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minik.dezman\Downloads\"/>
    </mc:Choice>
  </mc:AlternateContent>
  <bookViews>
    <workbookView xWindow="28680" yWindow="-120" windowWidth="29040" windowHeight="16440"/>
  </bookViews>
  <sheets>
    <sheet name="Rekapitulacija" sheetId="4" r:id="rId1"/>
    <sheet name="Uvodne opombe" sheetId="5" r:id="rId2"/>
    <sheet name="Obrazec" sheetId="7" r:id="rId3"/>
    <sheet name="SPL-TUJE" sheetId="6" r:id="rId4"/>
    <sheet name="V1_NL DN150" sheetId="3" r:id="rId5"/>
    <sheet name="V2_NL DN100" sheetId="11" r:id="rId6"/>
    <sheet name="PRIKLJUČKI" sheetId="13" r:id="rId7"/>
    <sheet name="SPECIFIKACIJA" sheetId="12" r:id="rId8"/>
  </sheets>
  <externalReferences>
    <externalReference r:id="rId9"/>
  </externalReferences>
  <definedNames>
    <definedName name="_xlnm.Print_Area" localSheetId="2">Obrazec!$A$1:$G$37</definedName>
    <definedName name="_xlnm.Print_Area" localSheetId="6">PRIKLJUČKI!$A$1:$G$401</definedName>
    <definedName name="_xlnm.Print_Area" localSheetId="0">Rekapitulacija!$A$1:$I$35</definedName>
    <definedName name="_xlnm.Print_Area" localSheetId="7">SPECIFIKACIJA!$A$1:$E$60</definedName>
    <definedName name="_xlnm.Print_Area" localSheetId="3">'SPL-TUJE'!$A$1:$G$59</definedName>
    <definedName name="_xlnm.Print_Area" localSheetId="1">'Uvodne opombe'!$A$1:$J$43</definedName>
    <definedName name="_xlnm.Print_Area" localSheetId="4">'V1_NL DN150'!$A$1:$G$318</definedName>
    <definedName name="_xlnm.Print_Area" localSheetId="5">'V2_NL DN100'!$A$1:$G$307</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7" i="13" l="1"/>
  <c r="D32" i="12" l="1"/>
  <c r="E32" i="12"/>
  <c r="C32" i="12"/>
  <c r="E28" i="12"/>
  <c r="E24" i="12"/>
  <c r="D24" i="12"/>
  <c r="C24" i="12"/>
  <c r="D17" i="12"/>
  <c r="D18" i="12"/>
  <c r="D19" i="12"/>
  <c r="C19" i="12"/>
  <c r="D16" i="12"/>
  <c r="E16" i="12"/>
  <c r="C16" i="12"/>
  <c r="D37" i="12"/>
  <c r="E37" i="12"/>
  <c r="C37" i="12"/>
  <c r="E29" i="12"/>
  <c r="G282" i="11" l="1"/>
  <c r="G274" i="11"/>
  <c r="E268" i="11"/>
  <c r="E269" i="11" l="1"/>
  <c r="E17" i="12"/>
  <c r="G133" i="11"/>
  <c r="E270" i="11" l="1"/>
  <c r="E18" i="12"/>
  <c r="G276" i="11"/>
  <c r="G270" i="11" l="1"/>
  <c r="E19" i="12"/>
  <c r="E265" i="11"/>
  <c r="E60" i="12" l="1"/>
  <c r="E52" i="12"/>
  <c r="D43" i="12"/>
  <c r="E43" i="12"/>
  <c r="C43" i="12"/>
  <c r="D40" i="12"/>
  <c r="E40" i="12"/>
  <c r="D41" i="12"/>
  <c r="E41" i="12"/>
  <c r="C41" i="12"/>
  <c r="C40" i="12"/>
  <c r="E38" i="12"/>
  <c r="D30" i="12"/>
  <c r="E30" i="12"/>
  <c r="C30" i="12"/>
  <c r="D23" i="12"/>
  <c r="E23" i="12"/>
  <c r="C23" i="12"/>
  <c r="E22" i="12"/>
  <c r="E10" i="12"/>
  <c r="E39" i="12"/>
  <c r="E42" i="12"/>
  <c r="E44" i="12"/>
  <c r="E47" i="12"/>
  <c r="E48" i="12"/>
  <c r="E53" i="12"/>
  <c r="E57" i="12"/>
  <c r="E26" i="12"/>
  <c r="E27" i="12"/>
  <c r="E31" i="12"/>
  <c r="E33" i="12"/>
  <c r="D27" i="12"/>
  <c r="D28" i="12"/>
  <c r="D29" i="12"/>
  <c r="D31" i="12"/>
  <c r="D33" i="12"/>
  <c r="D38" i="12"/>
  <c r="D39" i="12"/>
  <c r="D42" i="12"/>
  <c r="D44" i="12"/>
  <c r="D47" i="12"/>
  <c r="D48" i="12"/>
  <c r="D52" i="12"/>
  <c r="D53" i="12"/>
  <c r="D57" i="12"/>
  <c r="D60" i="12"/>
  <c r="B55" i="12"/>
  <c r="B59" i="12"/>
  <c r="A50" i="12"/>
  <c r="B50" i="12"/>
  <c r="A46" i="12"/>
  <c r="B46" i="12"/>
  <c r="A36" i="12"/>
  <c r="B36" i="12"/>
  <c r="C57" i="12"/>
  <c r="C59" i="12"/>
  <c r="C60" i="12"/>
  <c r="C22" i="12"/>
  <c r="C25" i="12"/>
  <c r="C26" i="12"/>
  <c r="C27" i="12"/>
  <c r="C28" i="12"/>
  <c r="C29" i="12"/>
  <c r="C31" i="12"/>
  <c r="C33" i="12"/>
  <c r="C34" i="12"/>
  <c r="C36" i="12"/>
  <c r="C38" i="12"/>
  <c r="C39" i="12"/>
  <c r="C42" i="12"/>
  <c r="C44" i="12"/>
  <c r="C46" i="12"/>
  <c r="C47" i="12"/>
  <c r="C48" i="12"/>
  <c r="C50" i="12"/>
  <c r="C51" i="12"/>
  <c r="C52" i="12"/>
  <c r="C53" i="12"/>
  <c r="C55" i="12"/>
  <c r="C56" i="12"/>
  <c r="B21" i="12"/>
  <c r="E25" i="12"/>
  <c r="D10" i="12"/>
  <c r="D11" i="12"/>
  <c r="D12" i="12"/>
  <c r="D13" i="12"/>
  <c r="D14" i="12"/>
  <c r="D22" i="12"/>
  <c r="D25" i="12"/>
  <c r="D26" i="12"/>
  <c r="C13" i="12"/>
  <c r="C14" i="12"/>
  <c r="C21" i="12"/>
  <c r="C10" i="12"/>
  <c r="E124" i="13"/>
  <c r="E154" i="13"/>
  <c r="E112" i="13"/>
  <c r="E172" i="13"/>
  <c r="G234" i="13"/>
  <c r="E166" i="13" l="1"/>
  <c r="E163" i="13"/>
  <c r="G163" i="13" s="1"/>
  <c r="E157" i="13"/>
  <c r="G157" i="13" s="1"/>
  <c r="E160" i="13"/>
  <c r="G160" i="13" s="1"/>
  <c r="E148" i="13"/>
  <c r="E96" i="3" l="1"/>
  <c r="E160" i="11"/>
  <c r="G160" i="11" s="1"/>
  <c r="E162" i="11"/>
  <c r="E152" i="11"/>
  <c r="E131" i="11"/>
  <c r="E135" i="11" s="1"/>
  <c r="E121" i="11"/>
  <c r="E85" i="11"/>
  <c r="G85" i="11" s="1"/>
  <c r="E105" i="11"/>
  <c r="E103" i="11"/>
  <c r="E100" i="11"/>
  <c r="E89" i="11"/>
  <c r="G89" i="11" s="1"/>
  <c r="E88" i="11"/>
  <c r="E84" i="11"/>
  <c r="E101" i="3"/>
  <c r="E100" i="3"/>
  <c r="E97" i="3"/>
  <c r="G97" i="3" s="1"/>
  <c r="G64" i="11"/>
  <c r="E80" i="11"/>
  <c r="G60" i="11"/>
  <c r="E42" i="11"/>
  <c r="E46" i="11" s="1"/>
  <c r="E158" i="11" s="1"/>
  <c r="G161" i="3"/>
  <c r="G68" i="3"/>
  <c r="E155" i="3"/>
  <c r="E136" i="3"/>
  <c r="E138" i="3" s="1"/>
  <c r="E157" i="3" s="1"/>
  <c r="G101" i="3"/>
  <c r="E116" i="3"/>
  <c r="E112" i="3"/>
  <c r="G79" i="3"/>
  <c r="G75" i="3"/>
  <c r="E154" i="11" l="1"/>
  <c r="G154" i="11" s="1"/>
  <c r="E98" i="11"/>
  <c r="E48" i="11"/>
  <c r="E94" i="3"/>
  <c r="I125" i="3" s="1"/>
  <c r="E119" i="3" l="1"/>
  <c r="E125" i="3" s="1"/>
  <c r="E68" i="11"/>
  <c r="E115" i="11"/>
  <c r="G115" i="11" s="1"/>
  <c r="E139" i="11"/>
  <c r="G119" i="3"/>
  <c r="E121" i="3" l="1"/>
  <c r="E122" i="3" s="1"/>
  <c r="E146" i="11"/>
  <c r="E148" i="11"/>
  <c r="E143" i="11"/>
  <c r="E141" i="11"/>
  <c r="G121" i="3"/>
  <c r="E60" i="3" l="1"/>
  <c r="E167" i="3" s="1"/>
  <c r="E117" i="3" l="1"/>
  <c r="E163" i="3"/>
  <c r="E110" i="3"/>
  <c r="E66" i="3"/>
  <c r="E142" i="3" s="1"/>
  <c r="E64" i="3"/>
  <c r="E320" i="13"/>
  <c r="E292" i="13"/>
  <c r="E288" i="13"/>
  <c r="E294" i="13" s="1"/>
  <c r="E348" i="13"/>
  <c r="E342" i="13"/>
  <c r="E395" i="13"/>
  <c r="G386" i="13"/>
  <c r="G385" i="13"/>
  <c r="E244" i="13"/>
  <c r="E245" i="13"/>
  <c r="G245" i="13" s="1"/>
  <c r="E149" i="3" l="1"/>
  <c r="E144" i="3"/>
  <c r="E146" i="3"/>
  <c r="G64" i="3"/>
  <c r="E159" i="3"/>
  <c r="E83" i="3"/>
  <c r="E126" i="3"/>
  <c r="G126" i="3" s="1"/>
  <c r="E305" i="13"/>
  <c r="E222" i="13"/>
  <c r="G231" i="13"/>
  <c r="G228" i="13"/>
  <c r="G225" i="13"/>
  <c r="E215" i="13"/>
  <c r="G238" i="13"/>
  <c r="E120" i="13" l="1"/>
  <c r="E109" i="13"/>
  <c r="E83" i="13"/>
  <c r="E113" i="13"/>
  <c r="E151" i="13"/>
  <c r="G151" i="13" s="1"/>
  <c r="E81" i="13"/>
  <c r="E309" i="13"/>
  <c r="G217" i="13"/>
  <c r="E85" i="13" l="1"/>
  <c r="E104" i="13"/>
  <c r="G104" i="13" s="1"/>
  <c r="E103" i="13"/>
  <c r="E217" i="11"/>
  <c r="E116" i="13" l="1"/>
  <c r="E114" i="13" s="1"/>
  <c r="E118" i="13"/>
  <c r="E92" i="13"/>
  <c r="E126" i="13"/>
  <c r="E130" i="13" s="1"/>
  <c r="G203" i="3"/>
  <c r="E191" i="3"/>
  <c r="E218" i="3" s="1"/>
  <c r="E193" i="11" l="1"/>
  <c r="G193" i="11" s="1"/>
  <c r="G278" i="11"/>
  <c r="E311" i="3"/>
  <c r="E301" i="11"/>
  <c r="G301" i="11" s="1"/>
  <c r="E299" i="11"/>
  <c r="G299" i="11" s="1"/>
  <c r="G303" i="11"/>
  <c r="G295" i="11"/>
  <c r="G293" i="11"/>
  <c r="G290" i="11"/>
  <c r="D289" i="11"/>
  <c r="E297" i="11" s="1"/>
  <c r="G286" i="11"/>
  <c r="G285" i="11"/>
  <c r="G284" i="11"/>
  <c r="G283" i="11"/>
  <c r="G277" i="11"/>
  <c r="G275" i="11"/>
  <c r="G273" i="11"/>
  <c r="E262" i="11"/>
  <c r="G227" i="11"/>
  <c r="G225" i="11"/>
  <c r="G221" i="11"/>
  <c r="E219" i="11"/>
  <c r="G219" i="11" s="1"/>
  <c r="E215" i="11"/>
  <c r="G215" i="11" s="1"/>
  <c r="E209" i="11"/>
  <c r="E223" i="11" s="1"/>
  <c r="G203" i="11"/>
  <c r="G197" i="11"/>
  <c r="G190" i="11"/>
  <c r="G188" i="11"/>
  <c r="G162" i="11"/>
  <c r="G158" i="11"/>
  <c r="G156" i="11"/>
  <c r="G152" i="11"/>
  <c r="E150" i="11"/>
  <c r="G150" i="11" s="1"/>
  <c r="G146" i="11"/>
  <c r="G143" i="11"/>
  <c r="G141" i="11"/>
  <c r="G129" i="11"/>
  <c r="E123" i="11"/>
  <c r="G121" i="11"/>
  <c r="G117" i="11"/>
  <c r="G116" i="11"/>
  <c r="G104" i="11"/>
  <c r="G100" i="11"/>
  <c r="G98" i="11"/>
  <c r="G91" i="11"/>
  <c r="E82" i="11"/>
  <c r="G80" i="11"/>
  <c r="G68" i="11"/>
  <c r="G66" i="11"/>
  <c r="G62" i="11"/>
  <c r="G59" i="11"/>
  <c r="G56" i="11"/>
  <c r="G55" i="11"/>
  <c r="G54" i="11"/>
  <c r="G53" i="11"/>
  <c r="G50" i="11"/>
  <c r="G48" i="11"/>
  <c r="G46" i="11"/>
  <c r="G44" i="11"/>
  <c r="E96" i="11"/>
  <c r="G96" i="11" s="1"/>
  <c r="G40" i="11"/>
  <c r="G38" i="11"/>
  <c r="E309" i="3"/>
  <c r="D294" i="3"/>
  <c r="E108" i="11" l="1"/>
  <c r="G108" i="11" s="1"/>
  <c r="I114" i="11"/>
  <c r="E263" i="11"/>
  <c r="E264" i="11" s="1"/>
  <c r="G265" i="11"/>
  <c r="E106" i="11"/>
  <c r="G106" i="11" s="1"/>
  <c r="G123" i="11"/>
  <c r="E125" i="11"/>
  <c r="G125" i="11" s="1"/>
  <c r="G105" i="11"/>
  <c r="G139" i="11"/>
  <c r="G135" i="11"/>
  <c r="G297" i="11"/>
  <c r="E206" i="11"/>
  <c r="E211" i="11" s="1"/>
  <c r="E307" i="3"/>
  <c r="E206" i="3"/>
  <c r="G200" i="11"/>
  <c r="G196" i="11"/>
  <c r="G223" i="11"/>
  <c r="G209" i="11"/>
  <c r="G217" i="11"/>
  <c r="G103" i="11"/>
  <c r="G88" i="11"/>
  <c r="E119" i="11"/>
  <c r="E166" i="11" s="1"/>
  <c r="G42" i="11"/>
  <c r="G84" i="11"/>
  <c r="G131" i="11"/>
  <c r="G148" i="11"/>
  <c r="E94" i="11"/>
  <c r="G94" i="11" s="1"/>
  <c r="G291" i="3"/>
  <c r="G278" i="3"/>
  <c r="G285" i="3"/>
  <c r="E270" i="3"/>
  <c r="G270" i="3" s="1"/>
  <c r="E267" i="3"/>
  <c r="E268" i="3" s="1"/>
  <c r="E265" i="3"/>
  <c r="E14" i="12" l="1"/>
  <c r="E11" i="12"/>
  <c r="E12" i="12"/>
  <c r="G264" i="11"/>
  <c r="G305" i="11" s="1"/>
  <c r="G307" i="11" s="1"/>
  <c r="E110" i="11"/>
  <c r="G110" i="11" s="1"/>
  <c r="E111" i="11"/>
  <c r="G111" i="11" s="1"/>
  <c r="E114" i="11"/>
  <c r="E102" i="11"/>
  <c r="E269" i="3"/>
  <c r="G269" i="3" s="1"/>
  <c r="E213" i="11"/>
  <c r="G213" i="11" s="1"/>
  <c r="G206" i="11"/>
  <c r="G211" i="11"/>
  <c r="G70" i="11"/>
  <c r="G72" i="11" s="1"/>
  <c r="G166" i="11"/>
  <c r="G119" i="11"/>
  <c r="E13" i="12" l="1"/>
  <c r="G229" i="11"/>
  <c r="G231" i="11" s="1"/>
  <c r="G8" i="11" s="1"/>
  <c r="G255" i="11"/>
  <c r="G9" i="11"/>
  <c r="G6" i="11"/>
  <c r="E113" i="11"/>
  <c r="G114" i="11"/>
  <c r="G168" i="11" l="1"/>
  <c r="G170" i="11" s="1"/>
  <c r="G182" i="11"/>
  <c r="G33" i="11" l="1"/>
  <c r="G7" i="11"/>
  <c r="G10" i="11" s="1"/>
  <c r="I10" i="11" l="1"/>
  <c r="I24" i="4"/>
  <c r="G14" i="6"/>
  <c r="G30" i="6" l="1"/>
  <c r="G24" i="6"/>
  <c r="G295" i="3" l="1"/>
  <c r="E345" i="13" l="1"/>
  <c r="E315" i="13" s="1"/>
  <c r="E397" i="13"/>
  <c r="E324" i="13" l="1"/>
  <c r="E312" i="13"/>
  <c r="E313" i="13" s="1"/>
  <c r="G397" i="13" l="1"/>
  <c r="G395" i="13"/>
  <c r="G392" i="13"/>
  <c r="G389" i="13"/>
  <c r="E350" i="13"/>
  <c r="G348" i="13"/>
  <c r="G345" i="13"/>
  <c r="G342" i="13"/>
  <c r="E326" i="13"/>
  <c r="G326" i="13" s="1"/>
  <c r="G320" i="13"/>
  <c r="G312" i="13"/>
  <c r="G307" i="13"/>
  <c r="G292" i="13"/>
  <c r="G288" i="13"/>
  <c r="G116" i="13"/>
  <c r="G399" i="13" l="1"/>
  <c r="G401" i="13" s="1"/>
  <c r="G380" i="13" s="1"/>
  <c r="G29" i="13" s="1"/>
  <c r="G350" i="13"/>
  <c r="E352" i="13"/>
  <c r="G352" i="13" s="1"/>
  <c r="G315" i="13"/>
  <c r="E290" i="13"/>
  <c r="E354" i="13" l="1"/>
  <c r="G354" i="13" s="1"/>
  <c r="G324" i="13"/>
  <c r="G305" i="13"/>
  <c r="G309" i="13"/>
  <c r="G290" i="13"/>
  <c r="G294" i="13"/>
  <c r="G296" i="13" l="1"/>
  <c r="G298" i="13" s="1"/>
  <c r="G356" i="13"/>
  <c r="G358" i="13" s="1"/>
  <c r="G337" i="13" s="1"/>
  <c r="G28" i="13" s="1"/>
  <c r="G313" i="13"/>
  <c r="G328" i="13" s="1"/>
  <c r="G330" i="13" s="1"/>
  <c r="G270" i="13" l="1"/>
  <c r="G27" i="13" s="1"/>
  <c r="E90" i="13" l="1"/>
  <c r="G170" i="13"/>
  <c r="E174" i="13"/>
  <c r="G221" i="13"/>
  <c r="G244" i="13" l="1"/>
  <c r="G241" i="13"/>
  <c r="G237" i="13"/>
  <c r="G222" i="13"/>
  <c r="G220" i="13"/>
  <c r="G168" i="13"/>
  <c r="G124" i="13"/>
  <c r="G154" i="13"/>
  <c r="G148" i="13"/>
  <c r="G132" i="13"/>
  <c r="G126" i="13"/>
  <c r="G113" i="13"/>
  <c r="G112" i="13"/>
  <c r="G90" i="13"/>
  <c r="G88" i="13"/>
  <c r="G85" i="13"/>
  <c r="G247" i="13" l="1"/>
  <c r="G249" i="13" s="1"/>
  <c r="G114" i="13"/>
  <c r="G118" i="13"/>
  <c r="G81" i="13"/>
  <c r="G174" i="13"/>
  <c r="G172" i="13"/>
  <c r="G120" i="13"/>
  <c r="G166" i="13"/>
  <c r="G92" i="13"/>
  <c r="G83" i="13"/>
  <c r="E151" i="3"/>
  <c r="G163" i="3"/>
  <c r="G155" i="3"/>
  <c r="G157" i="3"/>
  <c r="G159" i="3"/>
  <c r="G144" i="3"/>
  <c r="G142" i="3"/>
  <c r="G176" i="13" l="1"/>
  <c r="G178" i="13"/>
  <c r="G143" i="13" s="1"/>
  <c r="G17" i="13" s="1"/>
  <c r="G151" i="3"/>
  <c r="G107" i="13"/>
  <c r="G207" i="13"/>
  <c r="G18" i="13"/>
  <c r="G109" i="13"/>
  <c r="G94" i="13"/>
  <c r="G96" i="13" s="1"/>
  <c r="G103" i="13"/>
  <c r="G130" i="13"/>
  <c r="E153" i="3"/>
  <c r="G153" i="3" s="1"/>
  <c r="G149" i="3"/>
  <c r="G74" i="3"/>
  <c r="G100" i="3" l="1"/>
  <c r="E114" i="3"/>
  <c r="G134" i="13"/>
  <c r="G136" i="13" s="1"/>
  <c r="G64" i="13" s="1"/>
  <c r="G16" i="13" s="1"/>
  <c r="G146" i="3"/>
  <c r="G122" i="3"/>
  <c r="E106" i="3"/>
  <c r="G30" i="13" l="1"/>
  <c r="I30" i="4" l="1"/>
  <c r="I30" i="13"/>
  <c r="G7" i="13"/>
  <c r="G32" i="13"/>
  <c r="G33" i="13" s="1"/>
  <c r="G19" i="13"/>
  <c r="I29" i="4" s="1"/>
  <c r="I28" i="4" s="1"/>
  <c r="G6" i="13" l="1"/>
  <c r="G8" i="13" s="1"/>
  <c r="G9" i="13" s="1"/>
  <c r="G10" i="13" s="1"/>
  <c r="I17" i="13"/>
  <c r="G21" i="13"/>
  <c r="G22" i="13" s="1"/>
  <c r="E210" i="3" l="1"/>
  <c r="E208" i="3"/>
  <c r="G199" i="3"/>
  <c r="G277" i="3"/>
  <c r="G300" i="3"/>
  <c r="G276" i="3"/>
  <c r="G274" i="3"/>
  <c r="G275" i="3"/>
  <c r="G208" i="3" l="1"/>
  <c r="E212" i="3"/>
  <c r="E224" i="3"/>
  <c r="A79" i="12"/>
  <c r="G40" i="6" l="1"/>
  <c r="C3" i="12" l="1"/>
  <c r="C4" i="12"/>
  <c r="C5" i="12"/>
  <c r="D5" i="12"/>
  <c r="E5" i="12"/>
  <c r="D6" i="12"/>
  <c r="D7" i="12"/>
  <c r="C8" i="12"/>
  <c r="D8" i="12"/>
  <c r="B4" i="12"/>
  <c r="G66" i="3" l="1"/>
  <c r="G71" i="3" l="1"/>
  <c r="E108" i="3"/>
  <c r="G273" i="3" l="1"/>
  <c r="G287" i="3"/>
  <c r="G286" i="3"/>
  <c r="E262" i="3"/>
  <c r="E263" i="3" l="1"/>
  <c r="E264" i="3" s="1"/>
  <c r="G264" i="3" s="1"/>
  <c r="E6" i="12"/>
  <c r="E7" i="12" l="1"/>
  <c r="G265" i="3" l="1"/>
  <c r="E8" i="12"/>
  <c r="E130" i="3" l="1"/>
  <c r="G77" i="3" l="1"/>
  <c r="G280" i="3" l="1"/>
  <c r="G296" i="3"/>
  <c r="G284" i="3"/>
  <c r="G279" i="3"/>
  <c r="G210" i="3" l="1"/>
  <c r="I22" i="4" l="1"/>
  <c r="G191" i="3" l="1"/>
  <c r="G127" i="3" l="1"/>
  <c r="G81" i="3" l="1"/>
  <c r="G290" i="3" l="1"/>
  <c r="G57" i="6" l="1"/>
  <c r="G55" i="6"/>
  <c r="G53" i="6"/>
  <c r="G51" i="6"/>
  <c r="G49" i="6"/>
  <c r="G47" i="6"/>
  <c r="G45" i="6"/>
  <c r="G202" i="3" l="1"/>
  <c r="G96" i="3" l="1"/>
  <c r="G313" i="3" l="1"/>
  <c r="G311" i="3"/>
  <c r="G309" i="3"/>
  <c r="G307" i="3"/>
  <c r="G305" i="3"/>
  <c r="G303" i="3"/>
  <c r="G228" i="3"/>
  <c r="G226" i="3"/>
  <c r="G222" i="3"/>
  <c r="G218" i="3"/>
  <c r="E216" i="3"/>
  <c r="G216" i="3" s="1"/>
  <c r="G206" i="3"/>
  <c r="G198" i="3"/>
  <c r="G195" i="3"/>
  <c r="G194" i="3"/>
  <c r="G188" i="3"/>
  <c r="G186" i="3"/>
  <c r="G315" i="3" l="1"/>
  <c r="G317" i="3" s="1"/>
  <c r="E220" i="3"/>
  <c r="G220" i="3" s="1"/>
  <c r="G212" i="3"/>
  <c r="E214" i="3"/>
  <c r="G214" i="3" s="1"/>
  <c r="G138" i="3"/>
  <c r="G134" i="3"/>
  <c r="G130" i="3"/>
  <c r="G128" i="3"/>
  <c r="G255" i="3" l="1"/>
  <c r="G136" i="3"/>
  <c r="G116" i="3" l="1"/>
  <c r="G115" i="3"/>
  <c r="G112" i="3" l="1"/>
  <c r="G103" i="3"/>
  <c r="G106" i="3" l="1"/>
  <c r="G62" i="3" l="1"/>
  <c r="G58" i="3"/>
  <c r="G56" i="3"/>
  <c r="G110" i="3" l="1"/>
  <c r="G108" i="3"/>
  <c r="G60" i="3"/>
  <c r="G167" i="3" l="1"/>
  <c r="G83" i="3"/>
  <c r="G17" i="3"/>
  <c r="G85" i="3" l="1"/>
  <c r="G87" i="3" s="1"/>
  <c r="G43" i="6"/>
  <c r="G37" i="6"/>
  <c r="G35" i="6"/>
  <c r="G32" i="6"/>
  <c r="G31" i="6"/>
  <c r="G29" i="6"/>
  <c r="G26" i="6"/>
  <c r="G25" i="6"/>
  <c r="G23" i="6"/>
  <c r="G20" i="6"/>
  <c r="G18" i="6"/>
  <c r="G16" i="6"/>
  <c r="G12" i="6"/>
  <c r="G9" i="6"/>
  <c r="G59" i="6" l="1"/>
  <c r="G125" i="3"/>
  <c r="E124" i="3"/>
  <c r="G117" i="3"/>
  <c r="G14" i="3"/>
  <c r="G224" i="3"/>
  <c r="G230" i="3" l="1"/>
  <c r="G232" i="3" s="1"/>
  <c r="G169" i="3"/>
  <c r="G171" i="3" s="1"/>
  <c r="G180" i="3" l="1"/>
  <c r="G16" i="3"/>
  <c r="G51" i="3"/>
  <c r="G15" i="3"/>
  <c r="I20" i="4" s="1"/>
  <c r="G18" i="3" l="1"/>
  <c r="I18" i="3" s="1"/>
  <c r="G20" i="3" l="1"/>
  <c r="G21" i="3" s="1"/>
  <c r="I18" i="4"/>
  <c r="I16" i="4" s="1"/>
  <c r="G5" i="6"/>
  <c r="I26" i="4" s="1"/>
  <c r="I12" i="4" l="1"/>
  <c r="I13" i="4" s="1"/>
  <c r="I14" i="4" s="1"/>
</calcChain>
</file>

<file path=xl/sharedStrings.xml><?xml version="1.0" encoding="utf-8"?>
<sst xmlns="http://schemas.openxmlformats.org/spreadsheetml/2006/main" count="1282" uniqueCount="569">
  <si>
    <t>OBJEKT:</t>
  </si>
  <si>
    <t>UVODNE OPOMBE POPISA</t>
  </si>
  <si>
    <t xml:space="preserve">1. Splošne opombe: </t>
  </si>
  <si>
    <t>Vse morebitne spremembe in dopolnitve lahko izdelajo izključno avtorji navedenih projektov, pri čemer mora biti vsaka sprememba in dopolnitev pisno zavedena v gradbeni dnevnik, ožigosana in podpisana s strani odgovornega projektanta in odgovornega nadzornika.</t>
  </si>
  <si>
    <t>Pri izdelavi ponudbe je potrebno upoštevati vse veljavne predpise (graditev, varnost okolja, varnost in zdravje pri delu in drugo zakonodajo), standarde veljavne v Republiki Sloveniji, tehnične zahteve upravljalca na dan razpisa del in najnovejša pravila stroke! Pri gradnji na območju javnih cest obvezno upoštevati zahteve iz veljavnih tehničnih specifikacij za ceste (TS) v RS.</t>
  </si>
  <si>
    <t>Izvajalec del mora med gradnjo dokumentirati izvedbo del s fotodokumentacijo, ki jo mora ob izstavitvi začasnih situacij posredovati naročniku v digitalni obliki.</t>
  </si>
  <si>
    <t>Vse naprave, elemente in opremo se mora dobaviti z vsemi ustreznimi listinami, certifikati, atesti, garancijami, navodili za obratovanje, vzdrževanje, posluževanje in servisiranje.</t>
  </si>
  <si>
    <t>Vse vgrajene nove mineralne surovine morajo biti pridobljene v legalnem kopu.</t>
  </si>
  <si>
    <t>Pri popisih je upoštevano, da se dela opravljajo v suhem vremenu! Če iz razpisne dokumentacije sledi, da dela ne bo mogoče opraviti le v suhem vremenu, se to upošteva v ceni na enoto!</t>
  </si>
  <si>
    <t>Vse cene so brez DDV!</t>
  </si>
  <si>
    <t>2. Pomembne opombe</t>
  </si>
  <si>
    <t>Popis je veljaven le v kombinaciji z vsemi grafičnimi prilogami, risbami, načrti, tehničnimi poročili in ostalimi sestavinami projekta (elaborati,...).</t>
  </si>
  <si>
    <t xml:space="preserve">V popis so vnešeni le osnovni podatki o sestavnih delih objekta. Natančnejši opisi, način in kvaliteta izdelave in podobno so razvidni iz prej naštetih sestavin projekta. </t>
  </si>
  <si>
    <t xml:space="preserve">Uporaba popisa brez vseh prej omenjenih sestavin projekta NI DOVOLJENA. Ponudba, ki se sklicuje zgolj na tekstualni del popisa ni veljavna oziroma je smatrana kot pomanjkljiva. </t>
  </si>
  <si>
    <t>Z oddajo ponudbe vsak ponudnik izjavlja, da je skrbno preučil vse prej omenjene sestavne dele projekta in da je v skupno vrednost vključil vsa dodatna, nepredvidena in presežna dela ter material, ki zagotavljajo popolno, zaključeno in celostno izvedbo objekta, ki ga obravnava projekt, tudi vsa dela, ki niso neposredno opisana ali našteta v tekstualnem delu popisa, a so kljub temu razvidna iz grafičnih prilog in ostalih prej naštetih sestavnih delov projekta.</t>
  </si>
  <si>
    <t>Vsak ponudnik z oddajo ponudbe prav tako izjavlja, da je dokumentacija popolna in da je sposoben v popolnosti kvalitetno izvesti predmetni objekt.</t>
  </si>
  <si>
    <t>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</si>
  <si>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PRI VSEH IZKOPIH IN ZASIPIH JE POTREBNO FAKTOR RAZRAHLJIVOSTI (RAZSUTJA) UPOŠTEVATI V CENI NA ENOTO!</t>
  </si>
  <si>
    <t>Popolna ponudba za izvedbo del mora v ceni na enoto vsebovati tudi stroške:</t>
  </si>
  <si>
    <t xml:space="preserve"> - transportni stroški v območju gradbišča,</t>
  </si>
  <si>
    <t xml:space="preserve"> - splošni stroški pristojbin, zavarovanj in davkov upravnih organov pri prijavi gradbišča, pridobivanju raznih dovoljenj, soglasij,….</t>
  </si>
  <si>
    <t xml:space="preserve"> - obratovalni stroški gradbišča, kot do poraba električne energije, vode, odvoz odpadkov,….., tudi stroški povezani z dobavo in delovanjem prevoznih dizel agregatov na gradbišču.</t>
  </si>
  <si>
    <t xml:space="preserve"> - pridobivanje vseh (tudi internih) potrebnih soglasij in mnenj, vse (tudi interne) meritve kvalitete vgrajenih materialov (kontrola asfaltov, tampona, betonov,....) s potrdili in poročili, vsa atestna dokumentacija, garancije, obratovalna navodila,… vseh vgrajenih naprav.</t>
  </si>
  <si>
    <t xml:space="preserve"> - stroški, ki izhajajo in pogojev o zaporah cest, ki izhajajo iz razpisne dokumentacije, če ti ne 
omogočajo poteka (faznosti) gradnje, ki je predvidena v načrtu!</t>
  </si>
  <si>
    <t xml:space="preserve"> - stroški, ki nastanejo zaradi prilagajanja terminskega plana izvedbe glede na obstoječe stanje,</t>
  </si>
  <si>
    <t xml:space="preserve"> - izdelavo delavniških načrtov za izvedbo posameznih elementov</t>
  </si>
  <si>
    <t xml:space="preserve"> - stroški vseh drobnih instalacijskih del.</t>
  </si>
  <si>
    <t>22% DDV</t>
  </si>
  <si>
    <t>znesek</t>
  </si>
  <si>
    <t>SPL.</t>
  </si>
  <si>
    <t>Opis postavke:</t>
  </si>
  <si>
    <t>enota</t>
  </si>
  <si>
    <t>količina</t>
  </si>
  <si>
    <t>cena</t>
  </si>
  <si>
    <t>SPL.1</t>
  </si>
  <si>
    <t>kpl</t>
  </si>
  <si>
    <t>SPL.2</t>
  </si>
  <si>
    <t>kos</t>
  </si>
  <si>
    <t>SPL.3</t>
  </si>
  <si>
    <t xml:space="preserve"> </t>
  </si>
  <si>
    <t>SPL.4</t>
  </si>
  <si>
    <t>SPL.5</t>
  </si>
  <si>
    <t>SPL.6</t>
  </si>
  <si>
    <t>Obveščanje o prekinitvah oskrbe prizadetih porabnikov v času gradnje. KOMPLET</t>
  </si>
  <si>
    <t>SPL.7</t>
  </si>
  <si>
    <t>SPL.8</t>
  </si>
  <si>
    <t>SPL.10</t>
  </si>
  <si>
    <t xml:space="preserve"> - občinska cesta</t>
  </si>
  <si>
    <t>SPL.11</t>
  </si>
  <si>
    <t>SPL.12</t>
  </si>
  <si>
    <t>SPL. 14</t>
  </si>
  <si>
    <t xml:space="preserve"> - ELEKTRIKA do 110kV </t>
  </si>
  <si>
    <t>ur</t>
  </si>
  <si>
    <t>3.1.</t>
  </si>
  <si>
    <t xml:space="preserve"> 3.1.1.</t>
  </si>
  <si>
    <t/>
  </si>
  <si>
    <t>DN80</t>
  </si>
  <si>
    <t>m</t>
  </si>
  <si>
    <t>kos (m/6)</t>
  </si>
  <si>
    <t>DN100</t>
  </si>
  <si>
    <t>3.1.30.</t>
  </si>
  <si>
    <t>N80</t>
  </si>
  <si>
    <t>FF80(500)</t>
  </si>
  <si>
    <t>3.1.40.</t>
  </si>
  <si>
    <t>E100</t>
  </si>
  <si>
    <t>3.1.50.</t>
  </si>
  <si>
    <t>Univerzalna enojna spojka s prirobnico; PN≥15 bar. Vijačni in tesnilni material upoštevan v ceni fazonskih kosov.
npr. Hawle Synoflex, +GF+ MULTIJOINT serija 3057,....</t>
  </si>
  <si>
    <t>3.1.70.</t>
  </si>
  <si>
    <t>3.1.269.</t>
  </si>
  <si>
    <t>3.1.270.</t>
  </si>
  <si>
    <t>3.1.271.</t>
  </si>
  <si>
    <t>3.1.275.</t>
  </si>
  <si>
    <t>Opozorilni trak (moder) za označevanje cevi z napisom "POZOR VODOVOD"</t>
  </si>
  <si>
    <t>3.1.300.</t>
  </si>
  <si>
    <t>Nepredviden vodovodni material (% materiala).</t>
  </si>
  <si>
    <t>(brez DDV!)</t>
  </si>
  <si>
    <t>1.1.</t>
  </si>
  <si>
    <t>1.2.</t>
  </si>
  <si>
    <t>1.1.1.</t>
  </si>
  <si>
    <t>1.1.4.</t>
  </si>
  <si>
    <t xml:space="preserve"> 1.1.5. </t>
  </si>
  <si>
    <t xml:space="preserve">Zakoličba osi cevovoda z zavarovanjem osi, oznako horizontalnih in vertikalnih lomov, oznako vozlišč, odcepov in zakoličba mesta prevezave na obstoječi cevovod. </t>
  </si>
  <si>
    <t>1.1.7.</t>
  </si>
  <si>
    <t>Postavitev gradbenih profilov na vzpostavljeno os trase cevovoda ter določitev nivoja za merjenje globine izkopa in polaganje cevovoda</t>
  </si>
  <si>
    <r>
      <t>m</t>
    </r>
    <r>
      <rPr>
        <vertAlign val="superscript"/>
        <sz val="10"/>
        <rFont val="Arial CE"/>
        <charset val="238"/>
      </rPr>
      <t>2</t>
    </r>
  </si>
  <si>
    <r>
      <t>m</t>
    </r>
    <r>
      <rPr>
        <vertAlign val="superscript"/>
        <sz val="10"/>
        <rFont val="Arial CE"/>
        <charset val="238"/>
      </rPr>
      <t>3</t>
    </r>
  </si>
  <si>
    <t>1.1.125.</t>
  </si>
  <si>
    <t>1.1.200.</t>
  </si>
  <si>
    <t>1.1.300.</t>
  </si>
  <si>
    <t>Nepredvidena dela (% preddel).</t>
  </si>
  <si>
    <t>ZEMELJSKA DELA</t>
  </si>
  <si>
    <t>1.2.5.</t>
  </si>
  <si>
    <t>1.2.25.</t>
  </si>
  <si>
    <t>1.2.40.</t>
  </si>
  <si>
    <t xml:space="preserve"> - III. Kategorija kamnine</t>
  </si>
  <si>
    <t>1.2.50.</t>
  </si>
  <si>
    <t xml:space="preserve">Ročno planiranje dna jarka s točnostjo do 3 cm v projektiranem padcu.
</t>
  </si>
  <si>
    <t>1.2.150.</t>
  </si>
  <si>
    <t>1.2.156.</t>
  </si>
  <si>
    <t>1.2.160.</t>
  </si>
  <si>
    <t>1.2.195.</t>
  </si>
  <si>
    <t>t</t>
  </si>
  <si>
    <t xml:space="preserve"> - mešani gradbeni odpadki</t>
  </si>
  <si>
    <t>1.2.250.</t>
  </si>
  <si>
    <t>Polaganje opozorilnega traka nad novo položenim cevovodom na globini cca 70 cm.</t>
  </si>
  <si>
    <t>GRADBENA IN OBRTNIŠKA DELA</t>
  </si>
  <si>
    <t>1.2.348.</t>
  </si>
  <si>
    <t>1.2.349.</t>
  </si>
  <si>
    <t>Prenos in vgradnja betonskih podstavkov (C30/37) cestnih kap na utrjeno površino.</t>
  </si>
  <si>
    <t>1.2.500.</t>
  </si>
  <si>
    <t>DRUGA DELA</t>
  </si>
  <si>
    <t>1.2.800.</t>
  </si>
  <si>
    <t>1.2.900.</t>
  </si>
  <si>
    <t>Nepredvidena zemeljska dela (% zemeljskih del).</t>
  </si>
  <si>
    <t>2.1.</t>
  </si>
  <si>
    <t>2.1.1.</t>
  </si>
  <si>
    <t>2.1.5.</t>
  </si>
  <si>
    <t>2.1.10.</t>
  </si>
  <si>
    <t>2.1.100.</t>
  </si>
  <si>
    <t>Prenos po gradbišču, spuščanje in polaganje fazonskih kosov in armatur v pripravljen jarek oz. jašek, ter poravnanje v vertikalni in horizontalni smeri</t>
  </si>
  <si>
    <t>teža posameznega kosa do 25 kg</t>
  </si>
  <si>
    <t>teža posameznega kosa od 26 do 50 kg</t>
  </si>
  <si>
    <t>2.1.120.</t>
  </si>
  <si>
    <t>2.1.220.</t>
  </si>
  <si>
    <t>DN ≤ 100</t>
  </si>
  <si>
    <t>2.1.500.</t>
  </si>
  <si>
    <t>Dodatna montažna dela na armaturah ob postavitvi na končno niveleto terena (podaljšanja, krajšanja hidrantov, zračnikov,..).</t>
  </si>
  <si>
    <t>2.1.550.</t>
  </si>
  <si>
    <t>Priprava in montaža označevalnih tablic armatur in hidrantov na stebre ali obstoječe objekte)</t>
  </si>
  <si>
    <t>2.1.560.</t>
  </si>
  <si>
    <t>2.1.650.</t>
  </si>
  <si>
    <t>2.1.660.</t>
  </si>
  <si>
    <t xml:space="preserve">Dezinfekcija in izpiranje položenega vodovoda po standardu SIST EN 805:2000, z dopolnitvami JP VO-KA d.o.o., vključno s pridobitvijo ustreznega zapisnika.
Upoštevana priprava z vso potrebno opremo za izvedbo. </t>
  </si>
  <si>
    <t>2.1.670.</t>
  </si>
  <si>
    <t>2.1.680.</t>
  </si>
  <si>
    <t>Izvedba meritev pretokov vode na vgrajenih hidrantih s pridobitvijo ustreznega potrdila (po Pravilniku o preizkušanju hidrantnih omrežjih z dopolnitvami upravljalca vodovoda).</t>
  </si>
  <si>
    <t>2.1.780.</t>
  </si>
  <si>
    <t>Prevezava novozgrajenega cevovoda na obstoječe vodovodno omrežje z obdelavo prereza.</t>
  </si>
  <si>
    <t>2.1.790.</t>
  </si>
  <si>
    <t>2.1.900.</t>
  </si>
  <si>
    <t>Nepredviden montažna dela (% montažnih del).</t>
  </si>
  <si>
    <t>VODOVODNI MATERIAL - OBRAZEC 1</t>
  </si>
  <si>
    <t xml:space="preserve">Minimalne zahtevane karakteristike </t>
  </si>
  <si>
    <t>A. STROJNA OPREMA</t>
  </si>
  <si>
    <t>1. CEVOVODI</t>
  </si>
  <si>
    <r>
      <t>Tlačne cevi iz nodularne litine (NL) z navadnim ali varovanim sidrnim spojem in EPDM tesnilom, preferiranega tlačnega razreda najmanj C40, dolžina posamezne cevi je 6 m. Vsi spoji morajo biti primerni za tlake minimalno 16 bar oz. 25 bar (skladno s ponudbenim predračunom in spodnjimi specifikacijami ter zahtevami naročnika v razpisni dokumentaciji).
Cevi morajo biti izdelane na obojko v skladu s SIST EN 545:2011. Na zunanji strani morajo biti zaščitene z aktivno galvansko zaščito, ki omogoča vgradnjo cevi tudi v agresivno zemljo z zlitino Zn + Al debeline 400 g/m</t>
    </r>
    <r>
      <rPr>
        <vertAlign val="superscript"/>
        <sz val="9"/>
        <rFont val="Arial CE"/>
        <charset val="238"/>
      </rPr>
      <t>2</t>
    </r>
    <r>
      <rPr>
        <sz val="9"/>
        <rFont val="Arial CE"/>
        <charset val="238"/>
      </rPr>
      <t xml:space="preserve"> (v razmerju 85%  in ostalo Al) in modrim pokrivnim nanosom, na notranji strani pa s cementno oblogo v skladu s SIST EN 545:2011. 
Druga zunanja zaščita cevi možna le ob izrecni zahtevi v popisu vodovodnega materiala - te cevi morajo biti izdelane skladno s SIST EN 545:2011 - Annex D, točka D.2.3)
Cevi morajo biti obvezno opremljene z odgovarjajočimi tesnili v skladu z SIST EN 681-1 in ISO 4633. Obojčno tesnilo oz. spoj mora biti zaradi zagotovitve kvalitete spoja preizkušen skupaj s cevmi (certifikat).
</t>
    </r>
  </si>
  <si>
    <t xml:space="preserve">Fazonski kosi iz nodularne litine na obojko z navadnim ali varovanim sidrnim spojem in EPDM tesnilom. Obojčni fazonski kosi morajo imeti isti spoj kot cevi. 
Fazonski kosi morajo biti izdelani iz duktilne litine GGG400 v skladu s SIST EN 545:2011, z zunanjo in notranjo epoksi zaščito min. debeline 70 mikronov po postopku kataforeze ali min. 250 mikronov po klasičnem postopku. Glede na zahteve iz popisa upoštevati drugo zunanjo zaščito cevi primerno za vgradnjo v zemljine s prisotnostjo talne vode in z večjo verjetnostjo pojava korozije (skladno s SIST EN 545:2011 - Annex D, točka D.2.3)
Opremljeni morajo biti z odgovarjajočimi tesnili v skladu z SIST EN 681-1 in ISO 4633. Obojčno tesnilo oz. spoj mora biti zaradi zagotovitve kvalitete spoja preizkušen skupaj s fazoni (certifikat).
</t>
  </si>
  <si>
    <t xml:space="preserve">Fazonski kosi iz nodularne litine s prirobnico morajo biti izdelani iz duktilne litine GGG400 v skladu z SIST EN 545:2011, z zunanjo in notranjo epoksi zaščito min. debeline 70 mikronov po postopku kataforeze ali min. 250 mikronov po klasičnem postopku. 
Prirobnični fazonski kosi standardne izvedbe morajo imeti vrtljivo prirobnico, ostali (samo FF kos) pa imajo lahko fiksno. 
</t>
  </si>
  <si>
    <t xml:space="preserve">Prirobnična tesnila morajo biti iz EPDM gume, ki ustreza uporabi v stiku s pitno vodo. Tesnila imajo vgrajen nosilni kovinski obroč in so profilirane oblike (na notranjem premeru ojačitev okrogle oblike). Vse v skladu s standardom SIST EN 1514-1.
</t>
  </si>
  <si>
    <t>2. ARMATURE (s prirobnicami)</t>
  </si>
  <si>
    <t>3. CESTNE KAPE, POKROVI IN DRUGO</t>
  </si>
  <si>
    <r>
      <rPr>
        <u/>
        <sz val="9"/>
        <rFont val="Arial CE"/>
        <charset val="238"/>
      </rPr>
      <t>Cestne kape za zasune in hidrante:</t>
    </r>
    <r>
      <rPr>
        <sz val="9"/>
        <rFont val="Arial CE"/>
        <charset val="238"/>
      </rPr>
      <t xml:space="preserve">
Teleskopska cestna kapa iz nodularne litine kvalitetne (težke) izvedbe, ki omogoča enostavno prilagoditev pokrova vozni površini brez dodatnih gradbenih del. S sistemom zapiranja, ki otežuje odstranitev pokrova in minimizira hrup. Cestna kapa s površinsko zaščito ohišja in trajno protikorozijsko zaščito pokrova. Pokrov z ustreznim napisom po navodilih upravljalca, npr.: VODA, VODOVOD, Z, HIDRANT,...
Za vgradnjo v povozno površino.
Ustrezati mora zahtevam standarda DIN 4055, DIN 4056 in DIN 4057 odvisno od namena uporabe. </t>
    </r>
    <r>
      <rPr>
        <u/>
        <sz val="9"/>
        <rFont val="Arial CE"/>
        <charset val="238"/>
      </rPr>
      <t/>
    </r>
  </si>
  <si>
    <r>
      <rPr>
        <u/>
        <sz val="9"/>
        <rFont val="Arial CE"/>
        <charset val="238"/>
      </rPr>
      <t>Cestne kape za podtalni zračnik:</t>
    </r>
    <r>
      <rPr>
        <sz val="9"/>
        <rFont val="Arial CE"/>
        <charset val="238"/>
      </rPr>
      <t xml:space="preserve">
Kompaktna cestna kapa iz nodularne litine kvalitetne/ težke izvedbe z  okroglim pokrovom in pritrdilnim sistemom pokrova iz nerjavečega materiala, ki preprečuje ropotanje. Skladna z zahtevami proizvajalca armature. Cestna kapa s površinsko zaščito ohišja in trajno protikorozijsko zaščito pokrova. Pokrov z ustreznim napisom po navodilih upravljalca. Varovalni zatiči iz nerjavečega jekla. 
Za vgradnjo v povozno površino.</t>
    </r>
  </si>
  <si>
    <r>
      <rPr>
        <u/>
        <sz val="9"/>
        <rFont val="Arial CE"/>
        <charset val="238"/>
      </rPr>
      <t>Teleskopske vgradbene garniture:</t>
    </r>
    <r>
      <rPr>
        <sz val="9"/>
        <rFont val="Arial CE"/>
        <charset val="238"/>
      </rPr>
      <t xml:space="preserve">
Nastavljiv teleskopski komplet za rokovanje podzemnih armatur z zunanjo PEh/PVC zaščito. Kovinskim nasadni element, spojka in vodilo zaščiteni pred korozijo. Dobava skupaj z zaporno armaturo! 
</t>
    </r>
  </si>
  <si>
    <t>Vsi spojni elementi – vijaki (skladni s SIST EN ISO 4016:2011) in matice (skladne s SIST EN ISO 4034:2002) morajo biti standardne izvedbe in zaščiteni proti rjavenju – galvanizirani ali INOX minimalne natezne trdnosti vsaj 6.8. Podložke morajo ustrezati standardu SIST EN ISO 7091:2002.
Vse vgradne dolžine ventilov s prirobnicami morajo ustrezati SIST EN 558:2008+A1:2008.
Vse prirobnice morajo biti skladne s SIST EN 1092-2:2008, prirobnična tesnila pa s SIST EN 1514-1:1998.
Vsa zunanja in notranja epoxy zaščita mora biti izvedena po SIST EN14901:2006.</t>
  </si>
  <si>
    <t>Ponujeni materiali in oprema mora biti najmanj enake kvalitete kot je zahtevana na tem obrazcu. Za vse elemente, ki so v stiku s pitno vodo je potrebno upoštevati veljaven pravilnik o pitni vodi, ki v poglavju V. predpisuje zagotavljanje kakovosti priprave vode, opreme in materialov (priložiti poročila o preizkušanju).</t>
  </si>
  <si>
    <r>
      <t>Podtalni hidrant:
s prirobničnim priključkom in EPDM tesnilom. Skladen s standardi SIST EN 14339:2005 in SIST EN1074-6:2008.
Material hidranta NL ali INOX, pretočna karakteristika K</t>
    </r>
    <r>
      <rPr>
        <vertAlign val="subscript"/>
        <sz val="9"/>
        <rFont val="Arial CE"/>
        <charset val="238"/>
      </rPr>
      <t xml:space="preserve">v </t>
    </r>
    <r>
      <rPr>
        <sz val="9"/>
        <rFont val="Arial CE"/>
        <charset val="238"/>
      </rPr>
      <t>&gt; 120 m</t>
    </r>
    <r>
      <rPr>
        <vertAlign val="superscript"/>
        <sz val="9"/>
        <rFont val="Arial CE"/>
        <charset val="238"/>
      </rPr>
      <t>3</t>
    </r>
    <r>
      <rPr>
        <sz val="9"/>
        <rFont val="Arial CE"/>
        <charset val="238"/>
      </rPr>
      <t xml:space="preserve">/h pri ΔP=1 bar.
NL deli zunaj in znotraj zaščiteni z epoksi barvo min. debeline 250 mikronov. Hidrant opremljen s sistemom za preprečevanje iztoka v primeru loma in drenažnim sistemom - izpustno odprtino za izpust stoječe vode iz hidranta skladno s SIST EN1074-6:2008. 
</t>
    </r>
  </si>
  <si>
    <t>1.</t>
  </si>
  <si>
    <t>Nabava in polaganje signalnega opozorilnega traku na utrjeno površino nad obstoječimi kom. vodi na območju križanj, vzporednega poteka,…. (na globini cca. 50 cm). Po navodilih upravljalcev.</t>
  </si>
  <si>
    <t>1.2.255.</t>
  </si>
  <si>
    <t>3.1.289.</t>
  </si>
  <si>
    <t>Pred izdelavo ponudbe si mora ponudnik ogledati območje predvidene gradnje in obstoječe stanje, zaradi vzpostavitve v prvotno stanje in morebitnih zaščit bližnjih objektov, kar je treba upoštevati pri pripravi ponudbe (cena na enoto)!</t>
  </si>
  <si>
    <t xml:space="preserve">Javni vodovod </t>
  </si>
  <si>
    <t>Projektantski nadzor na gradbišču v času izvedbe. KOMPLET (javni vodovod)</t>
  </si>
  <si>
    <t xml:space="preserve">Tlačne polietilenske (PE) cevi za pitno vodo so izdelane v skladu s standardom po SIST EN 12201-1:2011, SIST EN 12201-2:2011, SIST ISO 4427. Za delovne tlake 10-16 bar (glej popis). Material za cevi, mora biti dobre in ustrezne kvalitete za delo pod specifičnimi pogoji in pod prometno obtežbo, tlaku v ceveh, koroziji in spreminjanju temperaturnih in klimatskih sprememb brez poškodb ali okvar. Če ni drugače določeno, morajo vse cevi prenesti prometno obtežbo.
</t>
  </si>
  <si>
    <t xml:space="preserve">Opombe: 
PRI VSEH DELIH UPOŠTEVATI NAVODILA KOORDINATORJA ZA ZDRAVJE IN VARNOST PRI DELU TER VARNOSTNI NAČRT.
</t>
  </si>
  <si>
    <t xml:space="preserve"> - pesek 0-4 mm za zasip odkopanih obstoječih komunalnih vodov na mestih križanj s projektiranim vodom (po navodilih upravljalca), ročna vgradnja. </t>
  </si>
  <si>
    <t>Prenos, spuščanje, polaganje in montaža NL cevi na pripravljeno peščeno posteljico, ter poravnanje v vertikalni in horizontalni smeri. Vključno z rezanjem NL cevi, obdelavo robov, montažo ravnih vmesnih kosov po potrebi in po priloženih montažnih shemah, ter dokončna obdelava in zaščita obojčnih spojev.</t>
  </si>
  <si>
    <t>Postavitev novih cestnih kap na niveleto terena (zasuni, hidranti, zračniki, navrtni zasuni).</t>
  </si>
  <si>
    <r>
      <rPr>
        <b/>
        <sz val="10"/>
        <rFont val="Arial CE"/>
        <charset val="238"/>
      </rPr>
      <t xml:space="preserve">Opombe: 
</t>
    </r>
    <r>
      <rPr>
        <sz val="10"/>
        <rFont val="Arial CE"/>
        <charset val="238"/>
      </rPr>
      <t xml:space="preserve">V CENI MONTAŽE SO UPOŠTEVANI VSI MANIPULATIVNI STROŠKI, TER VES DROBNI POTROŠNI IN POMOŽNI MATERIAL!
</t>
    </r>
  </si>
  <si>
    <t>Posamezni ponudnik z oddajo ponudbe izjavlja, da bo predmeten objekt izvajal skladno s predmetno projektno dokumentacijo.</t>
  </si>
  <si>
    <t>Pri gradbenih delih v bližini objektov, mora izvajalec evidentirati stanje obstoječih objektov in infrastrukture, ga zapisniško dokumentirati z lastniki objektov (tudi fotodokumentacija) in to vkalkulirati v cene.</t>
  </si>
  <si>
    <t xml:space="preserve"> - predajo vseh, v načrte vnešenih sprememb med gradnjo (potrjenih s strani odgovornega vodje projekta, odgovornega projektanta in odgovornega nadzornika), </t>
  </si>
  <si>
    <t>Tlačni preizkus položenega cevovoda po standardu SIST EN 805:2000, z dopolnitvami JP VO-KA d.o.o., vključno s pridobitvijo ustreznega zapisnika.
Upoštevana priprava z vso potrebno opremo za izvedbo ter faznost gradnje in morebitni tlačni preizkus v večih delih!</t>
  </si>
  <si>
    <t>Dodatek za montažna dela pri izvedbi tlačnega preizkusa, dezinfekcije in izpiranju. Komplet.</t>
  </si>
  <si>
    <t>Označevalne tablice za označevanje vodovodnih armatur (po DIN 4067 in SIST 1005:1996). Z ALU nosilno ploščo in drobnim pritrdilnim materialom - objemke Ø63 mm, vijaki, sidra,..).</t>
  </si>
  <si>
    <t>Označevalne tablice za označevanje hidrantov (po DIN 4066). Z ALU nosilno ploščo in drobnim pritrdilnim materialom - objemke Ø63mm, vijaki, sidra,..).</t>
  </si>
  <si>
    <t>Jekleni pocinkani stebriček Ø40-63 mm dolžine 2,5-3,0 m, s plastično kapo in pritrdilnim sidrom za stebriček in drobnim ključavničarskim materialom. Možno se namesto stebričkov uporabijo kandelabri predvidene javne razsvetljave! 
Obračun po dejanskih stroških!</t>
  </si>
  <si>
    <r>
      <t xml:space="preserve"> - drobljenec 5/32 za obsip hidrantov in zračnikov (2m</t>
    </r>
    <r>
      <rPr>
        <vertAlign val="superscript"/>
        <sz val="10"/>
        <rFont val="Arial CE"/>
        <charset val="238"/>
      </rPr>
      <t>3</t>
    </r>
    <r>
      <rPr>
        <sz val="10"/>
        <rFont val="Arial CE"/>
        <charset val="238"/>
      </rPr>
      <t>/kos - s strojnim utrjevanjem po plasteh do 30 cm (95 - 98 %, odvisno od globine po Proctorjevem postopku).</t>
    </r>
  </si>
  <si>
    <t>PONUDBA JE VELJAVNA OB IZPOLNJEVANJU VSEH MINIMALNIH ZAHTEV IZ 
OBRAZCA 1 O KARAKTERISTIKAH PONUJENEGA MATERIALA IZ PRILOGE POPISA!</t>
  </si>
  <si>
    <t>Navedbe proizvajalcev in nazivi opreme in materialov v popisu del so navedene le kot primer, katere lastnosti naj ima vgrajena oprema! Ponudba je veljavna le ob izpolnjevanju vseh zahtev iz OBRAZCA 1, ki je sestavni del popisa. Vso opremo mora pred vgradnjo potrditi upravljalec!</t>
  </si>
  <si>
    <t>Gradnja in obnova hišnih vodovodnih priključkov NI predmet tega načrta javnega vodovoda. Za potrebe ocene investicije je v načrtu javnega vodovoda upoštevana OCENA obnove priključkov za potrebe obstoječih porabnikov, ki se ohranjajo!</t>
  </si>
  <si>
    <t>DN 80 - 100</t>
  </si>
  <si>
    <t>2.1.130.</t>
  </si>
  <si>
    <t>Montaža fazonskih kosov na obojko in spojk po priloženih montažnih shemah, ter dokončna obdelava in zaščita spojev.</t>
  </si>
  <si>
    <t>Montaža prirobničnih fazonskih kosov po priloženih montažnih shemah, ter dokončna obdelava in zaščita spojev pred korozijo.</t>
  </si>
  <si>
    <t>2.1.20.</t>
  </si>
  <si>
    <t>3.1.73.</t>
  </si>
  <si>
    <t>3.1.115.</t>
  </si>
  <si>
    <t>3.1.281</t>
  </si>
  <si>
    <t xml:space="preserve">Tesnilo - zaključna gumijasta manšeta za prehod cevi v/iz zaščitne cevi. </t>
  </si>
  <si>
    <t>3.1.10.</t>
  </si>
  <si>
    <t>1.1.140.</t>
  </si>
  <si>
    <t>SPL. 15</t>
  </si>
  <si>
    <t>SPL. 16</t>
  </si>
  <si>
    <t>SPL. 17</t>
  </si>
  <si>
    <t>SPL.18</t>
  </si>
  <si>
    <t>SPL. 19</t>
  </si>
  <si>
    <t>SPL. 21</t>
  </si>
  <si>
    <t>3.1.55.</t>
  </si>
  <si>
    <t>1.1.190.</t>
  </si>
  <si>
    <t xml:space="preserve"> - železove litine in jeklo</t>
  </si>
  <si>
    <t>(**)</t>
  </si>
  <si>
    <t>SKUPAJ 1.1.+1.2.+2.1.+3.1. (brez DDV)</t>
  </si>
  <si>
    <t>DN 80 -100</t>
  </si>
  <si>
    <t>Montaža zasunov v jarek z vgradbeno garnituro in cestno kapo po navodilih proizvajalca, ter dokončna obdelava in zaščita spojev pred korozijo.</t>
  </si>
  <si>
    <t>Strokovni nadzor prizadetih soglasodajalcev zaradi posega v varovano območje prometnih površin.
Obračun po dejanskih stroških.</t>
  </si>
  <si>
    <t>Priprava in montaža stebričkov iz cevi Ø63 dolžine 2,5 - 3 m v temeljna tla s pritrdilnim sidrom. S sanacijo prizadetih utrjenih površin. Obračun po dejanskih stroških, glede na število vgrajenih stebričkov!</t>
  </si>
  <si>
    <t>Obvezno se upošteva delilnik stroškov, ki ga pripravijo investitorji !</t>
  </si>
  <si>
    <r>
      <rPr>
        <b/>
        <sz val="10"/>
        <rFont val="Arial CE"/>
        <charset val="238"/>
      </rPr>
      <t xml:space="preserve">Pri izdelavi ponudbe upoštevati sočasno obnovo infrastrukture na območju obdelave in delilnik stroškov, ki ga pripravijo investitorji! </t>
    </r>
    <r>
      <rPr>
        <sz val="10"/>
        <rFont val="Arial CE"/>
        <charset val="238"/>
      </rPr>
      <t xml:space="preserve">
</t>
    </r>
  </si>
  <si>
    <t>Strokovni nadzor prizadetih soglasodajalcev zaradi posega v varovalni pas komunalnega voda in nadzor upravljalcev tangiranih komunalnih vodov v času gradnje. 
Glej zbirno karto komunalnih vodov in vzdolžni profil vodovoda.
Obračun po dejanskih stroških.</t>
  </si>
  <si>
    <t>d75/d32 (nove zaščitne cevi)</t>
  </si>
  <si>
    <r>
      <t>Nabava, dobava in vgraditev filtrske geotekstilije za ovoj drenaže odzračevalnih garnitur in hidrantov po navodilih proizvajalca. Minimalne zahteve:
natezna trdnosti prečno/vzdolžno &gt; 8 kN/m, 
raztezek pri porušitvi min. 30 % (oboje po SIST EN ISO 10319), prebodna trdnost CBR &gt; 1500 N (po SIST EN ISO 12236), karakteristična velikost por 0,05 mm &lt; O</t>
    </r>
    <r>
      <rPr>
        <vertAlign val="subscript"/>
        <sz val="10"/>
        <rFont val="Arial CE"/>
        <charset val="238"/>
      </rPr>
      <t>90</t>
    </r>
    <r>
      <rPr>
        <sz val="10"/>
        <rFont val="Arial CE"/>
        <charset val="238"/>
      </rPr>
      <t xml:space="preserve"> &lt; 0,2 (po SIST EN ISO 12956), indeks hitrosti 0,003 m/s in koeficient prepustnosti pri 20kPA &gt; 10k</t>
    </r>
    <r>
      <rPr>
        <vertAlign val="subscript"/>
        <sz val="10"/>
        <rFont val="Arial CE"/>
        <charset val="238"/>
      </rPr>
      <t>zemljine</t>
    </r>
    <r>
      <rPr>
        <sz val="10"/>
        <rFont val="Arial CE"/>
        <charset val="238"/>
      </rPr>
      <t xml:space="preserve">
Material mora imeti CE oznako in izjavo o skladnosti. Obračun za m</t>
    </r>
    <r>
      <rPr>
        <vertAlign val="superscript"/>
        <sz val="10"/>
        <rFont val="Arial CE"/>
        <charset val="238"/>
      </rPr>
      <t>2</t>
    </r>
    <r>
      <rPr>
        <sz val="10"/>
        <rFont val="Arial CE"/>
        <charset val="238"/>
      </rPr>
      <t>. 6 m</t>
    </r>
    <r>
      <rPr>
        <vertAlign val="superscript"/>
        <sz val="10"/>
        <rFont val="Arial CE"/>
        <charset val="238"/>
      </rPr>
      <t>2</t>
    </r>
    <r>
      <rPr>
        <sz val="10"/>
        <rFont val="Arial CE"/>
        <charset val="238"/>
      </rPr>
      <t xml:space="preserve">/kos
</t>
    </r>
  </si>
  <si>
    <t>Univerzalne spojke:
Spojka s telesom iz nodularne litine za spajanje cevi različnih materialov, z EPDM tesnilom in obojestransko epoksi zaščito minimalne debeline 250 mikronov ali Rilsan Nylon 11. Obojčno tesnilo oz. spoj mora omogočati lom na spoju min 4°. Spoj mora zagotavljati sidranje pri tlaku ≥ 16 bar.</t>
  </si>
  <si>
    <t xml:space="preserve">Nadzemni hidrant:
s telesom iz NL ali INOX, prirobničnim priključkom in EPDM tesnilom. Hidrant skladen s standardi SIST EN14384:2005 in SIST EN 1074-6:2008. S tremi stabilnimi spojkami: 2 × tip C in 1 × tip B za DN80 ter 2 × tip B in 1 × tip A  za DN100.
- min. pretočne karakteristike (Kv) po SIST EN 14348:2005. 
Omogočeno obračanje glave za 360°.
Material hidranta je NL ali INOX, notranji deli iz nerjavnega materiala, NL deli hidranta zunaj in znotraj zaščiteni z epoksi premazom min. debeline 250 mikronov. Opremljen s sistemom za preprečevanje iztoka v primeru loma in izpustno odprtino za izpust stoječe vode iz hidranta skladno s SIST EN1074-6:2008.
</t>
  </si>
  <si>
    <t xml:space="preserve"> - VODOVOD</t>
  </si>
  <si>
    <t xml:space="preserve"> - ELEKTRONSKE KOMUNIKACIJE (Telekom)</t>
  </si>
  <si>
    <t xml:space="preserve"> - VODOVOD (tudi nadzor kvalitete upravljalca vodovoda)</t>
  </si>
  <si>
    <t xml:space="preserve"> - ELEKTRIKA do 110kV</t>
  </si>
  <si>
    <r>
      <rPr>
        <b/>
        <sz val="10"/>
        <rFont val="Arial CE"/>
        <charset val="238"/>
      </rPr>
      <t>OPOMBE:</t>
    </r>
    <r>
      <rPr>
        <sz val="10"/>
        <rFont val="Arial CE"/>
        <charset val="238"/>
      </rPr>
      <t xml:space="preserve"> 
</t>
    </r>
    <r>
      <rPr>
        <b/>
        <sz val="10"/>
        <rFont val="Arial CE"/>
        <charset val="238"/>
      </rPr>
      <t>PONUDNIK SE Z ODDAJO PONUDBE ZAVEZUJE, DA PONUJEN MATERIAL POLEG VSEH V RS VELJAVNIH STANDARDOV USTREZA MINIMALNIM ZAHTEVANIM KARAKTERISTIKAM IZ OBRAZCA 1, KI JE SESTAVNI DEL POPISA IN VSEM DRUGIM ZAHTEVAM, KI IZHAJAJO IZ TEHNIČNIH PRAVIL ZA VODOVOD IZVAJALCA JAVNE SLUŽBE OSKRBE Z VODO!</t>
    </r>
    <r>
      <rPr>
        <sz val="5"/>
        <rFont val="Arial ce"/>
        <charset val="238"/>
      </rPr>
      <t xml:space="preserve">
</t>
    </r>
    <r>
      <rPr>
        <sz val="10"/>
        <rFont val="Arial CE"/>
        <charset val="238"/>
      </rPr>
      <t>VES MATERIAL MORA PRED VGRADNJO PREGLEDATI IN POTRDITI PREDSTAVNIK UPRAVLJALCA.</t>
    </r>
    <r>
      <rPr>
        <sz val="5"/>
        <rFont val="Arial ce"/>
        <charset val="238"/>
      </rPr>
      <t xml:space="preserve">
</t>
    </r>
    <r>
      <rPr>
        <b/>
        <sz val="10"/>
        <rFont val="Arial CE"/>
        <charset val="238"/>
      </rPr>
      <t xml:space="preserve">V CENI VODOVODNEGA MATERIALA (/kos) JE UPOŠTEVANA NABAVA; DOBAVA IN TRANSPORT DO GRADBIŠČA. </t>
    </r>
    <r>
      <rPr>
        <sz val="10"/>
        <rFont val="Arial CE"/>
        <charset val="238"/>
      </rPr>
      <t xml:space="preserve">
VSA OPREMA (vgradbene garniture, ročna kolesa, cestne kape,..),  TESNILNI (tesnila) TER PRITRDILNI (matice, vijaki, podložke) IN DRUG DROBEN KLJUČAVNIČARSKI MATERIAL SE DOBAVLJA IN JE UPOŠTEVAN V KOMPLETU Z ARMATURAMI FAZONSKIMI KOSI:
- za vsako prirobnico DN50 se nabavi 4 vijake M16×70, 4 matice in 8 podložk, 
- za vsako prirobnico DN80 se nabavi 8 vijakov M16×85, 8 matic in 16 podložk
- za vsako prirobnico DN100 se nabavi 8 vijakov M16×90, 8 matic in 16 podložk
- za vsako prirobnico DN150 se nabavi 8 vijakov M20×100, 8 matic in 16 podložk
</t>
    </r>
  </si>
  <si>
    <t>3.1.105.</t>
  </si>
  <si>
    <t>Montaža nadzemnega hidranta lomne izvedbe s prirobnico DN80-DN100 po navodilih proizvajalca, ter dokončna obdelava in zaščita spojev pred korozijo.</t>
  </si>
  <si>
    <t>2.1.416.</t>
  </si>
  <si>
    <t xml:space="preserve"> - vod elektronskih komunikacij (kabelska kanalizacija, Telekom)</t>
  </si>
  <si>
    <t xml:space="preserve">Dodatek za dobavo in uporabo začasnega vodovodnega materiala za izvedbo tlačnega preizkusa, dezinfekcije in izpiranja (zasuni, spojke, redukcijski kosi, gasilska oprema). Se uporabi večkrat. KOMPLET.
</t>
  </si>
  <si>
    <t>3.1.289</t>
  </si>
  <si>
    <t>** natančna specifikacija materiala in način vgradnje je del tehničnega opisa PZI načrta</t>
  </si>
  <si>
    <t xml:space="preserve">EV zasuni kratke izvedbe (po SIST EN 558:2008+A1:2012, serija 14):
EV zasuni morajo biti izdelani iz litine GGG-40, z obojestransko epoksi zaščito minimalne debeline 250 mikronov. Klin zasuna je zaščiten z EPDM elastomerno gumo. Vreteno zasuna je izdelano iz nerjavečega jekla. Tesnenje na vretenu je izvedeno z dvema "O" tesniloma. Na obeh straneh klina so vodila iz poliamida. Ustrezati morajo zahtevam standardov SIST EN1074 in SIST EN12266. Npr. PAM EURO20, IMP art.735 ali enakovredno
</t>
  </si>
  <si>
    <t>neizvlečni - sidrni spoj (NL DN100)</t>
  </si>
  <si>
    <t>MMK100(45°)</t>
  </si>
  <si>
    <t>F100</t>
  </si>
  <si>
    <t>MMA100/80</t>
  </si>
  <si>
    <t>1. - PREDDELA IN GRADBENA DELA (hišni priključki)</t>
  </si>
  <si>
    <t xml:space="preserve"> 1.1.99. </t>
  </si>
  <si>
    <t>Črpanje vode iz gradbene jame v času gradnje. 
Do 5 l/s. Obračun po dejanskih stroških.</t>
  </si>
  <si>
    <t>Stroški vzdrževanja prekopanih površin v času gradnje vodovoda (polivanje - protiprašna zaščita, dosip - udarne jame, planiranje. Vključno z dobavo materiala in delom.</t>
  </si>
  <si>
    <t>PREDDELA (SKUPAJ)</t>
  </si>
  <si>
    <t>GRADBENA DELA</t>
  </si>
  <si>
    <t>1.2.8.</t>
  </si>
  <si>
    <t>Polaganje opozorilnega signalnega traka nad novo položenim cevovodom na globini cca 70 cm in nad obstoječimi kom. vodi na območju križanj, vzporednega poteka,…. (na globini cca. 50 cm). Po navodilih upravljalcev..</t>
  </si>
  <si>
    <t>1.2.697</t>
  </si>
  <si>
    <t xml:space="preserve">Čiščenje terena po končani gradnji ter ureditev okolice. </t>
  </si>
  <si>
    <t xml:space="preserve">Čiščenje vodomernega mesta po koncu gradnje. </t>
  </si>
  <si>
    <t>SKUPAJ GRADBENA DELA (priključki) - brez DDV!</t>
  </si>
  <si>
    <r>
      <rPr>
        <b/>
        <sz val="10"/>
        <rFont val="Arial CE"/>
        <charset val="238"/>
      </rPr>
      <t>OPOMBE:</t>
    </r>
    <r>
      <rPr>
        <sz val="10"/>
        <rFont val="Arial CE"/>
        <charset val="238"/>
      </rPr>
      <t xml:space="preserve">
</t>
    </r>
    <r>
      <rPr>
        <b/>
        <sz val="10"/>
        <rFont val="Arial CE"/>
        <charset val="238"/>
      </rPr>
      <t>Upoštevati načrte priključkov in dejansko stanje priključka.
Predstavnik JP Vodovod-Kanalizacija d.o.o. pregleda vsak priključek!</t>
    </r>
  </si>
  <si>
    <t>MONTAŽNA DELA HIŠNI PRIKLJUČKI (SKUPAJ)</t>
  </si>
  <si>
    <t>Prenos, spuščanje, polaganje in montaža PE cevi na kolutih na pripravljeno peščeno posteljico, ter poravnanje v vertikalni in horizontalni smeri.</t>
  </si>
  <si>
    <t>2.1.22.</t>
  </si>
  <si>
    <t>d32-d63</t>
  </si>
  <si>
    <t>2.1.370</t>
  </si>
  <si>
    <t>d32</t>
  </si>
  <si>
    <t>2.1.376</t>
  </si>
  <si>
    <t>2.1.651</t>
  </si>
  <si>
    <t>Tlačni preizkus položenih hišnih vodovodnih priključkov po standardu SIST EN 805 z dopolnitvami VO-KA in z vsemi dodatnimi potrebnimi deli. (glej tehnično poročilo)</t>
  </si>
  <si>
    <t>2.1.661</t>
  </si>
  <si>
    <t>Izpiranje in dezinfekcija položenih hišnih vodovodnih in skupnih priključnih cevi z vsemi dodatnimi potrebnimi deli. (glej tehnično poročilo)</t>
  </si>
  <si>
    <t>SKUPAJ MONTAŽNA DELA (priključki)</t>
  </si>
  <si>
    <t>SKUPAJ VODOVODNI MATERIAL (priključki)</t>
  </si>
  <si>
    <r>
      <rPr>
        <b/>
        <sz val="10"/>
        <rFont val="Arial CE"/>
        <charset val="238"/>
      </rPr>
      <t>Opombe: 
Vse količine so ocenjene!
Obračun se izvede na podlagi količin vpisanih v gradbeno knjigo in dejanskih stroškov pri obnovi priključkov!</t>
    </r>
    <r>
      <rPr>
        <sz val="10"/>
        <rFont val="Arial CE"/>
        <charset val="238"/>
      </rPr>
      <t xml:space="preserve">
Zunanje ureditve dvorišč,. dovozi,... se vzpostavijo v prvotno stanje zato je pred izdelavo ponudbe obvezen ogled na terenu.</t>
    </r>
    <r>
      <rPr>
        <sz val="5"/>
        <rFont val="Arial ce"/>
        <charset val="238"/>
      </rPr>
      <t xml:space="preserve">
</t>
    </r>
    <r>
      <rPr>
        <sz val="10"/>
        <rFont val="Arial CE"/>
        <charset val="238"/>
      </rPr>
      <t xml:space="preserve">Vsa varovanja, zaščite, prestavitve,... drugih obstoječih komunalnih vodov na območju posega se izvedejo po navodilih in pod nadzorom upravljalcev teh vodov. Obračun v zvezi s prestavitvami se izvede po dejanskih količinah z vpisom v gradbenih knjigah.
V popisu je upoštevano, da so obstoječa vodomerna mesta (last uporabnika) dobro ohranjena in primerno opremljena.
</t>
    </r>
  </si>
  <si>
    <t xml:space="preserve">PREDDELA - priključki </t>
  </si>
  <si>
    <t>1.2.812.</t>
  </si>
  <si>
    <t>1.2.189</t>
  </si>
  <si>
    <t>Ročno planiranje dna jarka z odstranitvijo večjih kamnov.</t>
  </si>
  <si>
    <t>Dobava in vgraditev črpnega betona C30/37 za podbetoniranje vodovodnih armatur (zasuni, hidranti, zračniki), obbetoniranje krivin, odcepov podbetoniranje ter armatur po DVGW Arbeitsblatt GW310 (januar 2008).</t>
  </si>
  <si>
    <t>VODOVODNI PRIKLJUČKI</t>
  </si>
  <si>
    <t>EV zasun kratke izvedbe, PN16.
V ceni upoštevana nastavljiva vgradbena garnitura, betonska podložka cestne kape in cestna kapa s pokrovom iz NL za vgradnjo v povozno površino skladna z DIN 4056.</t>
  </si>
  <si>
    <t>SPL.13</t>
  </si>
  <si>
    <t>Geološko geomehanski nadzor s strani geomehanika v času gradnje. Vključno z vsemi potrebnimi meritvami, nosilnosti, trdnosti,…..
Obračun po dejanskih stroških.</t>
  </si>
  <si>
    <t>Geološki ogled terena pred pričetkom gradnje in izdelava poročila z ukrepi, ki so potrebni med in po gradnji, da se zmanjša vpliv gradnje:</t>
  </si>
  <si>
    <t>Fazonski kosi s prirobnico iz NL za tlačno stopnjo PN16.</t>
  </si>
  <si>
    <t xml:space="preserve">Fazonski kosi iz NL na obojko za tlačno stopnjo PN16, z neizvlečnimi sidrnimi spoji (npr. STD Vi tesnilo,...). </t>
  </si>
  <si>
    <t>Nadzemni hidrant lomne izvedbe (npr. IMP art. 2005, tip C,..). PN16</t>
  </si>
  <si>
    <r>
      <t xml:space="preserve">Zračniki (avtomatski):
</t>
    </r>
    <r>
      <rPr>
        <u/>
        <sz val="9"/>
        <rFont val="Arial CE"/>
        <charset val="238"/>
      </rPr>
      <t>vgradnja v zemljino:</t>
    </r>
    <r>
      <rPr>
        <sz val="9"/>
        <rFont val="Arial CE"/>
        <charset val="238"/>
      </rPr>
      <t xml:space="preserve">
kompaktne izvedbe, z zaščitno konstrukcijo iz nerjavnega materiala in vgrajenim zračnim ventilom s funkcijo odvajanja in dovajanja ≥ 180 m</t>
    </r>
    <r>
      <rPr>
        <vertAlign val="superscript"/>
        <sz val="9"/>
        <rFont val="Arial CE"/>
        <charset val="238"/>
      </rPr>
      <t>3</t>
    </r>
    <r>
      <rPr>
        <sz val="9"/>
        <rFont val="Arial CE"/>
        <charset val="238"/>
      </rPr>
      <t xml:space="preserve">/h zraka v/iz cevovoda in avtomatskim zapornim ventilom, ki omogoča vgradnjo pod tlakom. Zračnik mora biti opremljen z drenažnim izpustom iz telesa zračnika. 
S prirobnico, EPDM tesnilom in deli iz NL z obojestransko epoksi zaščito min. debeline 250 mikronov. Zračnik opremljen z drenažnim sistemom.  Delovno območje od 1 do 16 bar. 
Ustrezati mora zahtevam standarda SIST EN 1074-4.
Vgradnja v jašku:
Avtomatski zračni izpustno sesalni ventil za vodovodne sisteme s tremi funkcijami (I. odvajanje zraka med polnjenjem cevovoda; II. dovajanje zraka med praznjenjem cevovoda in odv/dovajanje zraka med normalnim delovanjem). 
Zračniki ≥ DN80 obvezno s telesom nodularne litine in plovcem iz nerjeveče litine, tesnilo iz EPDM gume. Deli iz nodularne litine z obojestranskim epoksi premazom min. debeline 250 mikronov. 
Telo zračnika &lt;DN80 lahko iz drugih nerjavnih materialov.
S prirobničnim priključkom (PN16) skladnim s SIST EN 1092-2:2008. Vključno s tesnilnim in pritrdilnim materialom.
Zračnik mora ustrezati zahtevam standarda SIST EN 1074-4.
</t>
    </r>
  </si>
  <si>
    <t>Tlačne cevi z obojko iz nodularne litine (NL), tlačni razred C40; min. PN16, komplet s pripadajočimi obojčnimi tesnili prilagojenimi pogojem vgradnje. Osnovni standardni spoj - npr. STD, Tyton; oz. varovani sidrni neizvlečni spoj - npr. STD-Vi, Tyton-SIT,.. - glede na pogoje vgradnje. Sidrni spoj mora prenesti tlak vsaj 16 bar. Dolžina cevi je povečana za 2 % zaradi obdelave.</t>
  </si>
  <si>
    <t>1.2.6.</t>
  </si>
  <si>
    <t>1.2.10.</t>
  </si>
  <si>
    <t xml:space="preserve"> - kamniti material 0-16 mm za izdelavo posteljice in obsipa cevi (po DVGW-W 400-2), ter obsip jaškov vključno s strojnim utrjevanjem (do 95 % po standardnem Proctorjevem postopku) na območju utrjenih površin + obsip jaškov</t>
  </si>
  <si>
    <t>Nabava, dobava in postavitev tipskega vodotesnega vodomernega jaška iz poliestra na pripravljeno posteljico, premer jaška 1000mmm globina min 1,7m. Jašek z LTŽ pokrovom (nosilnost glede na mesto vgradnje) in s termo izolacijo pod pokrovom. Jašek mora biti obvezno opremljen z nerjavečo vstopno lestvijo.Vključno z vodotesnimi manšetami za prehod cevi skozi steno (2x). Jašek mora pred vgradjo potrditi predstavnik upravljalca. Za objekte, ki so trenutno priključeni preko skupinskih priključkov.
Komplet brez gradbenih del!</t>
  </si>
  <si>
    <t>1.2.9.</t>
  </si>
  <si>
    <t>Zakoličba obstoječih komunalnih vodov s strani predstavnikov prizadetih komunalnih organizacij. (KANALIZACIJA, VODOVOD, TELEKOMUNIKACIJE, ELEKTRIKA do 110kV , TOPLOVOD,.......) posebej za vsako skupino komunalnih vodov.</t>
  </si>
  <si>
    <r>
      <t xml:space="preserve">Pomembno!:
</t>
    </r>
    <r>
      <rPr>
        <sz val="10"/>
        <color theme="1"/>
        <rFont val="Arial ce"/>
        <charset val="238"/>
      </rPr>
      <t xml:space="preserve">    1. V tem seznamu OBRAZEC 1 je naveden seznam ključnih materialov in opreme z minimalnimi zahtevanimi
        karakteristikami, ki jih ponujen material poleg zahtev, 
        ki izhajajo iz veljavne zakonodaje mora izpolnjevati. Ves ponujen material in oprema mora obvezno izpolnjevati 
        minimalne zahtevane karakteristike. 
        Izpolnjevanje ustreznosti materiala in opreme pred vgradnjo obvezno preverita predstavnik nadzora in upravljalca. 
        Ponudnik / izvajalec del skladnost z zahtevami obvezno dokazuje z ustreznimi certifikati, soglasji,.....
    2. Izdelki morajo biti primerni za uporabo v sistemih s pitno vodo in izdelani v skladu z veljavnimi standardi SIST / EN 
        ter imeti ustrezne certifikate / tehnična soglasja
       (skladno z veljavno zakonodajo - ZGPro ter ZGO-1 (s sprem. in  dopol.)).</t>
    </r>
  </si>
  <si>
    <t>Stroški izdelave elaborata o ravnanju z odpadki, ki nastanejo pri gradbenih delih, s končnim poročilom in zahtevano dokumentacijo v skladu z Uredbo o ravnanju z odpadki, ki nastanejo pri gradbenih delih oziroma drugimi predpisi za to področje.</t>
  </si>
  <si>
    <t xml:space="preserve">Koordinacija za varnost in zdravje pri delu na gradbišču v skladu s predpisi, ki obravnavajo to področje (Uredba o zagotavljanju varnosti in zdravja pri delu na začasnih in premičnih gradbiščih), vključno z vodenjem knjige ukrepov.  </t>
  </si>
  <si>
    <t>Izdelava elaborata in pridobitev dovoljenja za zaporo ceste z ureditvijo prometnega režima v času gradnje z obvestili, postavitev prom. signalizacije v času gradnje, ureditev obvoza, manipulativni stroški,... Po končanih delih odstranitev in vzpostavitev prometnega režima. KOMPLET.</t>
  </si>
  <si>
    <t>standardni spoj (NL DN100)</t>
  </si>
  <si>
    <t xml:space="preserve"> * dolžino prilagoditi stanju na terenu</t>
  </si>
  <si>
    <t>FFR150/100</t>
  </si>
  <si>
    <t>FF80(100*)</t>
  </si>
  <si>
    <r>
      <t>H</t>
    </r>
    <r>
      <rPr>
        <vertAlign val="subscript"/>
        <sz val="10"/>
        <rFont val="Arial CE"/>
        <charset val="238"/>
      </rPr>
      <t>vgr</t>
    </r>
    <r>
      <rPr>
        <sz val="10"/>
        <rFont val="Arial CE"/>
        <charset val="238"/>
      </rPr>
      <t>=1,25 m</t>
    </r>
  </si>
  <si>
    <t>DN 150</t>
  </si>
  <si>
    <t>Prečno zavarovanje obstoječih komunalnih vodov v času gradnje pri polaganju vodovoda pod obst. komunalnimi vodi. Podpiranje z lesenimi gredami, podbetoniranje in obbetoniranje obstoječih komunalnih vodov, … , po navodilih upravljalca kom voda, ki ga vodovod prečka.</t>
  </si>
  <si>
    <t xml:space="preserve">Črpanje vode iz gradbene jame v času gradnje. 
Do 5 l/s. Obračun po dejanskih stroških.
</t>
  </si>
  <si>
    <t>1.2.1.</t>
  </si>
  <si>
    <t>Doplačilo za ročni izkop jarka (ocena 2%) globine do 1,5 m v kamnini III. kategorije z odmetavanjem izkopanega materiala ob rob jarka.</t>
  </si>
  <si>
    <t>Nabava, dobava in vgraditev stabilizirane netkane ločilne geotekstilije iz 100% polipropilenskih neskončnih vlaken - ovoj posteljice in obsipa cevi po navodilih proizvajalca. Minimalne zahteve:
natezna trdnost prečno/vzd. &gt;12 kN/m, 
raztezek pri porušitvi &gt; 30 % (oboje po SIST EN ISO 10319), 
prebodna trdnost CBR &gt; 2000 N (po SIST EN ISO 12236),
karakteristična velikost por 0,05 mm &lt; O90 &lt; 0,5 (po SIST EN ISO 12956). Material mora imeti CE oznako in izjavo o skladnosti. 3-4 m2/m' Vgradnja po navodilih geomehanika. Obračun po dejanskih stroških.</t>
  </si>
  <si>
    <t>Izvedba (nabava, dobava in vgrajevanje) nosilne plasti bitumenizirane zmesi za vzpostavitev v prvotno stanje.
npr: Izdelava zgornje nosilne plasti bituminiziranega drobljenca zrnavosti 0/22 (AC 22 base B50/70, A3) mm v debelini 6 cm.
Upoštevati mačrt ceste in navodila upravljavca ceste</t>
  </si>
  <si>
    <t>Izvedba (nabava, dobava in vgrajevanje) obrabne in zaporne plasti bitumenizirane zmesi  za vzpostavitev vprvotno stanje.
nprIzdelava obrabne in zaporne plasti bitumenskega betona  (AC 11 surf B50/70, A3) iz zmesi zrn iz silikatnih kamnin in cestogradbenega bitumna v debelini 4 cm.</t>
  </si>
  <si>
    <t xml:space="preserve">Zasip jarka (vrhnji sloj) s plodno kamnino (humusom) odloženim ob robu jarka debeline do 30 cm, s planiranjem, brez valjanja - strojno. </t>
  </si>
  <si>
    <t>Humoziranje zelenice, z avtohtono zatravitvijo ročno z valjanjem. Vključno z nabavo semena.</t>
  </si>
  <si>
    <t>Vzpostavitev zgornjega ustroja povoznih površin
Vzpostavitev ceste v prvotno stanje (upoštevati načrt ceste oz. navodila upravljalca, geomehanika in TS):</t>
  </si>
  <si>
    <t>Izdelava zaščite okrog stikov cestnih kap s finim asfaltom.</t>
  </si>
  <si>
    <t>Izdelava bankine v nagibu iz drobljenca, širine do 0,50 m. Vključno z oblikovanjem in valjanjem.</t>
  </si>
  <si>
    <t>1.2.194.</t>
  </si>
  <si>
    <r>
      <t xml:space="preserve">PLANUM TEMELJNIH TAL
</t>
    </r>
    <r>
      <rPr>
        <sz val="10"/>
        <rFont val="Arial CE"/>
        <charset val="238"/>
      </rPr>
      <t>Ureditev,fino planiranje, profiliranje in valjanje planuma s točnostjo +- 1,00 cm.</t>
    </r>
    <r>
      <rPr>
        <b/>
        <sz val="10"/>
        <rFont val="Arial CE"/>
        <charset val="238"/>
      </rPr>
      <t xml:space="preserve"> </t>
    </r>
    <r>
      <rPr>
        <sz val="10"/>
        <rFont val="Arial CE"/>
        <charset val="238"/>
      </rPr>
      <t>Na območju javne ceste</t>
    </r>
  </si>
  <si>
    <t xml:space="preserve">Čiščenje terena po končani gradnji ter ureditev okolice.
</t>
  </si>
  <si>
    <t>Izdelava asfaltne mulde strojno širine 50 cm v enaki izvedbi kot vozišče, na utrjeno gramozno podlago. Mulda se izvaja istočasno z izvedbo nosilne plasti vozišča, asfaltiranje strojno.
Vključno s pripravo podlage, profiliranjem in vzdolžnim noveliranjem</t>
  </si>
  <si>
    <t>Hladni obrizg asfalta na stiku obstoječega in novega, do 0,31 - 0,5 kg/m2 - strojno.</t>
  </si>
  <si>
    <t>1.1.128.</t>
  </si>
  <si>
    <t>1.2.260.</t>
  </si>
  <si>
    <t>1.2.263.</t>
  </si>
  <si>
    <t>PREDDELA IN GRADBENA DELA PRIKLJUČKI (OBNOVA)</t>
  </si>
  <si>
    <t>MONTAŽNA DELA PRIKLJUČKI (OBNOVA)</t>
  </si>
  <si>
    <t>VODOVODNI MATERIAL PRIKLJUČKI (OBNOVA)</t>
  </si>
  <si>
    <t>SKUPAJ 1.1.+2.1.+3.1. (brez DDV)</t>
  </si>
  <si>
    <t>PRIKLJUČKI OBNOVA (z DDV)</t>
  </si>
  <si>
    <t>PREDDELA IN GRADBENA DELA PRIKLJUČKI (NOVI)</t>
  </si>
  <si>
    <t>MONTAŽNA DELA PRIKLJUČKI (NOVI)</t>
  </si>
  <si>
    <t>VODOVODNI MATERIAL PRIKLJUČKI (NOVI)</t>
  </si>
  <si>
    <t>PRIKLJUČKI NOVI (z DDV)</t>
  </si>
  <si>
    <t>PRIKLJUČKI SKUPAJ (z DDV)</t>
  </si>
  <si>
    <t>PRIKLJUČKI SKUPAJ (brez DDV)</t>
  </si>
  <si>
    <t xml:space="preserve">3. - VODOVODNI MATERIAL za obst. priključke pri obnovi vodovoda </t>
  </si>
  <si>
    <t>*Univerzalni navrtni zasun za NL DN100 cevi z integriranim ploščatim zapornim ventilom - za pitno vodo; PN10; telo zasuna iz nodularne litine zunaj in znotraj zaščiteno z epoksi premazom (skladno s SIST EN14901:2006) in stremenom iz nerjavečega jekla zaščitenim z gumo in elastomernimi (EPDM) tesnili primernimi za pitno vodo. Zasun preizkušen skladno s SIST EN 1266-2:2012 in  SIST EN 12266-2:2012. Vključno s cestno kapo za hišni priključek za vgradnjo v povozno površino kvalitetne izvedbe skladno z DIN 4057 - z napisom na kapi v dogovoru z upravljalcem (npr. VODA, V,..). Dobava vključno s teleskopsko prilagodljivo vgradno garnituro za navrtni zasun (telo vgr. garniture  z zunanjo PE ali PVC zaščito), komplet z nosilno podložno ploščo in priključnim vrtljivim bajonetnim kolenom. Bajonetno koleno (90°), ki ima na izhodu možen obrat 360°, za spajanje PE cevi in navrtalnega oklepa, bajonetni priključek kot hitra  - ISO spojka. Prilagoditi obstoječemu stanju. Komplet.</t>
  </si>
  <si>
    <t>d63/d63 - prevezava obst. zaščitne cevi</t>
  </si>
  <si>
    <t xml:space="preserve">d63-d75 (zaščitne cevi)
</t>
  </si>
  <si>
    <t>2.1.375</t>
  </si>
  <si>
    <t xml:space="preserve"> - nasipni kamniti material 0-125 mm za zasip jarka
 s strojnim utrjevanjem po slojih do 30 cm (95% - 98%, odvisno od globine po Proctorjevem postopku) na območju utrjenih povoznih površin</t>
  </si>
  <si>
    <t>2. - MONTAŽNA DELA - obnova priključkov (OCENA)</t>
  </si>
  <si>
    <t>1. - PREDDELA IN GRADBENA DELA (novi hišni priključki)</t>
  </si>
  <si>
    <r>
      <rPr>
        <b/>
        <sz val="10"/>
        <rFont val="Arial CE"/>
        <charset val="238"/>
      </rPr>
      <t>OPOMBE:</t>
    </r>
    <r>
      <rPr>
        <sz val="10"/>
        <rFont val="Arial CE"/>
        <charset val="238"/>
      </rPr>
      <t xml:space="preserve"> 
</t>
    </r>
    <r>
      <rPr>
        <b/>
        <sz val="10"/>
        <rFont val="Arial CE"/>
        <charset val="238"/>
      </rPr>
      <t>PONUDNIK SE Z ODDAJO PONUDBE ZAVEZUJE, DA PONUJEN MATERIAL POLEG VSEH V RS VELJAVNIH STANDARDOV USTREZA IN VSEM DRUGIM ZAHTEVAM UPRAVLJALCA JAVNEGA VODOVODA!</t>
    </r>
    <r>
      <rPr>
        <sz val="10"/>
        <rFont val="Arial CE"/>
        <charset val="238"/>
      </rPr>
      <t xml:space="preserve">
VES MATERIAL MORA PRED VGRADNJO PREGLEDATI IN POTRDITI PREDSTAVNIK UPRAVLJALCA.</t>
    </r>
    <r>
      <rPr>
        <sz val="5"/>
        <rFont val="Arial ce"/>
        <charset val="238"/>
      </rPr>
      <t xml:space="preserve">
</t>
    </r>
    <r>
      <rPr>
        <sz val="10"/>
        <rFont val="Arial CE"/>
        <charset val="238"/>
      </rPr>
      <t>Priključek se obvezno izvede na podlagi načrta priključka in soglasja za priključitev!</t>
    </r>
    <r>
      <rPr>
        <sz val="2"/>
        <rFont val="Arial CE"/>
        <charset val="238"/>
      </rPr>
      <t xml:space="preserve">
</t>
    </r>
    <r>
      <rPr>
        <sz val="10"/>
        <rFont val="Arial CE"/>
        <charset val="238"/>
      </rPr>
      <t xml:space="preserve">V CENI VODOVODNEGA MATERIALA (/kos) JE UPOŠTEVANA NABAVA; DOBAVA IN TRANSPORT DO GRADBIŠČA. 
VSA OPREMA (vgradbene garniture, ročna kolesa, cestne kape,..),  TESNILNI (tesnila) TER PRITRDILNI (matice, vijaki, podložke) IN DRUG DROBEN KLJUČAVNIČARSKI MATERIAL SE DOBAVLJA IN JE UPOŠTEVAN V KOMPLETU Z ARMATURAMI FAZONSKIMI KOSI.
</t>
    </r>
    <r>
      <rPr>
        <b/>
        <sz val="10"/>
        <rFont val="Arial CE"/>
        <charset val="238"/>
      </rPr>
      <t xml:space="preserve">Število in dimenzije materiala so podani kot ocena. </t>
    </r>
  </si>
  <si>
    <t>VODOVODNI MATERIAL NOVI VODVOODNI PRIKLJUČKI 
- OCENA (SKUPAJ)</t>
  </si>
  <si>
    <t xml:space="preserve">3. - VODOVODNI MATERIAL za nove priključke pri obnovi vodovoda </t>
  </si>
  <si>
    <t>2. - MONTAŽNA DELA - gradnja novih priključkov (OCENA)</t>
  </si>
  <si>
    <t>C.1 OBNOVA OBSTOJEČIH PRIKLJUČKOV NA OBMOČJU OBNOVE VODOVODA (OCENA - obračun po dejanskih stroških)</t>
  </si>
  <si>
    <t>C.2 GRADNJA NOVIH PRIKLJUČKOV NA OBMOČJU OBNOVE VODOVODA (OCENA - obračun po dejanskih stroških)</t>
  </si>
  <si>
    <t>C.1 Obnova obstoječih priključkov in prevezava na nov vodovod (7 kos - OCENA)</t>
  </si>
  <si>
    <t>2.1.374</t>
  </si>
  <si>
    <t xml:space="preserve">Dodatni strojno - ročni širok izkop v kamnini III. kat. na mestih izvedbe prevezav po izvedbi dezinfekcije, odkopov zaradi postavitve novih armatur na končno niveleto, blindiranj, odstranitev obst. armatur,..... 
Z odlaganjem ob robu jarka, ter zasipom jame z utrjevanjem po plasteh in vzpostavitvijo v prvotno stanje po demontaži. 
</t>
  </si>
  <si>
    <r>
      <t>H</t>
    </r>
    <r>
      <rPr>
        <vertAlign val="subscript"/>
        <sz val="10"/>
        <rFont val="Arial CE"/>
        <charset val="238"/>
      </rPr>
      <t xml:space="preserve"> </t>
    </r>
    <r>
      <rPr>
        <sz val="10"/>
        <rFont val="Arial CE"/>
        <charset val="238"/>
      </rPr>
      <t>= 0,75 - 1,3 m</t>
    </r>
  </si>
  <si>
    <t>OBNOVA VODOVODA NA MALEM LIPOGLAVU</t>
  </si>
  <si>
    <t>(med razbremenilnikom in HŠ 3a)</t>
  </si>
  <si>
    <t>SKUPNA REKAPITULACIJA OBNOVE VODOVODA PO PZI št. 1780-V/18</t>
  </si>
  <si>
    <t>A.+B.+C. OBNOVA javnega vodovoda s splošnimi stroški
                 (z DDV)</t>
  </si>
  <si>
    <t>A.+B.+C. OBNOVA javnega vodovoda s splošnimi stroški
                    (brez DDV):</t>
  </si>
  <si>
    <t>A. OBNOVA javnega vodovoda - SKUPAJ 
273m NL DN150, 218 NL DN100; brez DDV</t>
  </si>
  <si>
    <t xml:space="preserve">A.1 JAVNI VODOVOD, NL DN150 "V1" - SKUPAJ 274m </t>
  </si>
  <si>
    <t>A.1 Vodovod "V1" - NL DN150, 274m</t>
  </si>
  <si>
    <t>A.2. Vodovod "V2" - 218m</t>
  </si>
  <si>
    <t>C. HIŠNI PRIKLJUČKI,  SKUPAJ 7 kos (OCENA!)</t>
  </si>
  <si>
    <t>C.2 Gradnja novih priključkov in povezava na nov vodovod (1 kos - OCENA)</t>
  </si>
  <si>
    <t>- priključki na obnovljen vodovod</t>
  </si>
  <si>
    <t xml:space="preserve"> - javni vodovod 491 m - KOMPLET</t>
  </si>
  <si>
    <t>Izmera, obdelava in priprava digitalnih podatkov (atributiranje, digitalna skica,…) priključkov, skladno z internimi tehničnimi normativi upravljalca vodovodnega omrežja. (skupaj 8 kos) 
KOMPLET (vodovodni priključki za obstoječe stavbe - OCENA). Obračun po dejanskem številu priključkov.</t>
  </si>
  <si>
    <t>Izdelava dokumentacije izvedenih del (PID) v skladu s Pravilnikom o podrobnejši vsebini dokumentacije in obrazcih, povezanih z graditvijo objektov in dopolnitvami, ter po zahtevah bodočega upravljalca (4 × v projektni obliki, 1 × v elektronski obliki).  KOMPLET</t>
  </si>
  <si>
    <t>Izdelava Dokazila o zanesljivosti objekta v skladu s Pravilnikom o podrobnejši vsebini dokumentacije in obrazcih, povezanih z graditvijo objektov in dopolnitvami, ter po zahtevah bodočega upravljalca (4 × v projektni obliki, 1 × v elektronski obliki).  KOMPLET</t>
  </si>
  <si>
    <t>Izdelava varnostnega načrta za zagotavljanje varnosti in zdravja pri delu na gradbišču skladno s predpisi, ki obravnavajo to področje (Uredba o zagotavljanju varnosti in zdravja pri delu na začasnih in premičnih gradbiščih (Ur.list RS št. 83/05 in spremembe) in drugi ukrepi za VZD, ki sledijo iz ZVZD-1.</t>
  </si>
  <si>
    <t>Označitev gradbišča z izdelavo in postavitvijo obvestilne table na gradbišču (skladno z Gradbenim zakonom in dopolnitvami, Pravilnikom o gradbiščih ter navodili Ministrstva), vključno z odstranitvijo.</t>
  </si>
  <si>
    <t xml:space="preserve">Stroški posnetka obstoječega stanja (po zakoličbi projektiranih vodov) v dolžini 500m, širina pasu cca 5m, zaradi vzpostavitve v prvotno stanje po izvedbi del (ograje, mejniki, objekti, itd.).
</t>
  </si>
  <si>
    <t>Načrt organizacije gradbišča (skladno z Gradbenim zakonom in dopolnitvami, ter Pravilnikom o gradbiščih) in prijava gradbišča. KOMPLET</t>
  </si>
  <si>
    <t xml:space="preserve"> - KANALIZACIJA ZA PAD. VODO</t>
  </si>
  <si>
    <t xml:space="preserve"> - pri gradnji vodovoda</t>
  </si>
  <si>
    <t xml:space="preserve"> - pri gradnji vodovoda </t>
  </si>
  <si>
    <t>SKUPAJ SPLOŠNI STROŠKI (vodovod):</t>
  </si>
  <si>
    <t>Izdelava geodetskega posnetka v papirnati (4x) in elektronski obliki skladno z internimi tehničnimi normativi za izvajanje del v katastru JP Vodovod -Kanalizacija d.o.o. in vris v kataster GJI. Ter pridobitev potrdila o vrisu v kataster.</t>
  </si>
  <si>
    <t>Izdelava geodetskega načrta novega stanja zemljišča po končani gradnji vodovoda. 500 m, pas širine cca. 10m; KOMPLET</t>
  </si>
  <si>
    <t xml:space="preserve">A.1. JAVNI VODOVOD "V1" NL DN150 </t>
  </si>
  <si>
    <t xml:space="preserve">  (NL DN150; 273m)</t>
  </si>
  <si>
    <t>PREDDELA VODOVOD "V1" (SKUPAJ)</t>
  </si>
  <si>
    <t>GRADBENA DELA VODOVOD "V1" (SKUPAJ)</t>
  </si>
  <si>
    <t>MONTAŽNA DELA VODOVOD "V1" (SKUPAJ)</t>
  </si>
  <si>
    <t>VODOVODNI MATERIAL VODOVOD "V1" (SKUPAJ)</t>
  </si>
  <si>
    <t>VODOVOD "V1"  (z DDV)</t>
  </si>
  <si>
    <t>A.1. JAVNI VODOVOD "V1" NL DN150</t>
  </si>
  <si>
    <t>1. - PREDDELA IN GRADBENA DELA (vodovod "V1")</t>
  </si>
  <si>
    <t>PREDDELA IN GRADBENA DELA za vodovod 
"V1" (SKUPAJ)</t>
  </si>
  <si>
    <t>PREDDELA za javni vodovod "V1"</t>
  </si>
  <si>
    <t>3.1. - VODOVODNI MATERIAL za javni vodovod "V1"</t>
  </si>
  <si>
    <t>VODOVODNI MATERIAL JAVNI VODOVOD "V1" 
(SKUPAJ)</t>
  </si>
  <si>
    <t>DN150</t>
  </si>
  <si>
    <t>standardni spoj (NL DN150)</t>
  </si>
  <si>
    <t>neizvlečni - sidrni spoj (NL DN150)</t>
  </si>
  <si>
    <t>E150</t>
  </si>
  <si>
    <t>T150/100</t>
  </si>
  <si>
    <t>MMA150/80</t>
  </si>
  <si>
    <t>FF80(600*)</t>
  </si>
  <si>
    <t>MMK150(11,25°)</t>
  </si>
  <si>
    <t>FF150(500)</t>
  </si>
  <si>
    <t>F150</t>
  </si>
  <si>
    <t>DN150/DN150 (prirob. DN150 za NL DN150)</t>
  </si>
  <si>
    <t>DN100/d110 (prirob. DN100 za PEh d110)</t>
  </si>
  <si>
    <t>Podtalni hidrant PN 10-16 (npr. IMP armature, HAWLE,...). 
Vključno z betonsko podložko cestne kape, cestno kapo s pokrovom iz nodularne litine skladna z DIN 4055 za vgradnjo v povozno površino.</t>
  </si>
  <si>
    <t>3.1.100.</t>
  </si>
  <si>
    <t>3.1. - VODOVODNI MATERIAL za javni vodovod "V2"</t>
  </si>
  <si>
    <t>VODOVODNI MATERIAL JAVNI VODOVOD "V2" 
(SKUPAJ)</t>
  </si>
  <si>
    <t>MMK100(11,25°)</t>
  </si>
  <si>
    <t>FFK100(45°)</t>
  </si>
  <si>
    <t>FF100(1000)</t>
  </si>
  <si>
    <t xml:space="preserve">  (NL DN100; 218m)</t>
  </si>
  <si>
    <t>PREDDELA VODOVOD "V2" (SKUPAJ)</t>
  </si>
  <si>
    <t>GRADBENA DELA VODOVOD "V2" (SKUPAJ)</t>
  </si>
  <si>
    <t>MONTAŽNA DELA VODOVOD "V2" (SKUPAJ)</t>
  </si>
  <si>
    <t>VODOVODNI MATERIAL VODOVOD "V2" (SKUPAJ)</t>
  </si>
  <si>
    <t>A.2. JAVNI VODOVOD "V2" NL DN100</t>
  </si>
  <si>
    <t>1. - PREDDELA IN GRADBENA DELA (vodovod "V2")</t>
  </si>
  <si>
    <t>2.1. - MONTAŽNA DELA za javni vodovod "V2"</t>
  </si>
  <si>
    <t>MONTAŽNA DELA  za javni vodovod 
"V2" (SKUPAJ)</t>
  </si>
  <si>
    <r>
      <t xml:space="preserve">Zavarovanje deponije vodovodnega materiala na gradbišču. KOMPLET </t>
    </r>
    <r>
      <rPr>
        <b/>
        <sz val="10"/>
        <rFont val="Arial CE"/>
        <charset val="238"/>
      </rPr>
      <t>Skupaj za vodovod</t>
    </r>
  </si>
  <si>
    <r>
      <t xml:space="preserve">Vzpostavitev začasne oskrbe z vodo v času gradnje - zapiranje zasunov, začasne prekinitve dobave,…. pod nadzorom upravljalca. Brez provizorijev. KOMPLET 
</t>
    </r>
    <r>
      <rPr>
        <b/>
        <sz val="10"/>
        <rFont val="Arial CE"/>
        <charset val="238"/>
      </rPr>
      <t>Skupaj za vodovod</t>
    </r>
  </si>
  <si>
    <t>Priprava in ureditev gradbišča z odstranitvijo vseh ovir na trasi. Ograditev in zavarovanje gradbišča s predpisano prometno signalizacijo, kot so letve, opozorilne vrvice, znaki, svetlobna telesa,...v skladu z načrtom organizacije gradbišča in varnostnim načrtom. Odstranitev eventualnih ovir in ureditev delovnega platoja,.... Z vzpostavitvijo v prvotno stanje  po končanih delih.
KOMPLET</t>
  </si>
  <si>
    <t xml:space="preserve"> 1.1.98. </t>
  </si>
  <si>
    <t xml:space="preserve"> - vod elektronskih komunikacij - kanalizacija</t>
  </si>
  <si>
    <t>Nabava, dobava in vgradnja peščenih in kamnitih agregatov za zasip jarkov s planiranjem in utrjevanjem v plasteh (do 30 cm) do potrebne zbitosti. Vključno s prevozom do gradbišča (do 25km).</t>
  </si>
  <si>
    <t>Nakladanje in transport (prevoz) slabega izkopanega in viška materiala na razdalji do 25 km. Vključno z razkladanjem, razgrinjanjem in planiranjem. Iz gradbišča do trajne gradbene deponije / v predelavo odpadkov. V ceni upoštevani stroški prevzema odpadkov in taksa. S predložitvijo ustreznih dokazov o predaji odpadkov na deponiji oz. o predaji v predelavo.</t>
  </si>
  <si>
    <t>2.1.15.</t>
  </si>
  <si>
    <t>Prenos, spuščanje, montaža PE cevi na kolutih v položene zaščitne cevi. Vključno z rezanjem cevi in obdelavo roba, ter montažo tesnil</t>
  </si>
  <si>
    <r>
      <rPr>
        <b/>
        <sz val="10"/>
        <rFont val="Arial CE"/>
        <charset val="238"/>
      </rPr>
      <t>OPOMBE:</t>
    </r>
    <r>
      <rPr>
        <sz val="10"/>
        <rFont val="Arial CE"/>
        <charset val="238"/>
      </rPr>
      <t xml:space="preserve"> 
</t>
    </r>
    <r>
      <rPr>
        <b/>
        <sz val="10"/>
        <rFont val="Arial CE"/>
        <charset val="238"/>
      </rPr>
      <t>PONUDNIK SE Z ODDAJO PONUDBE ZAVEZUJE, DA PONUJEN MATERIAL POLEG VSEH V RS VELJAVNIH STANDARDOV USTREZA IN VSEM DRUGIM ZAHTEVAM UPRAVLJALCA JAVNEGA VODOVODA!</t>
    </r>
    <r>
      <rPr>
        <sz val="10"/>
        <rFont val="Arial CE"/>
        <charset val="238"/>
      </rPr>
      <t xml:space="preserve">
VES MATERIAL MORA PRED VGRADNJO PREGLEDATI IN POTRDITI PREDSTAVNIK UPRAVLJALCA.</t>
    </r>
    <r>
      <rPr>
        <sz val="5"/>
        <rFont val="Arial ce"/>
        <charset val="238"/>
      </rPr>
      <t xml:space="preserve">
</t>
    </r>
    <r>
      <rPr>
        <sz val="10"/>
        <rFont val="Arial CE"/>
        <charset val="238"/>
      </rPr>
      <t>*Vodomerno mesto in interna vodovodna inštalacija od stavbe do vodomera, vključno z ventilom za vodomerom je v lasti uporabnika. In ju je lastnik objekta dolžan v skladu z Uredbo, Odlokom o pitni vodi v MOL in navodili izvajalca javne službe zgraditi na lastne stroške, ter po skrbeti za njih ustreznost.</t>
    </r>
    <r>
      <rPr>
        <sz val="2"/>
        <rFont val="Arial CE"/>
        <charset val="238"/>
      </rPr>
      <t xml:space="preserve">
</t>
    </r>
    <r>
      <rPr>
        <sz val="10"/>
        <rFont val="Arial CE"/>
        <charset val="238"/>
      </rPr>
      <t xml:space="preserve">V CENI VODOVODNEGA MATERIALA (/kos) JE UPOŠTEVANA NABAVA; DOBAVA IN TRANSPORT DO GRADBIŠČA. 
VSA OPREMA (vgradbene garniture, ročna kolesa, cestne kape,..),  TESNILNI (tesnila) TER PRITRDILNI (matice, vijaki, podložke) IN DRUG DROBEN KLJUČAVNIČARSKI MATERIAL SE DOBAVLJA IN JE UPOŠTEVAN V KOMPLETU Z ARMATURAMI FAZONSKIMI KOSI.
</t>
    </r>
    <r>
      <rPr>
        <b/>
        <sz val="10"/>
        <rFont val="Arial CE"/>
        <charset val="238"/>
      </rPr>
      <t>Število in dimenzije materiala so podani kot ocena. Upoštevati dejansko stanje in načrt priključka. Fazonski kosi v merilnem mestu se zamenjajo po navodilih predstavnika upravljalca. 
Upoštevati navodila izvajalca javne službe, ki mora pred obnovo priključek pregledati in določiti obseg obnove glede na obstoječe stanje priključka!
V primeru prekomerne porabe predlagamo prilagoditev dimenzije priključka in vodomera.</t>
    </r>
  </si>
  <si>
    <t>Tlačne cevi z obojko iz nodularne litine (NL), tlačni razred C40; PN16, komplet s pripadajočimi obojčnimi tesnili prilagojenimi pogojem vgradnje. Osnovni standardni spoj - npr. STD, Tyton; oz. varovani sidrni neizvlečni spoj - npr. STD-Vi, Tyton-SIT,.. - glede na pogoje vgradnje. Sidrni spoj mora prenesti tlak vsaj 16 bar. Dolžina cevi je povečana za 2 % zaradi obdelave.</t>
  </si>
  <si>
    <t>Fazonski kosi s prirobnico iz NL za tlačno stopnjo PN 10-16.</t>
  </si>
  <si>
    <t xml:space="preserve">Fazonski kosi iz NL na obojko za tlačno stopnjo PN 10-16, z neizvlečnimi sidrnimi spoji (npr. STD Vi tesnilo,...). </t>
  </si>
  <si>
    <t>E80</t>
  </si>
  <si>
    <t>Nabava, transport fitingov in vodovodne armature za merilna mesta - OCENA:
spojke za PE cevi, kolena, redukcijski kosi, vložek nepovratnega ventila,holandci, tesnila, pipe,…., material se nabavi za vsako mesto posebej glede na načrt priključka in v dogovoru z upravljalcem. Skupno 5 priključkov s 5 vodomeri. Predvidoma za en vodomer (kroglična pipa  R1" - 3/4'', kroglična pipa 1''-3/4" z izpustom, 2× zmanjševalni kos, 2× holandec, spojka za PE cev,...). KOMPLET!</t>
  </si>
  <si>
    <t>2.1. - MONTAŽNA DELA za javni vodovod "V1"</t>
  </si>
  <si>
    <t>MONTAŽNA DELA  za javni vodovod "V1" (SKUPAJ)</t>
  </si>
  <si>
    <r>
      <t xml:space="preserve">Zavarovanje deponije vodovodnega materiala na gradbišču. KOMPLET </t>
    </r>
    <r>
      <rPr>
        <b/>
        <sz val="10"/>
        <rFont val="Arial CE"/>
        <charset val="238"/>
      </rPr>
      <t>Skupaj za vodovod V1</t>
    </r>
  </si>
  <si>
    <r>
      <t xml:space="preserve">Vzpostavitev začasne oskrbe z vodo v času gradnje - zapiranje zasunov, začasne prekinitve dobave,…. pod nadzorom upravljalca. Brez provizorijev. KOMPLET 
</t>
    </r>
    <r>
      <rPr>
        <b/>
        <sz val="10"/>
        <rFont val="Arial CE"/>
        <charset val="238"/>
      </rPr>
      <t>Skupaj za vodovod V1</t>
    </r>
  </si>
  <si>
    <t>DN100-150</t>
  </si>
  <si>
    <t>2.1.400.</t>
  </si>
  <si>
    <t>Montaža podtalnega hidranta s prirobnico DN80-DN100 in cestno kapo po navodilih proizvajalca, ter dokončna obdelava in zaščita spojev pred korozijo.</t>
  </si>
  <si>
    <r>
      <t xml:space="preserve">Demontaža vseh armatur (hidranti, zasuni,.. s cestnimi kapami in drugo opremo) s pripadajočimi fazoni (DN&lt;150) na delu obstoječega vodovoda, ki se ukinja po tem načrtu, ter strojno / ročno nalaganje na kamion:
 - cca. 10 kos armatur (zasuni, hidranti) s cestnimi kapami in fazonskih kosov in 10 m PVC d125-160
KOMPLET brez izkopa. 
</t>
    </r>
    <r>
      <rPr>
        <b/>
        <sz val="10"/>
        <rFont val="Arial CE"/>
        <charset val="238"/>
      </rPr>
      <t>Skupaj za vodovod V1</t>
    </r>
  </si>
  <si>
    <r>
      <t xml:space="preserve">Demontaža vseh armatur (hidranti, zasuni,.. s cestnimi kapami in drugo opremo) s pripadajočimi fazoni (DN&lt;150) na delu obstoječega vodovoda, ki se ukinja po tem načrtu, ter strojno / ročno nalaganje na kamion:
 - cca. 6 kos armatur (zasuni, hidranti) s cestnimi kapami in fazonskih kosov in 10 m PVC d125-160
KOMPLET brez izkopa. 
</t>
    </r>
    <r>
      <rPr>
        <b/>
        <sz val="10"/>
        <rFont val="Arial CE"/>
        <charset val="238"/>
      </rPr>
      <t>Skupaj za vodovod V2</t>
    </r>
  </si>
  <si>
    <t xml:space="preserve">A.2 JAVNI VODOVOD, NL DN100 "V2" - SKUPAJ 218m </t>
  </si>
  <si>
    <t>C.1 VODOVODNI PRIKLJUČKI - (OBNOVA - OCENA)</t>
  </si>
  <si>
    <t>C.2 VODOVODNI PRIKLJUČKI - (NOVI - OCENA)</t>
  </si>
  <si>
    <t>C.1 VODOVODNI PRIKLJUČKI - (OBNOVA 7 kos - OCENA)</t>
  </si>
  <si>
    <t>OCENA  - veljavno le skupaj z OBRAZCEM 1</t>
  </si>
  <si>
    <t xml:space="preserve">*Univerzalni navrtni zasun za NL cevi z integriranim ploščatim zapornim ventilom - za pitno vodo; PN10; telo zasuna iz nodularne litine zunaj in znotraj zaščiteno z epoksi premazom (skladno s SIST EN14901:2006) in stremenom iz nerjavečega jekla zaščitenim z gumo in elastomernimi (EPDM) tesnili primernimi za pitno vodo. Zasun preizkušen skladno s SIST EN 12266-1:2012 in  SIST EN 12266-2:2012. Vključno s cestno kapo za hišni priključek za vgradnjo v povozno površino kvalitetne izvedbe skladno z DIN 4057 - z napisom na kapi v dogovoru z upravljalcem (npr. VODA, V,..). Dobava vključno s teleskopsko prilagodljivo vgradno garnituro za navrtni zasun (telo vgr. garniture  z zunanjo PE ali PVC zaščito), komplet z nosilno podložno ploščo in priključnim vrtljivim bajonetnim kolenom. Bajonetno koleno(90°), ki ima na izhodu možen obrat 360°, za spajanje PE cevi in navrtalnega oklepa, bajonetni priključek kot hitra  - ISO spojka. Prilagoditi obstoječemu stanju. Komplet. </t>
  </si>
  <si>
    <t xml:space="preserve">**za NL DN100, Priključno koleno d32 </t>
  </si>
  <si>
    <t xml:space="preserve">**za NL DN150, Priključno koleno d32 </t>
  </si>
  <si>
    <t>Q80</t>
  </si>
  <si>
    <t>DN80/DN80 (prirob. DN100 za NL DN80)</t>
  </si>
  <si>
    <t>d63/d32 (obst. zaščitne cevi)</t>
  </si>
  <si>
    <t>**za NL DN150 priključno koleno d32</t>
  </si>
  <si>
    <t>Nabava, transport fitingov in vodovodne armature za merilna mesta - OCENA:
spojke za PE cevi, kolena, redukcijski kosi, vložek nepovratnega ventila,holandci, tesnila, pipe,…., material se nabavi za vsako mesto posebej glede na načrt priključka in v dogovoru z upravljalcem. Skupno 1 priključkek z 1 vodomerom. Predvidoma za en vodomer (kroglična pipa  R1" - 3/4'', kroglična pipa 1''-3/4" z izpustom, 2× zmanjševalni kos, 2× holandec, spojka za PE cev,...). KOMPLET!</t>
  </si>
  <si>
    <t>Prenos, spuščanje, montaža PE cevi na kolutih v položene zaščitne cevi. Vključno z rezanjem cevi in obdelavo roba, ter montažo tesnil 1 x 2 kos.</t>
  </si>
  <si>
    <r>
      <t xml:space="preserve">OPOMBA: ker vodovodni priključki niso predmet načrta - OCENA. 
Na sekundarni vodovod se prevežejo vsi porabniki na tangiranem območju. Porabniki, ki še nimajo samostojnih priključkov morajo pred izvedbo priključka priidobiti soglasje za priključitev JP VO-KA na podlagi načrta priključka.
</t>
    </r>
    <r>
      <rPr>
        <sz val="10"/>
        <rFont val="Arial CE"/>
        <charset val="238"/>
      </rPr>
      <t xml:space="preserve">
Vsi novi priključki se zgradijo na osnovi samostojnega načrta in soglasja JP VO-KA d.o.o.
Število priključkov, lokacije in profili priključnih cevi in količine so ocenjeni na podlagi razpoložljivih podatkov. Lokacije in profile novih priključkov se prilagodi načrtom priključkov! 
Gradnja novih vodovodnih priključkov se po načrtu priključka ob upopštevanju veljavne zakonodaje, navodil izvajalca javne službe in pravil stroke.  </t>
    </r>
    <r>
      <rPr>
        <sz val="5"/>
        <rFont val="Arial ce"/>
        <charset val="238"/>
      </rPr>
      <t xml:space="preserve">
</t>
    </r>
    <r>
      <rPr>
        <sz val="10"/>
        <rFont val="Arial CE"/>
        <charset val="238"/>
      </rPr>
      <t xml:space="preserve">
Obnova obstoječega vodovoda tangira 1 obstoječo stanovanjsko stavbo, ki po podatkih katastra in GURS ni priključena na javni vodovod. </t>
    </r>
  </si>
  <si>
    <r>
      <t xml:space="preserve">Odriv humusa na območju gradnje priključka in vzpostavitev v prvotno stanje, vključno z zatravitvijo. Komplet
Obračun za m2'. 
</t>
    </r>
    <r>
      <rPr>
        <b/>
        <sz val="10"/>
        <rFont val="Arial CE"/>
        <charset val="238"/>
      </rPr>
      <t xml:space="preserve">Pred izdelavo ponudbe obvezen ogled terena! </t>
    </r>
  </si>
  <si>
    <r>
      <t xml:space="preserve">Širok (63°) strojno - ročni izkop jarka med ovirami globine do 1,5 m, z nakladanjem viška materiala na kamion in odvozom na gradbeno deponijo, vključno s plačilom takse. 
Izkop v območju utrjenih površin (javna cesta). 
Širina dna izkopa 60 cm. Ocena 2m3/m'
Obračun po m'. 
</t>
    </r>
    <r>
      <rPr>
        <b/>
        <sz val="10"/>
        <rFont val="Arial CE"/>
        <charset val="238"/>
      </rPr>
      <t xml:space="preserve">Pred izdelavo ponudbe obvezen ogled terena! </t>
    </r>
  </si>
  <si>
    <r>
      <t xml:space="preserve">Priprava, ograditev, zavarovanje in ureditev gradbišča v skladu z načrtom organizacije gradbišča in varnostnim načrtom.Vključno s postavitvijo začasnih gradbiščnih objektov in opreme, zagotovitvijo dostopa do javne ceste in začasnih priključkov gradbišča za preskrbo z vodo in elektriko.
</t>
    </r>
    <r>
      <rPr>
        <b/>
        <sz val="10"/>
        <rFont val="Arial CE"/>
        <charset val="238"/>
      </rPr>
      <t>Komplet za gradnjo vodovoda V1</t>
    </r>
    <r>
      <rPr>
        <sz val="10"/>
        <rFont val="Arial CE"/>
        <charset val="238"/>
      </rPr>
      <t xml:space="preserve">
</t>
    </r>
  </si>
  <si>
    <t>1.1.70.</t>
  </si>
  <si>
    <t>Rezanje asfaltne plasti debele 6-10 cm s talno diamantno žago.</t>
  </si>
  <si>
    <t>1.1.79.</t>
  </si>
  <si>
    <t>Porušitev in nakladanje na kamion asfaltne plasti v debelini 6-10 cm.
Upoštevano rušenje celotne do polovice širine ceste-&gt;4/2=2m.</t>
  </si>
  <si>
    <t xml:space="preserve"> - Obstoječ javni vodovod PVC d160</t>
  </si>
  <si>
    <r>
      <t>DN</t>
    </r>
    <r>
      <rPr>
        <sz val="10"/>
        <rFont val="Calibri"/>
        <family val="2"/>
        <charset val="238"/>
      </rPr>
      <t>≤</t>
    </r>
    <r>
      <rPr>
        <sz val="10"/>
        <rFont val="Arial CE"/>
        <charset val="238"/>
      </rPr>
      <t>200</t>
    </r>
  </si>
  <si>
    <r>
      <t>200&lt;DN</t>
    </r>
    <r>
      <rPr>
        <sz val="10"/>
        <rFont val="Calibri"/>
        <family val="2"/>
        <charset val="238"/>
      </rPr>
      <t>≤</t>
    </r>
    <r>
      <rPr>
        <sz val="10"/>
        <rFont val="Arial CE"/>
        <charset val="238"/>
      </rPr>
      <t>300</t>
    </r>
  </si>
  <si>
    <t>Izvedba križanja z obstoječo betonsko cevjo kanalizacije za padavinsko odpadno vodo - vodovod pod kanalizacijo. Postopen izkop in zavarovanje obstoječega voda, ter polno obbetoniranje obst. cevi. Vključno z nabavo potrebnega materiala.</t>
  </si>
  <si>
    <r>
      <t xml:space="preserve">Izdelava provizornih dostopov do stavb preko izkopanih jarkov, iz plohov debeline 5 cm z ograjo (prenosljivi), ki se lahko na gradbišču uporabijo večkrat. 
</t>
    </r>
    <r>
      <rPr>
        <b/>
        <sz val="10"/>
        <rFont val="Arial CE"/>
        <charset val="238"/>
      </rPr>
      <t>Za gradnjo vodovodov V1 in V2</t>
    </r>
  </si>
  <si>
    <r>
      <t xml:space="preserve">Stroški vzdrževanja prekopanih javnih površin v času gradnje vodovoda (polivanje - protiprašna zaščita, dosip - udarne jame, planiranje. Vključno z dobavo materiala in delom.
</t>
    </r>
    <r>
      <rPr>
        <b/>
        <sz val="10"/>
        <rFont val="Arial CE"/>
        <charset val="238"/>
      </rPr>
      <t>Za gradnjo vodovoda V1</t>
    </r>
  </si>
  <si>
    <t>PREDDELA za javni vodovod "V1" (SKUPAJ)</t>
  </si>
  <si>
    <t>GRADBENA DELA  za javni vodovod "V1"</t>
  </si>
  <si>
    <t>1.1.155.</t>
  </si>
  <si>
    <t>Dobava materiala in zaščita ter razpiranje gradbene jame z lesenimi plohi in deskami, globina jarka do 2m.
2 × 1,5m × 80m= cca. 240m2</t>
  </si>
  <si>
    <r>
      <t xml:space="preserve">Upoštevano, da se V1 na stacionažah:
0 -80 izvaja izkop razpiranjem brežin z lesenimi deskami in plohi (65-80°), 
na ostalem delu V1 pa se izvaja širok izkop 60 - 65°.
Upoštevano, da se 25% izkopanega kamnitega materiala lahko uporabi za zasip jarka 
</t>
    </r>
    <r>
      <rPr>
        <b/>
        <sz val="10"/>
        <rFont val="Arial CE"/>
        <charset val="238"/>
      </rPr>
      <t>OCENA,</t>
    </r>
    <r>
      <rPr>
        <sz val="10"/>
        <rFont val="Arial CE"/>
        <charset val="238"/>
      </rPr>
      <t xml:space="preserve"> vgradnja le ob potrditvi geomehanskega nadzora</t>
    </r>
  </si>
  <si>
    <t>Širok (60°-65°) strojni izkop jarka med ovirami globine do 2,0 m, z nakladanjem na kamion. Širina dna izkopa je DN+40 oz. min. 60cm. 
Na stacionaži 80 -273 m</t>
  </si>
  <si>
    <t>Varovan (75°) strojni izkop jarka med ovirami globine do 2,0 m z nakladanjem na kamion. Varovanje z lesenimi deskami in plohi. Širina dna izkopa je DN+40 cm oz. min 60 cm. 
Na stacionaži 0 - 80m</t>
  </si>
  <si>
    <t xml:space="preserve"> - kamniti material 0-16 mm za izdelavo posteljice in obsipa cevi (po DVGW-W 400-2) vključno s strojnim utrjevanjem (do 95 % po standardnem Proctorjevem postopku).  Na območju javne ceste</t>
  </si>
  <si>
    <t xml:space="preserve"> - nov nasipni kamniti material 0-125 mm za zasip jarka
 s strojnim utrjevanjem po slojih do 30 cm (95% - 98%, odvisno od globine po Proctorjevem postopku oz. po TSC 06.100:2003); nosilnost planuma Evd&gt;40 MN/m2 oz. po projektu ureditve ceste. </t>
  </si>
  <si>
    <t>1.2.166.</t>
  </si>
  <si>
    <t xml:space="preserve">Strojni in ročni zasip z dobrim izkopanim kamnitim materialom z utrjevanjem po plasteh do 30 cm po SPP  (95% - 98%, odvisno od globine po Proctorjevem postopku oz. po TSC 06.100:2003); nosilnost planuma Evd&gt;40 MN/m2 oz. po projektu ureditve ceste.
OCENA 25% izkopanega materiala </t>
  </si>
  <si>
    <t xml:space="preserve"> - IV. Kategorija kamnine</t>
  </si>
  <si>
    <t xml:space="preserve"> - izkopana kamnina III-IV. Kategorija</t>
  </si>
  <si>
    <t xml:space="preserve"> - asfalt</t>
  </si>
  <si>
    <t>Transport (prevoz) viška materiala na razdalji do 25 km. Vključno z razkladanjem, razgrinjanjem in planiranjem. Iz gradbišča/začasne deponije do trajne gradbene deponije / v predelavo odpadkov. V ceni upoštevani stroški prevzema odpadkov in taksa. S predložitvijo ustreznih dokazov o predaji odpadkov na deponiji oz. o predaji v predelavo.</t>
  </si>
  <si>
    <t xml:space="preserve">Nabava, dobava in vgradnja peščenih in kamnitih agregatov za zasip jarkov s planiranjem in utrjevanjem v plasteh (do 30 cm) do potrebne zbitosti. Vključno s prevozom do gradbišča (do 25km). </t>
  </si>
  <si>
    <t>1.2.601**</t>
  </si>
  <si>
    <t>1.2.604**</t>
  </si>
  <si>
    <t>1.2.608**</t>
  </si>
  <si>
    <t>1.2.609**</t>
  </si>
  <si>
    <t>1.2.610**</t>
  </si>
  <si>
    <t>1.2.611**</t>
  </si>
  <si>
    <t>1.2.619**</t>
  </si>
  <si>
    <t>1.2.639**</t>
  </si>
  <si>
    <t>1.2.651**</t>
  </si>
  <si>
    <t>1.2.682**</t>
  </si>
  <si>
    <t xml:space="preserve">Nabava, dobava in vgraditev stabilizirane netkane ločilne geotekstilije iz 100% polipropilenskih neskončnih vlaken - na območju povoznih površin. Minimalne zahteve:
natezna trdnost prečno/vzd. &gt;12 kN/m, 
raztezek pri porušitvi &gt; 30 % (oboje po SIST EN ISO 10319), 
prebodna trdnost CBR &gt; 2000 N (po SIST EN ISO 12236),
karakteristična velikost por 0,05 mm &lt; O90 &lt; 0,5 (po SIST EN ISO 12956). Material mora imeti CE oznako in izjavo o skladnosti.Vgradnja po navodilih geomehanika. Obračun po dejanskih stroških.
</t>
  </si>
  <si>
    <r>
      <t xml:space="preserve"> </t>
    </r>
    <r>
      <rPr>
        <sz val="10"/>
        <rFont val="Arial CE"/>
        <charset val="238"/>
      </rPr>
      <t>- drobljenec GW 0/31 (nevezana nosilna plast) s strojnim utrjevanjem po slojih do 15-20 cm - 98% po standardnem Proctorjevem postopku oz. po TSC 06.200:2003; nosilnost Evd&gt;45 MN/m2 oz. po navodilih upravljalca ceste in TSC.</t>
    </r>
  </si>
  <si>
    <t>Porušitev, odstranitev in nakladanje na kamion robnika iz cementnega betona.</t>
  </si>
  <si>
    <t>1.1.81.</t>
  </si>
  <si>
    <t>Dobava in vgraditev prefabriciranega dvignjenega robnika iz cementnega betona s prerezom 15/25 cm.
 - VZPOSTAVITEV V PRVOTNO STANJE</t>
  </si>
  <si>
    <t>1.2.680**</t>
  </si>
  <si>
    <t>- od začasne deponije do jarka pri zasipu</t>
  </si>
  <si>
    <t>SKUPAJ GRADBENA DELA "V1" - brez DDV!</t>
  </si>
  <si>
    <t>SKUPAJ MONTAŽNA DELA - JAVNI DEL "V1"</t>
  </si>
  <si>
    <t>SKUPAJ VODOVODNI MATERIAL "V1"</t>
  </si>
  <si>
    <r>
      <t xml:space="preserve">Vzpostavitev gradbišča v prvotno stanje po končanih delih. Odstranitev začasnih objektov, signalizacije, začasne deponije,… Ponovna vzpostavitev odstranjenih mejnikov,… </t>
    </r>
    <r>
      <rPr>
        <b/>
        <sz val="10"/>
        <rFont val="Arial CE"/>
        <charset val="238"/>
      </rPr>
      <t xml:space="preserve">
Komplet za gradnjo vodovoda V1</t>
    </r>
  </si>
  <si>
    <t>Nabava, dobava in vgraditev stabilizirane netkane ločilne geotekstilije iz 100% polipropilenskih neskončnih vlaken - ovoj posteljice in obsipa cevi po navodilih proizvajalca. 
Minimalne zahteve:
natezna trdnost prečno/vzd. &gt;12 kN/m, 
raztezek pri porušitvi &gt; 30 % (oboje po SIST EN ISO 10319), 
prebodna trdnost CBR &gt; 2000 N (po SIST EN ISO 12236),
karakteristična velikost por 0,05 mm &lt; O90 &lt; 0,5 (po SIST EN ISO 12956). Material mora imeti CE oznako in izjavo o skladnosti. 3-4 m2/m' Vgradnja po navodilih geomehanika. Obračun po dejanskih stroških.</t>
  </si>
  <si>
    <t>PREDDELA IN GRADBENA DELA za vodovod "V2" (SKUPAJ)</t>
  </si>
  <si>
    <t>PREDDELA za javni vodovod "V2"</t>
  </si>
  <si>
    <r>
      <t xml:space="preserve">Priprava, ograditev, zavarovanje in ureditev gradbišča v skladu z načrtom organizacije gradbišča in varnostnim načrtom.Vključno s postavitvijo začasnih gradbiščnih objektov in opreme, zagotovitvijo dostopa do javne ceste in začasnih priključkov gradbišča za preskrbo z vodo in elektriko.
</t>
    </r>
    <r>
      <rPr>
        <b/>
        <sz val="10"/>
        <rFont val="Arial CE"/>
        <charset val="238"/>
      </rPr>
      <t>Komplet za gradnjo vodovoda V2</t>
    </r>
    <r>
      <rPr>
        <sz val="10"/>
        <rFont val="Arial CE"/>
        <charset val="238"/>
      </rPr>
      <t xml:space="preserve">
</t>
    </r>
  </si>
  <si>
    <r>
      <t xml:space="preserve">Vzpostavitev gradbišča v prvotno stanje po končanih delih. Odstranitev začasnih objektov, signalizacije, začasne deponije,… Ponovna vzpostavitev odstranjenih mejnikov,… </t>
    </r>
    <r>
      <rPr>
        <b/>
        <sz val="10"/>
        <rFont val="Arial CE"/>
        <charset val="238"/>
      </rPr>
      <t xml:space="preserve">
Komplet za gradnjo vodovoda V2</t>
    </r>
  </si>
  <si>
    <t xml:space="preserve"> - Obstoječ javni vodovod PVC d125</t>
  </si>
  <si>
    <t xml:space="preserve"> - Obstoječ javni vodovod PEh d110</t>
  </si>
  <si>
    <t xml:space="preserve"> - NN elektro vod v KK</t>
  </si>
  <si>
    <r>
      <t xml:space="preserve">Izdelava provizornih dostopov do stavb preko izkopanih jarkov, iz plohov debeline 5 cm z ograjo (prenosljivi), ki se lahko na gradbišču uporabijo večkrat. 
</t>
    </r>
    <r>
      <rPr>
        <b/>
        <sz val="10"/>
        <rFont val="Arial CE"/>
        <charset val="238"/>
      </rPr>
      <t>UPOŠTEVANO PRI V1</t>
    </r>
  </si>
  <si>
    <r>
      <t xml:space="preserve">Stroški vzdrževanja prekopanih javnih površin v času gradnje vodovoda (polivanje - protiprašna zaščita, dosip - udarne jame, planiranje. Vključno z dobavo materiala in delom.
</t>
    </r>
    <r>
      <rPr>
        <b/>
        <sz val="10"/>
        <rFont val="Arial CE"/>
        <charset val="238"/>
      </rPr>
      <t>Za gradnjo vodovoda V2</t>
    </r>
  </si>
  <si>
    <t>PREDDELA za javni vodovod "V2" (SKUPAJ)</t>
  </si>
  <si>
    <t>GRADBENA DELA za javni vodovod "V2"</t>
  </si>
  <si>
    <t>Strojni odriv (do 20 m) plasti plodne kamnine - I. Kategorija zemljine v širini cca. 2 m in debelini do 30 cm. 
Na stacionaži 0 - 6m</t>
  </si>
  <si>
    <t>Širok (60°-65°) strojni izkop jarka med ovirami globine do 2,0 m, z nakladanjem na kamion.
Širina dna izkopa je DN+40 oz. min. 60cm. 
Na stacionažah 6-90m in 185 - 218m</t>
  </si>
  <si>
    <t>Dobava materiala in zaščita ter razpiranje gradbene jame z lesenimi plohi in deskami, globina jarka do 2m.
2 × 1,5m × 95m= cca. 285m2</t>
  </si>
  <si>
    <t>Varovan (75°) strojni izkop jarka med ovirami globine do 2,0 m z nakladanjem na kamion. Varovanje z lesenimi deskami in plohi. Širina dna izkopa je DN+40 cm oz. min 60 cm. 
Na stacionaži 90 - 185m</t>
  </si>
  <si>
    <t xml:space="preserve">Dodatni strojno - ročni širok izkop v kamnini III. kat. na mestih izvedbe prevezav po izvedbi dezinfekcije, odkopov zaradi postavitve novih armatur na končno niveleto, blindiranj, odstranitev obst. armatur,..... 
Z odlaganjem ob robu jarka, ter zasipom jame z utrjevanjem po plasteh in vzpostavitvijo v prvotno stanje po demontaži. </t>
  </si>
  <si>
    <t xml:space="preserve">Nabava, dobava in vgraditev stabilizirane netkane ločilne geotekstilije iz 100% polipropilenskih neskončnih vlaken - na območju povoznih površin. Minimalne zahteve:
natezna trdnost prečno/vzd. &gt;12 kN/m, 
raztezek pri porušitvi &gt; 30 % (oboje po SIST EN ISO 10319), 
prebodna trdnost CBR &gt; 2000 N (po SIST EN ISO 12236),
karakteristična velikost por 0,05 mm &lt; O90 &lt; 0,5 (po SIST EN ISO 12956). Material mora imeti CE oznako in izjavo o skladnosti. Vgradnja po navodilih geomehanika. Obračun po dejanskih stroških.
</t>
  </si>
  <si>
    <t xml:space="preserve"> - drobljenec GW 0/31 (nevezana nosilna plast) s strojnim utrjevanjem po slojih do 15-20 cm - 98% po standardnem Proctorjevem postopku oz. po TSC 06.200:2003; nosilnost Evd&gt;45 MN/m2 oz. po navodilih upravljalca ceste in TSC.</t>
  </si>
  <si>
    <t>Izdelava zaščite okrog stikov obstoječih jaškov s finim asfaltom.</t>
  </si>
  <si>
    <t>1.2.630**</t>
  </si>
  <si>
    <r>
      <t xml:space="preserve">Upoštevano, da se V2 na stacionažah:
90-185m izvaja izkop razpiranjem brežin z lesenimi deskami in plohi (65-80°), 
na ostalem delu V2 pa se izvaja širok izkop 60 - 65°.
Upoštevano, da se 25% izkopanega kamnitega materiala lahko uporabi za zasip jarka 
</t>
    </r>
    <r>
      <rPr>
        <b/>
        <sz val="10"/>
        <rFont val="Arial CE"/>
        <charset val="238"/>
      </rPr>
      <t>OCENA,</t>
    </r>
    <r>
      <rPr>
        <sz val="10"/>
        <rFont val="Arial CE"/>
        <charset val="238"/>
      </rPr>
      <t xml:space="preserve"> vgradnja le ob potrditvi geomehanskega nadzora</t>
    </r>
  </si>
  <si>
    <t>Tlačne polietilenske vodovodne cevi po SIST EN12201. Cevi morajo imeti certifikat za PE cevi za distribucijo pitne vode.</t>
  </si>
  <si>
    <t>PE100d32 (vodovodne cevi priključkov); SDR11, PN16</t>
  </si>
  <si>
    <t>PE100d75 (zaščitne cevi, polaganje v jarek); TIP 1; SDR17, PN10</t>
  </si>
  <si>
    <t>PE100d63 (podaljšanje obst. zaščitne cevi);  TIP 1; SDR17, PN10</t>
  </si>
  <si>
    <t>PE100d75 (zaščitne cevi za polaganje v jarek, za podbijanje v postavki 1.2.50);  TIP 1; SDR17, PN10</t>
  </si>
  <si>
    <t>Montaža armatur, fitingov, spojk,.. v novih vodomernih mestih.</t>
  </si>
  <si>
    <t>OPOMBE: Upoštevati načrte priključkov!</t>
  </si>
  <si>
    <t>VODOVODNI MATERIAL VODVODNI PRIKLJUČKI 
OBNOVA - OCENA (SKUPAJ)</t>
  </si>
  <si>
    <r>
      <t xml:space="preserve">OPOMBA: ker vodovodni priključki niso predmet načrta - OCENA. 
Na nov sekundarni vodovod se prevežejo vsi obstoječi porabniki na tangiranem območju (7 kos), ki so upoštevani v popisu. Porabniki, ki še nimajo samostojnih priključkov morajo pred izvedbo priključka pridobiti soglasje za priključitev JP VO-KA na podlagi načrta priključka.
</t>
    </r>
    <r>
      <rPr>
        <sz val="10"/>
        <rFont val="Arial CE"/>
        <charset val="238"/>
      </rPr>
      <t xml:space="preserve">
Profili priključnih cevi in količine so ocenjeni na podlagi razpoložljivih podatkov. Profile se po ob obnovi prilagodi načrtom priključkov, oz. dejanskemu stanju in potrebam porabnikov!
Obnova vodovodnih priključkov se izvede skladno z veljavno zakonodajo, navodili izvajalca javne službe in pravili stroke. Obst. vodovodne priključke mora pred obnovo obvezno pregledati strokovna služba izvajalca javne službe, ki določi obseg obnove. 
Uporabnik mora poskrbeti za ustreznost merilnega mesta skladno z zahtevami izvajalca javne službe! Vsi morebitni novi priključki se zgradijo na osnovi samostojnega načrta in soglasja JP VO-KA d.o.o.</t>
    </r>
    <r>
      <rPr>
        <sz val="5"/>
        <rFont val="Arial ce"/>
        <charset val="238"/>
      </rPr>
      <t xml:space="preserve">
</t>
    </r>
    <r>
      <rPr>
        <sz val="10"/>
        <rFont val="Arial CE"/>
        <charset val="238"/>
      </rPr>
      <t xml:space="preserve">V primeru prekomerne porabe vode predlagamo uskladitev dimenzije priključnega cevovoda in vodomera dejanskim potrebam!
Obnova obstoječega vodovoda tangira 7 obstoječih samostojnih vodovodnih priključkov, ki se obnovijo skladno z veljavno zakonodajo in zahtevami izvajalca javne službe. 
1 tangirana stanovanjska stavba pa po podatkih katastra ni priključena na javni vodovod.
</t>
    </r>
    <r>
      <rPr>
        <sz val="5"/>
        <rFont val="Arial ce"/>
        <charset val="238"/>
      </rPr>
      <t xml:space="preserve">
</t>
    </r>
    <r>
      <rPr>
        <sz val="10"/>
        <rFont val="Arial CE"/>
        <charset val="238"/>
      </rPr>
      <t xml:space="preserve">Vsi vodovodni priključki za obstoječe porabnike se zgradijo skladno z zakonodajo in navodili izvajalca javne službe (pri gradnji upoštevati tudi načrte priključkov za nove porabnike).  </t>
    </r>
    <r>
      <rPr>
        <b/>
        <sz val="10"/>
        <rFont val="Arial CE"/>
        <charset val="238"/>
      </rPr>
      <t xml:space="preserve">
</t>
    </r>
  </si>
  <si>
    <t xml:space="preserve">d63-d75 (zaščitne cevi pri prekopu)
</t>
  </si>
  <si>
    <t>2.1.100</t>
  </si>
  <si>
    <t>Prevezava obstoječega priključka  / zaščitnih cevi na nove cevi. Prerez obstoječe cevi, priprava robov in montaža spojke za PE cev. KOMPLET</t>
  </si>
  <si>
    <t>Hitra dvojna spojka PN16 iz polipropilena (PP), s tesnilom iz NBR za spajanje dveh tlačnih PE cevi. Skladna s SIST EN 12201, SIST EN 10226 in SIST EN 1092-1. (npr. +GF+ iJOINT dvojna spojka ali podobno).
Za prevezavo obst zaščitne cevi - ocena, upoštevati dimenzijo obst. cevi</t>
  </si>
  <si>
    <t>Demontaža ter ponovna montaža novih armatur, fitingov, spojk,... na obstoječih vodomernih mestih. Vključno z nakladanjem demontiranih kosov na kamion in odvozom na trajno deponijo (do 25 km), s plačilom takse. (ocena za 5 priključkov)</t>
  </si>
  <si>
    <t>Zakoličba osi cevovoda z zavarovanjem osi, oznako horizontalnih in vertikalnih lomov, oznako vozlišč, odcepov in zakoličba mesta prevezave na obstoječi cevovod. 
' skupna dolžina novih cevi priključkov 70m</t>
  </si>
  <si>
    <t xml:space="preserve">Odstranitev in ponovna vzpostavitev zunanje ureditve (tlakovci, asfalt,…) po koncu gradnje hišnega priključka. Pred izdelavo ponudbe obvezen ogled terena. Upoštevano, da se 3 priključke obnovi s prekopom, 2 pa s podbijanjem.
Vključno z nakladanjem ruševin na kamion in transport na trajno deponijo s plačilom takse. Sočasna gradnja s kanalizacijskimi priključki.
Obračun na m2 po dejanskih stroških.
Pred izdelavo ponudbe obvezen ogled terena! </t>
  </si>
  <si>
    <t>Prečno zavarovanje obstoječih komunalnih vodov v času gradnje pri polaganju vodovoda pod obst. komunalnimi vodi. Polaganje zaščitnih cevi, podpiranje z lesenimi gredami, podbetoniranjem in obbetoniranje obstoječih komunalnih vodov, … , z vzpostavitvijo v prvotno stanje v primeru poškodb
po navodilih upravljalca</t>
  </si>
  <si>
    <r>
      <t>Dodaten širok (63°) strojno - ročni izkop jarka globine do 2 m, z nakladanjem viška materiala na kamion in odvozom na gradbeno deponijo, vključno s plačilom takse. 
Izkop za montažo vodomernega jaška, cca. 2,5 m</t>
    </r>
    <r>
      <rPr>
        <vertAlign val="superscript"/>
        <sz val="10"/>
        <rFont val="Arial CE"/>
        <charset val="238"/>
      </rPr>
      <t>3</t>
    </r>
    <r>
      <rPr>
        <sz val="10"/>
        <rFont val="Arial CE"/>
        <charset val="238"/>
      </rPr>
      <t xml:space="preserve">/kos
</t>
    </r>
    <r>
      <rPr>
        <b/>
        <sz val="10"/>
        <rFont val="Arial CE"/>
        <charset val="238"/>
      </rPr>
      <t xml:space="preserve">Pred izdelavo ponudbe obvezen ogled terena! </t>
    </r>
  </si>
  <si>
    <t xml:space="preserve">Širok (60-65°) strojno - ročni (do 10%) izkop jarka (III. kat) med ovirami globine do 1,5 m, z odlaganjem ob rob jarka. 
Širina dna izkopa 60 cm. Brez rušenja zg. ustroja.
Upoštevana gradnja v dolžini 46,5m. Upoštevan tudi izkop na mestu priključka za potrebe podbijanja (4 m3/kos). Obračun po m3. 
Pred izdelavo ponudbe obvezen ogled terena! </t>
  </si>
  <si>
    <t>Izvedba podbijanja s klasično pnevmatsko iglo brez usmerjanja. 
Zaščitna cev PEh d75. Upoštevana tudi nabava in dobava zaščitne cevi d75, transport mehanizacije in postavitev na pripravljen plato.</t>
  </si>
  <si>
    <t>d75, povprečna dolžina podbijanja 20m</t>
  </si>
  <si>
    <t xml:space="preserve"> - kamniti material 0-16 mm za izdelavo posteljice in obsipa cevi (po DVGW-W 400-2), ter obsip jaškov vključno s strojnim utrjevanjem (do 95 % po standardnem Proctorjevem postopku) na območju utrjenih površin</t>
  </si>
  <si>
    <t>1.2.195</t>
  </si>
  <si>
    <t>Vgradnja dobrega izkopanega materiala odloženega ob robu jarka (dober kamnit material, zasip v raščenem terenu) z utrjevanjem v plasteh.
(ocena 25% izkopanega materiala</t>
  </si>
  <si>
    <t xml:space="preserve">Vzpostavitev utrjenih zasebnih površin v prvotno stanje - tlakovana dvorišča, asfaltirani dovozi,.... Vključno s nabavo materiala in pripravo nosilne plasti z utrjevanjem, ter nabava, dobava in vgradnja elementov zunanje ureditve (tlakovci, prane plošče,....) z vsemi potrebnimi zaključnimi deli. 
OCENA. Pred izdelavo ponudbe obvezen ogled terena! 
Obračun po m2. </t>
  </si>
  <si>
    <t>C.2 VODOVODNI PRIKLJUČKI (NOVI 1 kos - OCENA)</t>
  </si>
  <si>
    <t>SPECIFIKACIJA VODOVODNEGA MATERIALA</t>
  </si>
  <si>
    <t xml:space="preserve">III. kategorija </t>
  </si>
  <si>
    <t xml:space="preserve">IV. kategorija </t>
  </si>
  <si>
    <t>Priprava in ureditev gradbišča z odstranitvijo vseh ovir na trasi. Ograditev in zavarovanje gradbišča s predpisano prometno signalizacijo, kot so letve, opozorilne vrvice, znaki, svetlobna telesa,...v skladu z načrtom organizacije gradbišča in varnostnim načrtom. Odstranitev eventualnih ovir in ureditev delovnega platoja,.... Z vzpostavitvijo v prvotno stanje  po končanih delih.
KOMPLET  za vodovodne priključke</t>
  </si>
  <si>
    <t>Upoštevano, da se:
- 3 priključke obnovi s prekopom,
- 2 pa s podbijanjem, ter da sta
- 2 že položena v zaščitni cevi</t>
  </si>
  <si>
    <t>Porušitev in nakladanje na kamion asfaltne plasti v debelini 6-10 cm. Upoštevano rušenje celotne do polovice širine ceste (4/2=2m).</t>
  </si>
  <si>
    <t>FF80(500*)</t>
  </si>
  <si>
    <t>SKUPAJ MONTAŽNA DELA (JAVNI DEL "V2")</t>
  </si>
  <si>
    <t>SKUPAJ VODOVODNI MATERIAL "V2"</t>
  </si>
  <si>
    <t>SKUPAJ GRADBENA DELA ("V2") - brez DDV!</t>
  </si>
  <si>
    <t>1.2.400</t>
  </si>
  <si>
    <t>Povečanje preboja betonske stene razbremenilnika za montažo FF100(1000mm) fazonskega kosa z zatesnitvijo po montaži in sanacija odkopane stene objekta  -&gt; vzpostavitev v prvotno stanje.
  - vodotesna zatesnitev preboja stene (hitrovezni vodotesni kit 
   + nabrekajoči profil + vodotesna zaokrožnica zaokrožnici)
 - premaz zunanjih betonskih sten s policementno vodotesno
    maso
 - premaz stene na notranski strani objekta
 - Izdelava zaščitne plasti iz čepaste folije 
Obračun po dejanskih stroških</t>
  </si>
  <si>
    <t>SPLOŠNI STROŠKI IN TUJE STORITVE (ZA JAVNI VODOVOD)</t>
  </si>
  <si>
    <t xml:space="preserve">V NAČRTU VODOVODA UPOŠTEVANI IZKOPI IN ZASIPI OD NIVELETE TERENA (+0,00).
Vsa varovanja, zaščite, prestavitve,... drugih obstoječih komunalnih vodov na območju posega se izvedejo po navodilih in pod nadzorom upravljalcev teh vodov. Obračun v zvezi s prestavitvami se izvede po dejanskih količinah z vpisom v gradbenih knjigah.
IZKOPAN MATERIAL SE LAHKO ZA ZASIP UPORABI LE PO ODOBRITVI GEOTEHNIČNEGA NADZORA!
PRI VSEH IZKOPIH IN ZASIPIH JE POTREBNO FAKTOR RAZRAHLJIVOSTI (RAZSUTJA) UPOŠTEVATI V CENI NA ENOTO!
(**) V načrtu upoštevana vzpostavitev vseh tangiranih površin v prvotno stanje (tudi asfaltirane javne ceste). </t>
  </si>
  <si>
    <t>Široki izkop zemljine III. kategorije debeline do 30 cm z nakladanjem in odvozom materiala na trajno gradbeno deponijo, s plačilom takse. 
Odstranitev vrhnjega dela  zasipa jarka za potrebe začasne sprostitve prometa pred izdelavo končne nevezane nosilne konstrukcije javne ceste, š=2m - do polovice vozišča.</t>
  </si>
  <si>
    <t>Transport dobrega izkopanega materiala (ocena 25%) na začasno deponijo (do 5km). Vključno z razkladanjem, razgrinjanjem, premetavanjem  in ponovnim nakladanjem na kamion.
- od gradbenega jarka do začasne deponije pri izkopu</t>
  </si>
  <si>
    <t>B. SPLOŠNI STROŠKI IN TUJE STORITVE:</t>
  </si>
  <si>
    <t>B. SPL. - SPLOŠNI STROŠKI IN TUJE STORITVE PRI OBNOVI VODOVODA</t>
  </si>
  <si>
    <t>C. VODOVODNI PRIKLJUČKI  (SKUPAJ 8 kos - OCENA)</t>
  </si>
  <si>
    <t>Prenos po gradbišču, polaganje v jarek in montaža navrtnih zasunov s priključnim vrtljivim kolenom, vgradno garnituro, cestno kapo in montažnih betonskih podložk. Montaža na NL cev. Vključno z izvedbo izvrtine in povezavo vodovodne cevi na koleno. KOMPLET</t>
  </si>
  <si>
    <t>Prenos po gradbišču, polaganje v jarek in montaža navrtnih zasunov s priključnim vrtljivim kolenom, vgradno garnituro, cestno kapo in montažnih betonskih podložk. Montaža na NL DN150. Vključno z izvedbo izvrtine in povezavo vodovodne cevi na koleno.. KOMPLET</t>
  </si>
  <si>
    <t>x</t>
  </si>
  <si>
    <t>standardni spoj (NL DN80) - vmesni ravni kos cevi brez obojke
preostali cel se uporabi kot vmesni kos pri prevezavi priključka OŠ</t>
  </si>
  <si>
    <t>T80/80</t>
  </si>
  <si>
    <t>standardni spoj (NL DN80) - vmesni ravni kos cevi brez obojke
Upoštevano pri "V2"</t>
  </si>
  <si>
    <t>proizvajalec / 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</si>
</sst>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_-;\-* #,##0.00\ _€_-;_-* &quot;-&quot;??\ _€_-;_-@_-"/>
    <numFmt numFmtId="165" formatCode="_-* #,##0.00\ _S_I_T_-;\-* #,##0.00\ _S_I_T_-;_-* &quot;-&quot;??\ _S_I_T_-;_-@_-"/>
    <numFmt numFmtId="166" formatCode="#,##0.00\ &quot;€&quot;"/>
    <numFmt numFmtId="167" formatCode="_-* #,##0.00\ _S_I_T_-;\-* #,##0.00\ _S_I_T_-;_-* \-??\ _S_I_T_-;_-@_-"/>
    <numFmt numFmtId="168" formatCode="&quot;$&quot;#,##0\ ;\(&quot;$&quot;#,##0\)"/>
    <numFmt numFmtId="169" formatCode="#,##0.0"/>
  </numFmts>
  <fonts count="82" x14ac:knownFonts="1">
    <font>
      <sz val="11"/>
      <color theme="1"/>
      <name val="Calibri"/>
      <family val="2"/>
      <charset val="238"/>
      <scheme val="minor"/>
    </font>
    <font>
      <sz val="11"/>
      <color theme="1"/>
      <name val="Calibri"/>
      <family val="2"/>
      <charset val="238"/>
      <scheme val="minor"/>
    </font>
    <font>
      <sz val="10"/>
      <color rgb="FFFF0000"/>
      <name val="Arial CE"/>
      <charset val="238"/>
    </font>
    <font>
      <b/>
      <sz val="12"/>
      <color rgb="FFFF0000"/>
      <name val="Arial CE"/>
      <charset val="238"/>
    </font>
    <font>
      <sz val="12"/>
      <color rgb="FFFF0000"/>
      <name val="Arial CE"/>
      <charset val="238"/>
    </font>
    <font>
      <sz val="10"/>
      <name val="Arial CE"/>
      <charset val="238"/>
    </font>
    <font>
      <b/>
      <sz val="14"/>
      <name val="Arial CE"/>
      <charset val="238"/>
    </font>
    <font>
      <b/>
      <sz val="12"/>
      <name val="Arial CE"/>
      <charset val="238"/>
    </font>
    <font>
      <b/>
      <sz val="14"/>
      <name val="Arial"/>
      <family val="2"/>
      <charset val="238"/>
    </font>
    <font>
      <sz val="12"/>
      <name val="Arial CE"/>
      <charset val="238"/>
    </font>
    <font>
      <b/>
      <sz val="15"/>
      <name val="Arial CE"/>
      <charset val="238"/>
    </font>
    <font>
      <b/>
      <sz val="13"/>
      <name val="Arial CE"/>
      <family val="2"/>
      <charset val="238"/>
    </font>
    <font>
      <b/>
      <sz val="12"/>
      <name val="Arial CE"/>
      <family val="2"/>
      <charset val="238"/>
    </font>
    <font>
      <b/>
      <sz val="11"/>
      <name val="Arial CE"/>
      <family val="2"/>
      <charset val="238"/>
    </font>
    <font>
      <sz val="8"/>
      <name val="Arial CE"/>
      <charset val="238"/>
    </font>
    <font>
      <sz val="8"/>
      <name val="Arial CE"/>
      <family val="2"/>
      <charset val="238"/>
    </font>
    <font>
      <b/>
      <sz val="8"/>
      <name val="Arial CE"/>
      <charset val="238"/>
    </font>
    <font>
      <b/>
      <sz val="10"/>
      <name val="Arial CE"/>
      <charset val="238"/>
    </font>
    <font>
      <sz val="10"/>
      <name val="Arial CE"/>
      <family val="2"/>
      <charset val="238"/>
    </font>
    <font>
      <b/>
      <sz val="12"/>
      <color theme="1"/>
      <name val="Arial ce"/>
      <charset val="238"/>
    </font>
    <font>
      <b/>
      <sz val="11"/>
      <name val="Arial CE"/>
      <charset val="238"/>
    </font>
    <font>
      <sz val="10"/>
      <color indexed="8"/>
      <name val="Arial CE"/>
      <charset val="238"/>
    </font>
    <font>
      <b/>
      <u/>
      <sz val="10"/>
      <name val="Arial CE"/>
      <charset val="238"/>
    </font>
    <font>
      <vertAlign val="superscript"/>
      <sz val="10"/>
      <name val="Arial CE"/>
      <charset val="238"/>
    </font>
    <font>
      <vertAlign val="subscript"/>
      <sz val="10"/>
      <name val="Arial CE"/>
      <charset val="238"/>
    </font>
    <font>
      <sz val="12"/>
      <color indexed="24"/>
      <name val="Times New Roman"/>
      <family val="1"/>
      <charset val="238"/>
    </font>
    <font>
      <sz val="10"/>
      <color theme="1"/>
      <name val="Arial ce"/>
      <charset val="238"/>
    </font>
    <font>
      <sz val="11"/>
      <color theme="1"/>
      <name val="Arial ce"/>
      <charset val="238"/>
    </font>
    <font>
      <sz val="9"/>
      <name val="Arial CE"/>
      <charset val="238"/>
    </font>
    <font>
      <u/>
      <sz val="10"/>
      <name val="Arial CE"/>
      <charset val="238"/>
    </font>
    <font>
      <vertAlign val="superscript"/>
      <sz val="9"/>
      <name val="Arial CE"/>
      <charset val="238"/>
    </font>
    <font>
      <vertAlign val="subscript"/>
      <sz val="9"/>
      <name val="Arial CE"/>
      <charset val="238"/>
    </font>
    <font>
      <u/>
      <sz val="9"/>
      <name val="Arial CE"/>
      <charset val="238"/>
    </font>
    <font>
      <b/>
      <sz val="13"/>
      <name val="Arial ce"/>
      <charset val="238"/>
    </font>
    <font>
      <sz val="13"/>
      <name val="Arial ce"/>
      <charset val="238"/>
    </font>
    <font>
      <sz val="11"/>
      <name val="Times New Roman CE"/>
      <charset val="238"/>
    </font>
    <font>
      <sz val="10"/>
      <name val="Times New Roman CE"/>
      <family val="1"/>
      <charset val="238"/>
    </font>
    <font>
      <sz val="10"/>
      <name val="Times New Roman"/>
      <family val="1"/>
      <charset val="238"/>
    </font>
    <font>
      <sz val="11"/>
      <color indexed="8"/>
      <name val="Calibri"/>
      <family val="2"/>
      <charset val="238"/>
    </font>
    <font>
      <sz val="12"/>
      <color theme="1"/>
      <name val="Arial ce"/>
      <charset val="238"/>
    </font>
    <font>
      <sz val="13"/>
      <color theme="1"/>
      <name val="Arial ce"/>
      <charset val="238"/>
    </font>
    <font>
      <b/>
      <sz val="13"/>
      <color theme="1"/>
      <name val="Arial ce"/>
      <charset val="238"/>
    </font>
    <font>
      <b/>
      <sz val="10"/>
      <color theme="1"/>
      <name val="Arial ce"/>
      <charset val="238"/>
    </font>
    <font>
      <sz val="9.5"/>
      <name val="Arial ce"/>
      <charset val="238"/>
    </font>
    <font>
      <sz val="15"/>
      <name val="Arial ce"/>
      <charset val="238"/>
    </font>
    <font>
      <sz val="15"/>
      <color rgb="FFFF0000"/>
      <name val="Arial ce"/>
      <charset val="238"/>
    </font>
    <font>
      <sz val="9.5"/>
      <color indexed="8"/>
      <name val="Arial ce"/>
      <charset val="238"/>
    </font>
    <font>
      <sz val="5"/>
      <name val="Arial ce"/>
      <charset val="238"/>
    </font>
    <font>
      <sz val="11"/>
      <name val="Calibri"/>
      <family val="2"/>
      <charset val="238"/>
      <scheme val="minor"/>
    </font>
    <font>
      <sz val="13"/>
      <color rgb="FFFF0000"/>
      <name val="Arial CE"/>
      <charset val="238"/>
    </font>
    <font>
      <b/>
      <sz val="16"/>
      <name val="Arial CE"/>
      <charset val="238"/>
    </font>
    <font>
      <b/>
      <sz val="14"/>
      <color theme="1"/>
      <name val="Arial ce"/>
      <charset val="238"/>
    </font>
    <font>
      <b/>
      <sz val="11"/>
      <color theme="1"/>
      <name val="Calibri"/>
      <family val="2"/>
      <charset val="238"/>
      <scheme val="minor"/>
    </font>
    <font>
      <b/>
      <sz val="14"/>
      <color theme="1"/>
      <name val="Arial"/>
      <family val="2"/>
      <charset val="238"/>
    </font>
    <font>
      <sz val="12"/>
      <color theme="1"/>
      <name val="Calibri"/>
      <family val="2"/>
      <charset val="238"/>
      <scheme val="minor"/>
    </font>
    <font>
      <sz val="2"/>
      <name val="Arial CE"/>
      <charset val="238"/>
    </font>
    <font>
      <i/>
      <sz val="13"/>
      <color theme="1"/>
      <name val="Arial ce"/>
      <charset val="238"/>
    </font>
    <font>
      <b/>
      <i/>
      <sz val="13"/>
      <name val="Arial ce"/>
      <charset val="238"/>
    </font>
    <font>
      <i/>
      <sz val="11"/>
      <color theme="1"/>
      <name val="Calibri"/>
      <family val="2"/>
      <charset val="238"/>
      <scheme val="minor"/>
    </font>
    <font>
      <b/>
      <i/>
      <sz val="13"/>
      <color theme="1"/>
      <name val="Arial ce"/>
      <charset val="238"/>
    </font>
    <font>
      <i/>
      <sz val="11"/>
      <color theme="1"/>
      <name val="Arial ce"/>
      <charset val="238"/>
    </font>
    <font>
      <b/>
      <i/>
      <sz val="12"/>
      <color theme="1"/>
      <name val="Arial ce"/>
      <charset val="238"/>
    </font>
    <font>
      <b/>
      <i/>
      <sz val="11"/>
      <color theme="1"/>
      <name val="Arial ce"/>
      <charset val="238"/>
    </font>
    <font>
      <i/>
      <sz val="12"/>
      <color theme="1"/>
      <name val="Arial ce"/>
      <charset val="238"/>
    </font>
    <font>
      <b/>
      <sz val="15"/>
      <color indexed="8"/>
      <name val="Calibri"/>
      <family val="2"/>
      <charset val="238"/>
      <scheme val="minor"/>
    </font>
    <font>
      <b/>
      <sz val="10"/>
      <color rgb="FFFF0000"/>
      <name val="Arial CE"/>
      <charset val="238"/>
    </font>
    <font>
      <sz val="10"/>
      <color rgb="FFFFC000"/>
      <name val="Arial CE"/>
      <charset val="238"/>
    </font>
    <font>
      <sz val="10"/>
      <color rgb="FF92D050"/>
      <name val="Arial CE"/>
      <charset val="238"/>
    </font>
    <font>
      <sz val="10"/>
      <name val="Calibri"/>
      <family val="2"/>
      <charset val="238"/>
      <scheme val="minor"/>
    </font>
    <font>
      <sz val="9"/>
      <color theme="1"/>
      <name val="Arial ce"/>
      <charset val="238"/>
    </font>
    <font>
      <sz val="11"/>
      <name val="Arial ce"/>
      <charset val="238"/>
    </font>
    <font>
      <sz val="7"/>
      <color theme="1"/>
      <name val="Arial ce"/>
      <charset val="238"/>
    </font>
    <font>
      <sz val="7"/>
      <color rgb="FFFF0000"/>
      <name val="Arial ce"/>
      <charset val="238"/>
    </font>
    <font>
      <sz val="7"/>
      <color rgb="FFFFC000"/>
      <name val="Arial ce"/>
      <charset val="238"/>
    </font>
    <font>
      <sz val="7"/>
      <color rgb="FF92D050"/>
      <name val="Arial ce"/>
      <charset val="238"/>
    </font>
    <font>
      <b/>
      <sz val="7"/>
      <color theme="1"/>
      <name val="Arial ce"/>
      <charset val="238"/>
    </font>
    <font>
      <sz val="7"/>
      <name val="Arial ce"/>
      <charset val="238"/>
    </font>
    <font>
      <b/>
      <sz val="7"/>
      <name val="Arial ce"/>
      <charset val="238"/>
    </font>
    <font>
      <i/>
      <u/>
      <sz val="10"/>
      <name val="Arial CE"/>
      <charset val="238"/>
    </font>
    <font>
      <sz val="8"/>
      <color theme="0" tint="-0.34998626667073579"/>
      <name val="Arial CE"/>
      <charset val="238"/>
    </font>
    <font>
      <sz val="10"/>
      <name val="Calibri"/>
      <family val="2"/>
      <charset val="238"/>
    </font>
    <font>
      <i/>
      <sz val="10"/>
      <name val="Arial CE"/>
      <charset val="238"/>
    </font>
  </fonts>
  <fills count="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3261">
    <xf numFmtId="0" fontId="0" fillId="0" borderId="0"/>
    <xf numFmtId="164" fontId="1" fillId="0" borderId="0" applyFont="0" applyFill="0" applyBorder="0" applyAlignment="0" applyProtection="0"/>
    <xf numFmtId="0" fontId="25" fillId="0" borderId="0"/>
    <xf numFmtId="0" fontId="5" fillId="0" borderId="0"/>
    <xf numFmtId="0" fontId="35" fillId="0" borderId="0"/>
    <xf numFmtId="0" fontId="5" fillId="0" borderId="0"/>
    <xf numFmtId="0" fontId="1" fillId="0" borderId="0"/>
    <xf numFmtId="165" fontId="1" fillId="0" borderId="0" applyFont="0" applyFill="0" applyBorder="0" applyAlignment="0" applyProtection="0"/>
    <xf numFmtId="49" fontId="36" fillId="0" borderId="0">
      <alignment vertical="top"/>
      <protection locked="0"/>
    </xf>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35"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0" borderId="0"/>
    <xf numFmtId="167" fontId="18" fillId="0" borderId="0" applyFill="0" applyBorder="0" applyAlignment="0" applyProtection="0"/>
    <xf numFmtId="0" fontId="18" fillId="0" borderId="0"/>
    <xf numFmtId="0" fontId="5"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35"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7" fillId="0" borderId="0"/>
    <xf numFmtId="165" fontId="37" fillId="0" borderId="0" applyFont="0" applyFill="0" applyBorder="0" applyAlignment="0" applyProtection="0"/>
    <xf numFmtId="167" fontId="37" fillId="0" borderId="0"/>
    <xf numFmtId="0" fontId="37" fillId="0" borderId="0"/>
    <xf numFmtId="0" fontId="37"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8" fillId="0" borderId="0" applyFont="0" applyFill="0" applyBorder="0" applyAlignment="0" applyProtection="0"/>
    <xf numFmtId="3" fontId="25" fillId="0" borderId="0" applyFont="0" applyFill="0" applyBorder="0" applyAlignment="0" applyProtection="0"/>
    <xf numFmtId="168" fontId="25" fillId="0" borderId="0" applyFon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1">
    <xf numFmtId="0" fontId="0" fillId="0" borderId="0" xfId="0"/>
    <xf numFmtId="44" fontId="21" fillId="0" borderId="0" xfId="0" applyNumberFormat="1" applyFont="1" applyAlignment="1" applyProtection="1">
      <alignment horizontal="center" vertical="top"/>
      <protection locked="0"/>
    </xf>
    <xf numFmtId="2" fontId="5" fillId="0" borderId="0" xfId="0" applyNumberFormat="1" applyFont="1" applyAlignment="1" applyProtection="1">
      <alignment horizontal="center" vertical="top"/>
      <protection locked="0"/>
    </xf>
    <xf numFmtId="0" fontId="27" fillId="0" borderId="0" xfId="0" applyFont="1"/>
    <xf numFmtId="166" fontId="5" fillId="0" borderId="0" xfId="0" applyNumberFormat="1" applyFont="1" applyAlignment="1" applyProtection="1">
      <alignment horizontal="center" vertical="top"/>
      <protection locked="0"/>
    </xf>
    <xf numFmtId="44" fontId="26" fillId="0" borderId="0" xfId="0" applyNumberFormat="1" applyFont="1" applyAlignment="1">
      <alignment horizontal="center" vertical="top"/>
    </xf>
    <xf numFmtId="44" fontId="5" fillId="0" borderId="0" xfId="0" applyNumberFormat="1" applyFont="1" applyAlignment="1" applyProtection="1">
      <alignment horizontal="center" vertical="top"/>
      <protection locked="0"/>
    </xf>
    <xf numFmtId="49" fontId="5" fillId="0" borderId="0" xfId="0" applyNumberFormat="1" applyFont="1" applyAlignment="1">
      <alignment vertical="top" wrapText="1"/>
    </xf>
    <xf numFmtId="0" fontId="5" fillId="0" borderId="0" xfId="0" applyFont="1"/>
    <xf numFmtId="0" fontId="26" fillId="0" borderId="0" xfId="0" applyFont="1"/>
    <xf numFmtId="4" fontId="5" fillId="0" borderId="0" xfId="1" applyNumberFormat="1" applyFont="1" applyAlignment="1" applyProtection="1">
      <alignment horizontal="center" vertical="top"/>
      <protection locked="0"/>
    </xf>
    <xf numFmtId="0" fontId="5" fillId="0" borderId="0" xfId="0" applyFont="1" applyAlignment="1">
      <alignment vertical="top"/>
    </xf>
    <xf numFmtId="0" fontId="34" fillId="0" borderId="0" xfId="0" applyFont="1" applyAlignment="1" applyProtection="1">
      <alignment horizontal="center" vertical="top"/>
      <protection locked="0"/>
    </xf>
    <xf numFmtId="0" fontId="26" fillId="0" borderId="0" xfId="0" applyFont="1" applyAlignment="1" applyProtection="1">
      <alignment horizontal="center" vertical="top"/>
      <protection locked="0"/>
    </xf>
    <xf numFmtId="0" fontId="17" fillId="0" borderId="0" xfId="0" applyFont="1" applyAlignment="1" applyProtection="1">
      <alignment horizontal="center" vertical="top"/>
      <protection locked="0"/>
    </xf>
    <xf numFmtId="0" fontId="33" fillId="0" borderId="7" xfId="0" applyFont="1" applyBorder="1" applyAlignment="1" applyProtection="1">
      <alignment horizontal="center" vertical="top"/>
      <protection locked="0"/>
    </xf>
    <xf numFmtId="2" fontId="33" fillId="0" borderId="7" xfId="0" applyNumberFormat="1" applyFont="1" applyBorder="1" applyAlignment="1" applyProtection="1">
      <alignment horizontal="center" vertical="top"/>
      <protection locked="0"/>
    </xf>
    <xf numFmtId="0" fontId="17" fillId="0" borderId="2" xfId="0" applyFont="1" applyBorder="1" applyAlignment="1" applyProtection="1">
      <alignment horizontal="center" vertical="top"/>
      <protection locked="0"/>
    </xf>
    <xf numFmtId="166" fontId="5" fillId="0" borderId="0" xfId="0" applyNumberFormat="1" applyFont="1" applyAlignment="1" applyProtection="1">
      <alignment horizontal="center" vertical="top" wrapText="1"/>
      <protection locked="0"/>
    </xf>
    <xf numFmtId="0" fontId="17" fillId="0" borderId="7" xfId="0" applyFont="1" applyBorder="1" applyAlignment="1" applyProtection="1">
      <alignment horizontal="center" vertical="top"/>
      <protection locked="0"/>
    </xf>
    <xf numFmtId="0" fontId="5" fillId="0" borderId="0" xfId="0" applyFont="1" applyAlignment="1" applyProtection="1">
      <alignment horizontal="center" vertical="top"/>
      <protection locked="0"/>
    </xf>
    <xf numFmtId="2" fontId="26" fillId="0" borderId="0" xfId="0" applyNumberFormat="1" applyFont="1" applyAlignment="1" applyProtection="1">
      <alignment horizontal="center" vertical="top"/>
      <protection locked="0"/>
    </xf>
    <xf numFmtId="2" fontId="17" fillId="0" borderId="7" xfId="0" applyNumberFormat="1" applyFont="1" applyBorder="1" applyAlignment="1" applyProtection="1">
      <alignment horizontal="center" vertical="top"/>
      <protection locked="0"/>
    </xf>
    <xf numFmtId="2" fontId="17" fillId="0" borderId="2" xfId="0" applyNumberFormat="1" applyFont="1" applyBorder="1" applyAlignment="1" applyProtection="1">
      <alignment horizontal="center"/>
      <protection locked="0"/>
    </xf>
    <xf numFmtId="0" fontId="14" fillId="0" borderId="0" xfId="0" applyFont="1" applyAlignment="1">
      <alignment vertical="top"/>
    </xf>
    <xf numFmtId="44" fontId="14" fillId="0" borderId="0" xfId="0" applyNumberFormat="1" applyFont="1" applyAlignment="1" applyProtection="1">
      <alignment horizontal="center" vertical="top"/>
      <protection locked="0"/>
    </xf>
    <xf numFmtId="44" fontId="44" fillId="0" borderId="0" xfId="0" applyNumberFormat="1" applyFont="1" applyAlignment="1" applyProtection="1">
      <alignment horizontal="center" vertical="top"/>
      <protection locked="0"/>
    </xf>
    <xf numFmtId="44" fontId="20" fillId="0" borderId="4" xfId="0" applyNumberFormat="1" applyFont="1" applyBorder="1" applyAlignment="1" applyProtection="1">
      <alignment horizontal="center" vertical="top"/>
      <protection locked="0"/>
    </xf>
    <xf numFmtId="44" fontId="27" fillId="0" borderId="0" xfId="0" applyNumberFormat="1" applyFont="1" applyAlignment="1" applyProtection="1">
      <alignment horizontal="center" vertical="top"/>
      <protection locked="0"/>
    </xf>
    <xf numFmtId="44" fontId="33" fillId="0" borderId="0" xfId="0" applyNumberFormat="1" applyFont="1" applyAlignment="1" applyProtection="1">
      <alignment horizontal="center" vertical="top"/>
      <protection locked="0"/>
    </xf>
    <xf numFmtId="44" fontId="20" fillId="0" borderId="0" xfId="0" applyNumberFormat="1" applyFont="1" applyAlignment="1" applyProtection="1">
      <alignment horizontal="center" vertical="top"/>
      <protection locked="0"/>
    </xf>
    <xf numFmtId="44" fontId="7" fillId="0" borderId="2" xfId="0" applyNumberFormat="1" applyFont="1" applyBorder="1" applyAlignment="1" applyProtection="1">
      <alignment horizontal="center" vertical="top"/>
      <protection locked="0"/>
    </xf>
    <xf numFmtId="44" fontId="7" fillId="0" borderId="6" xfId="0" applyNumberFormat="1" applyFont="1" applyBorder="1" applyAlignment="1" applyProtection="1">
      <alignment horizontal="center" vertical="top"/>
      <protection locked="0"/>
    </xf>
    <xf numFmtId="0" fontId="6" fillId="0" borderId="0" xfId="0" applyFont="1"/>
    <xf numFmtId="0" fontId="7" fillId="0" borderId="0" xfId="0" applyFont="1"/>
    <xf numFmtId="0" fontId="8" fillId="0" borderId="0" xfId="0" applyFont="1"/>
    <xf numFmtId="0" fontId="10" fillId="0" borderId="0" xfId="0" applyFont="1"/>
    <xf numFmtId="0" fontId="11" fillId="0" borderId="0" xfId="0" applyFont="1" applyAlignment="1">
      <alignment vertical="top"/>
    </xf>
    <xf numFmtId="0" fontId="12" fillId="0" borderId="0" xfId="0" applyFont="1" applyAlignment="1">
      <alignment vertical="top"/>
    </xf>
    <xf numFmtId="0" fontId="7" fillId="0" borderId="0" xfId="0" applyFont="1" applyAlignment="1">
      <alignment vertical="top"/>
    </xf>
    <xf numFmtId="0" fontId="0" fillId="0" borderId="0" xfId="0" applyAlignment="1">
      <alignment vertical="top"/>
    </xf>
    <xf numFmtId="0" fontId="15" fillId="0" borderId="0" xfId="0" applyFont="1"/>
    <xf numFmtId="0" fontId="15" fillId="0" borderId="0" xfId="0" applyFont="1" applyAlignment="1">
      <alignment vertical="top" wrapText="1"/>
    </xf>
    <xf numFmtId="0" fontId="0" fillId="0" borderId="0" xfId="0" applyAlignment="1">
      <alignment vertical="top" wrapText="1"/>
    </xf>
    <xf numFmtId="0" fontId="50" fillId="0" borderId="0" xfId="0" applyFont="1"/>
    <xf numFmtId="166" fontId="27" fillId="0" borderId="0" xfId="0" applyNumberFormat="1" applyFont="1"/>
    <xf numFmtId="0" fontId="51" fillId="0" borderId="0" xfId="0" applyFont="1"/>
    <xf numFmtId="166" fontId="51" fillId="0" borderId="0" xfId="0" applyNumberFormat="1" applyFont="1"/>
    <xf numFmtId="0" fontId="51" fillId="0" borderId="7" xfId="0" applyFont="1" applyBorder="1"/>
    <xf numFmtId="166" fontId="51" fillId="0" borderId="7" xfId="0" applyNumberFormat="1" applyFont="1" applyBorder="1"/>
    <xf numFmtId="0" fontId="14" fillId="0" borderId="0" xfId="0" applyFont="1" applyAlignment="1">
      <alignment vertical="top" wrapText="1"/>
    </xf>
    <xf numFmtId="0" fontId="53" fillId="0" borderId="0" xfId="0" applyFont="1"/>
    <xf numFmtId="14" fontId="27" fillId="0" borderId="0" xfId="0" applyNumberFormat="1" applyFont="1"/>
    <xf numFmtId="0" fontId="7" fillId="0" borderId="0" xfId="0" applyFont="1" applyAlignment="1">
      <alignment horizontal="left" vertical="top"/>
    </xf>
    <xf numFmtId="2" fontId="17" fillId="0" borderId="0" xfId="0" applyNumberFormat="1" applyFont="1" applyAlignment="1" applyProtection="1">
      <alignment horizontal="center" vertical="top"/>
      <protection locked="0"/>
    </xf>
    <xf numFmtId="2" fontId="17" fillId="0" borderId="2" xfId="0" applyNumberFormat="1" applyFont="1" applyBorder="1" applyAlignment="1" applyProtection="1">
      <alignment horizontal="center" vertical="center"/>
      <protection locked="0"/>
    </xf>
    <xf numFmtId="0" fontId="27" fillId="0" borderId="0" xfId="0" applyFont="1" applyProtection="1">
      <protection locked="0"/>
    </xf>
    <xf numFmtId="0" fontId="5" fillId="0" borderId="0" xfId="0" applyFont="1" applyAlignment="1">
      <alignment horizontal="left" vertical="top"/>
    </xf>
    <xf numFmtId="2" fontId="5" fillId="0" borderId="0" xfId="0" applyNumberFormat="1" applyFont="1" applyAlignment="1">
      <alignment horizontal="center" vertical="center"/>
    </xf>
    <xf numFmtId="2" fontId="5" fillId="0" borderId="0" xfId="0" applyNumberFormat="1" applyFont="1" applyAlignment="1" applyProtection="1">
      <alignment horizontal="center" vertical="center"/>
      <protection locked="0"/>
    </xf>
    <xf numFmtId="0" fontId="7" fillId="0" borderId="0" xfId="0" applyFont="1" applyAlignment="1">
      <alignment horizontal="left" vertical="top" wrapText="1"/>
    </xf>
    <xf numFmtId="0" fontId="5" fillId="0" borderId="0" xfId="0" applyFont="1" applyAlignment="1">
      <alignment horizontal="left" vertical="top" wrapText="1"/>
    </xf>
    <xf numFmtId="0" fontId="56" fillId="0" borderId="5" xfId="0" applyFont="1" applyBorder="1"/>
    <xf numFmtId="166" fontId="59" fillId="0" borderId="5" xfId="0" applyNumberFormat="1" applyFont="1" applyBorder="1"/>
    <xf numFmtId="0" fontId="56" fillId="0" borderId="0" xfId="0" applyFont="1"/>
    <xf numFmtId="0" fontId="60" fillId="0" borderId="0" xfId="0" applyFont="1"/>
    <xf numFmtId="166" fontId="60" fillId="0" borderId="0" xfId="0" applyNumberFormat="1" applyFont="1"/>
    <xf numFmtId="0" fontId="61" fillId="0" borderId="4" xfId="0" applyFont="1" applyBorder="1"/>
    <xf numFmtId="166" fontId="61" fillId="0" borderId="4" xfId="0" applyNumberFormat="1" applyFont="1" applyBorder="1"/>
    <xf numFmtId="0" fontId="61" fillId="0" borderId="0" xfId="0" applyFont="1"/>
    <xf numFmtId="166" fontId="61" fillId="0" borderId="0" xfId="0" applyNumberFormat="1" applyFont="1"/>
    <xf numFmtId="0" fontId="62" fillId="0" borderId="0" xfId="0" applyFont="1"/>
    <xf numFmtId="166" fontId="60" fillId="0" borderId="4" xfId="0" applyNumberFormat="1" applyFont="1" applyBorder="1"/>
    <xf numFmtId="0" fontId="63" fillId="0" borderId="4" xfId="0" applyFont="1" applyBorder="1"/>
    <xf numFmtId="0" fontId="63" fillId="0" borderId="0" xfId="0" applyFont="1"/>
    <xf numFmtId="0" fontId="64" fillId="0" borderId="0" xfId="0" applyFont="1" applyAlignment="1">
      <alignment horizontal="center"/>
    </xf>
    <xf numFmtId="0" fontId="64" fillId="0" borderId="0" xfId="0" applyFont="1" applyAlignment="1">
      <alignment horizontal="left" wrapText="1"/>
    </xf>
    <xf numFmtId="0" fontId="19" fillId="0" borderId="0" xfId="0" applyFont="1" applyAlignment="1" applyProtection="1">
      <alignment horizontal="center" vertical="top"/>
      <protection locked="0"/>
    </xf>
    <xf numFmtId="44" fontId="19" fillId="0" borderId="0" xfId="0" applyNumberFormat="1" applyFont="1" applyAlignment="1">
      <alignment horizontal="center" vertical="top"/>
    </xf>
    <xf numFmtId="0" fontId="19" fillId="0" borderId="0" xfId="0" applyFont="1"/>
    <xf numFmtId="16" fontId="5" fillId="0" borderId="0" xfId="0" applyNumberFormat="1" applyFont="1" applyAlignment="1">
      <alignment horizontal="left" vertical="top"/>
    </xf>
    <xf numFmtId="2" fontId="5" fillId="0" borderId="0" xfId="0" applyNumberFormat="1" applyFont="1" applyAlignment="1">
      <alignment horizontal="left" vertical="top"/>
    </xf>
    <xf numFmtId="2" fontId="5" fillId="0" borderId="0" xfId="0" applyNumberFormat="1" applyFont="1"/>
    <xf numFmtId="2" fontId="26" fillId="0" borderId="0" xfId="0" applyNumberFormat="1" applyFont="1" applyAlignment="1">
      <alignment horizontal="center" vertical="top"/>
    </xf>
    <xf numFmtId="2" fontId="26" fillId="0" borderId="0" xfId="0" applyNumberFormat="1" applyFont="1"/>
    <xf numFmtId="49" fontId="5" fillId="0" borderId="0" xfId="0" applyNumberFormat="1" applyFont="1" applyAlignment="1">
      <alignment horizontal="left" vertical="top" wrapText="1"/>
    </xf>
    <xf numFmtId="0" fontId="5" fillId="0" borderId="0" xfId="0" applyFont="1" applyProtection="1">
      <protection locked="0"/>
    </xf>
    <xf numFmtId="2" fontId="5" fillId="0" borderId="4" xfId="0" applyNumberFormat="1" applyFont="1" applyBorder="1" applyAlignment="1" applyProtection="1">
      <alignment horizontal="center" vertical="top"/>
      <protection locked="0"/>
    </xf>
    <xf numFmtId="4" fontId="5" fillId="0" borderId="0" xfId="0" applyNumberFormat="1" applyFont="1" applyAlignment="1" applyProtection="1">
      <alignment horizontal="center" vertical="top"/>
      <protection locked="0"/>
    </xf>
    <xf numFmtId="2" fontId="5" fillId="0" borderId="0" xfId="0" applyNumberFormat="1" applyFont="1" applyProtection="1">
      <protection locked="0"/>
    </xf>
    <xf numFmtId="2" fontId="34" fillId="0" borderId="0" xfId="0" applyNumberFormat="1" applyFont="1" applyProtection="1">
      <protection locked="0"/>
    </xf>
    <xf numFmtId="2" fontId="5" fillId="0" borderId="4" xfId="0" applyNumberFormat="1" applyFont="1" applyBorder="1" applyProtection="1">
      <protection locked="0"/>
    </xf>
    <xf numFmtId="2" fontId="5" fillId="0" borderId="8" xfId="0" applyNumberFormat="1" applyFont="1" applyBorder="1" applyProtection="1">
      <protection locked="0"/>
    </xf>
    <xf numFmtId="0" fontId="9" fillId="0" borderId="0" xfId="0" applyFont="1" applyAlignment="1" applyProtection="1">
      <alignment horizontal="center" vertical="top"/>
      <protection locked="0"/>
    </xf>
    <xf numFmtId="2" fontId="17" fillId="0" borderId="0" xfId="0" applyNumberFormat="1" applyFont="1" applyProtection="1">
      <protection locked="0"/>
    </xf>
    <xf numFmtId="2" fontId="7" fillId="0" borderId="0" xfId="0" applyNumberFormat="1" applyFont="1" applyAlignment="1">
      <alignment horizontal="center" vertical="center"/>
    </xf>
    <xf numFmtId="2" fontId="5" fillId="0" borderId="0" xfId="0" applyNumberFormat="1" applyFont="1" applyAlignment="1">
      <alignment horizontal="center" vertical="center" wrapText="1"/>
    </xf>
    <xf numFmtId="2" fontId="26" fillId="0" borderId="0" xfId="0" applyNumberFormat="1" applyFont="1" applyProtection="1">
      <protection locked="0"/>
    </xf>
    <xf numFmtId="2" fontId="17" fillId="0" borderId="0" xfId="0" applyNumberFormat="1" applyFont="1" applyAlignment="1" applyProtection="1">
      <alignment horizontal="center"/>
      <protection locked="0"/>
    </xf>
    <xf numFmtId="0" fontId="5" fillId="0" borderId="0" xfId="0" applyFont="1" applyAlignment="1" applyProtection="1">
      <alignment horizontal="center" vertical="center"/>
      <protection locked="0"/>
    </xf>
    <xf numFmtId="166" fontId="5" fillId="0" borderId="0" xfId="0" applyNumberFormat="1" applyFont="1" applyProtection="1">
      <protection locked="0"/>
    </xf>
    <xf numFmtId="166" fontId="5" fillId="0" borderId="8" xfId="0" applyNumberFormat="1" applyFont="1" applyBorder="1" applyProtection="1">
      <protection locked="0"/>
    </xf>
    <xf numFmtId="166" fontId="5" fillId="0" borderId="0" xfId="1" applyNumberFormat="1" applyFont="1" applyAlignment="1" applyProtection="1">
      <alignment horizontal="center" vertical="top"/>
      <protection locked="0"/>
    </xf>
    <xf numFmtId="0" fontId="59" fillId="0" borderId="4" xfId="0" applyFont="1" applyBorder="1"/>
    <xf numFmtId="166" fontId="59" fillId="0" borderId="4" xfId="0" applyNumberFormat="1" applyFont="1" applyBorder="1"/>
    <xf numFmtId="0" fontId="5" fillId="0" borderId="0" xfId="0" applyFont="1" applyAlignment="1">
      <alignment horizontal="left" vertical="top" wrapText="1"/>
    </xf>
    <xf numFmtId="0" fontId="5" fillId="0" borderId="0" xfId="0" applyFont="1" applyAlignment="1">
      <alignment vertical="top"/>
    </xf>
    <xf numFmtId="2" fontId="5" fillId="0" borderId="0" xfId="0" applyNumberFormat="1" applyFont="1" applyBorder="1" applyProtection="1">
      <protection locked="0"/>
    </xf>
    <xf numFmtId="166" fontId="5" fillId="0" borderId="0" xfId="0" applyNumberFormat="1" applyFont="1" applyBorder="1" applyProtection="1">
      <protection locked="0"/>
    </xf>
    <xf numFmtId="44" fontId="5" fillId="0" borderId="0" xfId="0" applyNumberFormat="1" applyFont="1" applyBorder="1" applyAlignment="1" applyProtection="1">
      <alignment horizontal="center" vertical="top"/>
      <protection locked="0"/>
    </xf>
    <xf numFmtId="0" fontId="15" fillId="0" borderId="0" xfId="0" applyFont="1" applyAlignment="1">
      <alignment vertical="top"/>
    </xf>
    <xf numFmtId="0" fontId="0" fillId="0" borderId="0" xfId="0" applyAlignment="1">
      <alignment vertical="top"/>
    </xf>
    <xf numFmtId="0" fontId="13" fillId="0" borderId="9" xfId="0" applyFont="1" applyBorder="1" applyAlignment="1">
      <alignment horizontal="left" vertical="top" wrapText="1"/>
    </xf>
    <xf numFmtId="0" fontId="0" fillId="0" borderId="9" xfId="0" applyBorder="1" applyAlignment="1">
      <alignment horizontal="left" vertical="top" wrapText="1"/>
    </xf>
    <xf numFmtId="0" fontId="14"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wrapText="1"/>
    </xf>
    <xf numFmtId="0" fontId="15"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16" fillId="0" borderId="0" xfId="0" applyFont="1" applyAlignment="1">
      <alignment horizontal="left" vertical="top" wrapText="1"/>
    </xf>
    <xf numFmtId="0" fontId="52" fillId="0" borderId="0" xfId="0" applyFont="1" applyAlignment="1">
      <alignment horizontal="left" vertical="top" wrapText="1"/>
    </xf>
    <xf numFmtId="0" fontId="54" fillId="0" borderId="0" xfId="0" applyFont="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28" fillId="0" borderId="10" xfId="0" applyFont="1" applyBorder="1" applyAlignment="1">
      <alignment horizontal="left" vertical="top" wrapText="1"/>
    </xf>
    <xf numFmtId="0" fontId="28" fillId="0" borderId="8" xfId="0" applyFont="1" applyBorder="1" applyAlignment="1">
      <alignment horizontal="left" vertical="top" wrapText="1"/>
    </xf>
    <xf numFmtId="0" fontId="27" fillId="0" borderId="8" xfId="0" applyFont="1" applyBorder="1"/>
    <xf numFmtId="0" fontId="27" fillId="0" borderId="11" xfId="0" applyFont="1" applyBorder="1"/>
    <xf numFmtId="0" fontId="27" fillId="2" borderId="9" xfId="0" applyFont="1" applyFill="1" applyBorder="1" applyAlignment="1">
      <alignment horizontal="center" vertical="top" wrapText="1"/>
    </xf>
    <xf numFmtId="0" fontId="27" fillId="0" borderId="9" xfId="0" applyFont="1" applyBorder="1"/>
    <xf numFmtId="0" fontId="27" fillId="3" borderId="9" xfId="0" applyFont="1" applyFill="1" applyBorder="1" applyAlignment="1">
      <alignment wrapText="1"/>
    </xf>
    <xf numFmtId="0" fontId="33" fillId="0" borderId="0" xfId="0" applyFont="1" applyAlignment="1">
      <alignment horizontal="center" vertical="center" wrapText="1"/>
    </xf>
    <xf numFmtId="0" fontId="34" fillId="0" borderId="0" xfId="0" applyFont="1" applyAlignment="1">
      <alignment horizontal="center" vertical="center" wrapText="1"/>
    </xf>
    <xf numFmtId="0" fontId="29"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vertical="top" wrapText="1"/>
    </xf>
    <xf numFmtId="0" fontId="27" fillId="0" borderId="0" xfId="0" applyFont="1" applyAlignment="1">
      <alignment vertical="top" wrapText="1"/>
    </xf>
    <xf numFmtId="0" fontId="27" fillId="0" borderId="12" xfId="0" applyFont="1" applyBorder="1"/>
    <xf numFmtId="0" fontId="27" fillId="0" borderId="0" xfId="0" applyFont="1"/>
    <xf numFmtId="0" fontId="27" fillId="0" borderId="13" xfId="0" applyFont="1" applyBorder="1"/>
    <xf numFmtId="0" fontId="27" fillId="0" borderId="14" xfId="0" applyFont="1" applyBorder="1"/>
    <xf numFmtId="0" fontId="27" fillId="0" borderId="4" xfId="0" applyFont="1" applyBorder="1"/>
    <xf numFmtId="0" fontId="27" fillId="0" borderId="15" xfId="0" applyFont="1" applyBorder="1"/>
    <xf numFmtId="0" fontId="69" fillId="0" borderId="8" xfId="0" applyFont="1" applyBorder="1" applyAlignment="1">
      <alignment horizontal="left" vertical="top" wrapText="1"/>
    </xf>
    <xf numFmtId="0" fontId="69" fillId="0" borderId="0" xfId="0" applyFont="1" applyAlignment="1">
      <alignment wrapText="1"/>
    </xf>
    <xf numFmtId="0" fontId="61" fillId="0" borderId="4" xfId="0" applyFont="1" applyBorder="1" applyAlignment="1">
      <alignment wrapText="1"/>
    </xf>
    <xf numFmtId="0" fontId="60" fillId="0" borderId="0" xfId="0" applyFont="1" applyAlignment="1">
      <alignment vertical="top" wrapText="1"/>
    </xf>
    <xf numFmtId="0" fontId="58" fillId="0" borderId="0" xfId="0" applyFont="1" applyAlignment="1">
      <alignment wrapText="1"/>
    </xf>
    <xf numFmtId="0" fontId="51" fillId="0" borderId="0" xfId="0" applyFont="1" applyAlignment="1">
      <alignment vertical="top" wrapText="1"/>
    </xf>
    <xf numFmtId="0" fontId="51" fillId="0" borderId="7" xfId="0" applyFont="1" applyBorder="1" applyAlignment="1">
      <alignment vertical="top" wrapText="1"/>
    </xf>
    <xf numFmtId="0" fontId="57" fillId="0" borderId="5" xfId="0" applyFont="1" applyBorder="1" applyAlignment="1">
      <alignment vertical="top" wrapText="1"/>
    </xf>
    <xf numFmtId="0" fontId="58" fillId="0" borderId="5" xfId="0" applyFont="1" applyBorder="1" applyAlignment="1">
      <alignment wrapText="1"/>
    </xf>
    <xf numFmtId="0" fontId="27" fillId="0" borderId="0" xfId="0" applyFont="1" applyAlignment="1" applyProtection="1">
      <alignment vertical="top"/>
      <protection locked="0"/>
    </xf>
    <xf numFmtId="0" fontId="10" fillId="0" borderId="0" xfId="0" applyFont="1" applyAlignment="1" applyProtection="1">
      <alignment horizontal="center" vertical="center" wrapText="1"/>
    </xf>
    <xf numFmtId="0" fontId="0" fillId="0" borderId="0" xfId="0" applyAlignment="1" applyProtection="1">
      <alignment horizontal="center" vertical="center" wrapText="1"/>
    </xf>
    <xf numFmtId="44" fontId="44" fillId="0" borderId="0" xfId="0" applyNumberFormat="1" applyFont="1" applyAlignment="1" applyProtection="1">
      <alignment vertical="top"/>
    </xf>
    <xf numFmtId="0" fontId="44" fillId="0" borderId="0" xfId="0" applyFont="1" applyAlignment="1" applyProtection="1">
      <alignment vertical="top" wrapText="1"/>
    </xf>
    <xf numFmtId="0" fontId="44" fillId="0" borderId="0" xfId="0" applyFont="1" applyAlignment="1" applyProtection="1">
      <alignment vertical="top"/>
    </xf>
    <xf numFmtId="0" fontId="44" fillId="0" borderId="0" xfId="0" applyFont="1" applyAlignment="1" applyProtection="1">
      <alignment horizontal="center" vertical="top"/>
    </xf>
    <xf numFmtId="0" fontId="45" fillId="0" borderId="0" xfId="0" applyFont="1" applyAlignment="1" applyProtection="1">
      <alignment vertical="top"/>
    </xf>
    <xf numFmtId="0" fontId="44" fillId="0" borderId="0" xfId="0" applyFont="1" applyAlignment="1" applyProtection="1">
      <alignment horizontal="left" vertical="top" wrapText="1"/>
    </xf>
    <xf numFmtId="0" fontId="5" fillId="0" borderId="0" xfId="0" applyFont="1" applyAlignment="1" applyProtection="1">
      <alignment vertical="top" wrapText="1"/>
    </xf>
    <xf numFmtId="0" fontId="0" fillId="0" borderId="0" xfId="0" applyAlignment="1" applyProtection="1">
      <alignment vertical="top"/>
    </xf>
    <xf numFmtId="44" fontId="14" fillId="0" borderId="0" xfId="0" applyNumberFormat="1" applyFont="1" applyAlignment="1" applyProtection="1">
      <alignment vertical="top"/>
    </xf>
    <xf numFmtId="0" fontId="43" fillId="0" borderId="0" xfId="0" applyFont="1" applyAlignment="1" applyProtection="1">
      <alignment vertical="top" wrapText="1"/>
    </xf>
    <xf numFmtId="0" fontId="14" fillId="0" borderId="0" xfId="0" applyFont="1" applyAlignment="1" applyProtection="1">
      <alignment vertical="top"/>
    </xf>
    <xf numFmtId="0" fontId="14" fillId="0" borderId="0" xfId="0" applyFont="1" applyAlignment="1" applyProtection="1">
      <alignment horizontal="center" vertical="top"/>
    </xf>
    <xf numFmtId="0" fontId="2" fillId="0" borderId="0" xfId="0" applyFont="1" applyAlignment="1" applyProtection="1">
      <alignment vertical="top"/>
    </xf>
    <xf numFmtId="0" fontId="27" fillId="0" borderId="0" xfId="0" applyFont="1" applyAlignment="1" applyProtection="1">
      <alignment horizontal="left" vertical="top" wrapText="1"/>
    </xf>
    <xf numFmtId="0" fontId="27" fillId="0" borderId="0" xfId="0" applyFont="1" applyAlignment="1" applyProtection="1">
      <alignment vertical="top"/>
    </xf>
    <xf numFmtId="0" fontId="27" fillId="0" borderId="4" xfId="0" applyFont="1" applyBorder="1" applyAlignment="1" applyProtection="1">
      <alignment horizontal="center" vertical="top"/>
    </xf>
    <xf numFmtId="0" fontId="20" fillId="0" borderId="4" xfId="0" applyFont="1" applyBorder="1" applyAlignment="1" applyProtection="1">
      <alignment horizontal="left" vertical="top" wrapText="1"/>
    </xf>
    <xf numFmtId="0" fontId="20" fillId="0" borderId="4" xfId="0" applyFont="1" applyBorder="1" applyAlignment="1" applyProtection="1">
      <alignment horizontal="center" vertical="top"/>
    </xf>
    <xf numFmtId="1" fontId="20" fillId="0" borderId="4" xfId="0" applyNumberFormat="1" applyFont="1" applyBorder="1" applyAlignment="1" applyProtection="1">
      <alignment horizontal="center" vertical="top"/>
    </xf>
    <xf numFmtId="44" fontId="33" fillId="0" borderId="4" xfId="0" applyNumberFormat="1" applyFont="1" applyBorder="1" applyAlignment="1" applyProtection="1">
      <alignment horizontal="center" vertical="top"/>
    </xf>
    <xf numFmtId="0" fontId="27" fillId="0" borderId="0" xfId="0" applyFont="1" applyAlignment="1" applyProtection="1">
      <alignment horizontal="center" vertical="top"/>
    </xf>
    <xf numFmtId="1" fontId="5" fillId="0" borderId="0" xfId="0" applyNumberFormat="1" applyFont="1" applyAlignment="1" applyProtection="1">
      <alignment horizontal="center" vertical="top"/>
    </xf>
    <xf numFmtId="0" fontId="33" fillId="0" borderId="7" xfId="0" applyFont="1" applyBorder="1" applyAlignment="1" applyProtection="1">
      <alignment wrapText="1"/>
    </xf>
    <xf numFmtId="0" fontId="33" fillId="0" borderId="0" xfId="0" applyFont="1" applyAlignment="1" applyProtection="1">
      <alignment horizontal="center" vertical="top"/>
    </xf>
    <xf numFmtId="0" fontId="33" fillId="0" borderId="0" xfId="0" applyFont="1" applyAlignment="1" applyProtection="1">
      <alignment horizontal="left" vertical="top" wrapText="1"/>
    </xf>
    <xf numFmtId="1" fontId="33" fillId="0" borderId="0" xfId="0" applyNumberFormat="1" applyFont="1" applyAlignment="1" applyProtection="1">
      <alignment horizontal="center" vertical="top"/>
    </xf>
    <xf numFmtId="44" fontId="33" fillId="0" borderId="0" xfId="0" applyNumberFormat="1" applyFont="1" applyAlignment="1" applyProtection="1">
      <alignment horizontal="center" vertical="top"/>
    </xf>
    <xf numFmtId="44" fontId="33" fillId="0" borderId="0" xfId="0" applyNumberFormat="1" applyFont="1" applyAlignment="1" applyProtection="1">
      <alignment horizontal="center" vertical="top" wrapText="1"/>
    </xf>
    <xf numFmtId="0" fontId="34" fillId="0" borderId="0" xfId="0" applyFont="1" applyAlignment="1" applyProtection="1">
      <alignment vertical="top"/>
    </xf>
    <xf numFmtId="0" fontId="34" fillId="0" borderId="0" xfId="0" applyFont="1" applyAlignment="1" applyProtection="1">
      <alignment horizontal="center" vertical="top"/>
    </xf>
    <xf numFmtId="0" fontId="49" fillId="0" borderId="0" xfId="0" applyFont="1" applyAlignment="1" applyProtection="1">
      <alignment vertical="top"/>
    </xf>
    <xf numFmtId="0" fontId="34" fillId="0" borderId="0" xfId="0" applyFont="1" applyAlignment="1" applyProtection="1">
      <alignment horizontal="left" vertical="top" wrapText="1"/>
    </xf>
    <xf numFmtId="0" fontId="20" fillId="0" borderId="0" xfId="0" applyFont="1" applyAlignment="1" applyProtection="1">
      <alignment horizontal="center" vertical="top"/>
    </xf>
    <xf numFmtId="0" fontId="20" fillId="0" borderId="0" xfId="0" applyFont="1" applyAlignment="1" applyProtection="1">
      <alignment horizontal="left" vertical="top" wrapText="1"/>
    </xf>
    <xf numFmtId="1" fontId="20" fillId="0" borderId="0" xfId="0" applyNumberFormat="1" applyFont="1" applyAlignment="1" applyProtection="1">
      <alignment horizontal="center" vertical="top"/>
    </xf>
    <xf numFmtId="44" fontId="20" fillId="0" borderId="0" xfId="0" applyNumberFormat="1" applyFont="1" applyAlignment="1" applyProtection="1">
      <alignment horizontal="center" vertical="top"/>
    </xf>
    <xf numFmtId="0" fontId="7" fillId="0" borderId="0" xfId="0" applyFont="1" applyAlignment="1" applyProtection="1">
      <alignment vertical="top"/>
    </xf>
    <xf numFmtId="49" fontId="7" fillId="0" borderId="1" xfId="0" applyNumberFormat="1" applyFont="1" applyBorder="1" applyAlignment="1" applyProtection="1">
      <alignment vertical="top" wrapText="1"/>
    </xf>
    <xf numFmtId="0" fontId="7" fillId="0" borderId="2" xfId="0" applyFont="1" applyBorder="1" applyAlignment="1" applyProtection="1">
      <alignment horizontal="center" vertical="top"/>
    </xf>
    <xf numFmtId="1" fontId="7" fillId="0" borderId="2" xfId="0" applyNumberFormat="1" applyFont="1" applyBorder="1" applyAlignment="1" applyProtection="1">
      <alignment horizontal="center" vertical="top"/>
    </xf>
    <xf numFmtId="44" fontId="7" fillId="0" borderId="2" xfId="0" applyNumberFormat="1" applyFont="1" applyBorder="1" applyAlignment="1" applyProtection="1">
      <alignment horizontal="center" vertical="top"/>
    </xf>
    <xf numFmtId="0" fontId="9" fillId="0" borderId="0" xfId="0" applyFont="1" applyAlignment="1" applyProtection="1">
      <alignment vertical="top"/>
    </xf>
    <xf numFmtId="0" fontId="9" fillId="0" borderId="0" xfId="0" applyFont="1" applyAlignment="1" applyProtection="1">
      <alignment horizontal="center" vertical="top"/>
    </xf>
    <xf numFmtId="0" fontId="4" fillId="0" borderId="0" xfId="0" applyFont="1" applyAlignment="1" applyProtection="1">
      <alignment vertical="top"/>
    </xf>
    <xf numFmtId="0" fontId="9" fillId="0" borderId="0" xfId="0" applyFont="1" applyAlignment="1" applyProtection="1">
      <alignment horizontal="left" vertical="top" wrapText="1"/>
    </xf>
    <xf numFmtId="0" fontId="5" fillId="0" borderId="0" xfId="0" applyFont="1" applyAlignment="1" applyProtection="1">
      <alignment vertical="top"/>
    </xf>
    <xf numFmtId="0" fontId="26" fillId="0" borderId="0" xfId="0" applyFont="1" applyAlignment="1" applyProtection="1">
      <alignment horizontal="left" vertical="top" wrapText="1"/>
    </xf>
    <xf numFmtId="0" fontId="26" fillId="0" borderId="0" xfId="0" applyFont="1" applyAlignment="1" applyProtection="1">
      <alignment horizontal="center" vertical="top"/>
    </xf>
    <xf numFmtId="44" fontId="5" fillId="0" borderId="0" xfId="0" applyNumberFormat="1" applyFont="1" applyAlignment="1" applyProtection="1">
      <alignment horizontal="center" vertical="top"/>
    </xf>
    <xf numFmtId="44" fontId="5" fillId="0" borderId="0" xfId="0" applyNumberFormat="1" applyFont="1" applyAlignment="1" applyProtection="1">
      <alignment vertical="top"/>
    </xf>
    <xf numFmtId="44" fontId="26" fillId="0" borderId="0" xfId="0" applyNumberFormat="1" applyFont="1" applyAlignment="1" applyProtection="1">
      <alignment horizontal="center" vertical="top" wrapText="1"/>
    </xf>
    <xf numFmtId="0" fontId="5" fillId="0" borderId="0" xfId="0" applyFont="1" applyAlignment="1" applyProtection="1">
      <alignment horizontal="center" vertical="top"/>
    </xf>
    <xf numFmtId="0" fontId="5" fillId="0" borderId="0" xfId="0" applyFont="1" applyAlignment="1" applyProtection="1">
      <alignment vertical="top" wrapText="1"/>
    </xf>
    <xf numFmtId="44" fontId="5" fillId="0" borderId="0" xfId="1" applyNumberFormat="1" applyFont="1" applyAlignment="1" applyProtection="1">
      <alignment horizontal="center" vertical="top"/>
    </xf>
    <xf numFmtId="44" fontId="17" fillId="0" borderId="0" xfId="0" applyNumberFormat="1" applyFont="1" applyAlignment="1" applyProtection="1">
      <alignment horizontal="center" vertical="top" wrapText="1"/>
    </xf>
    <xf numFmtId="0" fontId="26" fillId="0" borderId="0" xfId="0" quotePrefix="1" applyFont="1" applyAlignment="1" applyProtection="1">
      <alignment horizontal="left" vertical="top" wrapText="1"/>
    </xf>
    <xf numFmtId="0" fontId="5" fillId="0" borderId="0" xfId="0" applyFont="1" applyBorder="1" applyAlignment="1" applyProtection="1">
      <alignment vertical="top"/>
    </xf>
    <xf numFmtId="0" fontId="26" fillId="0" borderId="0" xfId="0" applyFont="1" applyBorder="1" applyAlignment="1" applyProtection="1">
      <alignment horizontal="left" vertical="top" wrapText="1"/>
    </xf>
    <xf numFmtId="0" fontId="26" fillId="0" borderId="0" xfId="0" applyFont="1" applyBorder="1" applyAlignment="1" applyProtection="1">
      <alignment horizontal="center" vertical="top"/>
    </xf>
    <xf numFmtId="1" fontId="5" fillId="0" borderId="0" xfId="0" applyNumberFormat="1" applyFont="1" applyBorder="1" applyAlignment="1" applyProtection="1">
      <alignment horizontal="center" vertical="top"/>
    </xf>
    <xf numFmtId="44" fontId="5" fillId="0" borderId="0" xfId="1" applyNumberFormat="1" applyFont="1" applyBorder="1" applyAlignment="1" applyProtection="1">
      <alignment horizontal="center" vertical="top"/>
    </xf>
    <xf numFmtId="0" fontId="43" fillId="0" borderId="0" xfId="0" applyFont="1" applyBorder="1" applyAlignment="1" applyProtection="1">
      <alignment vertical="top" wrapText="1"/>
    </xf>
    <xf numFmtId="0" fontId="27" fillId="0" borderId="0" xfId="0" applyFont="1" applyBorder="1" applyAlignment="1" applyProtection="1">
      <alignment vertical="top"/>
    </xf>
    <xf numFmtId="0" fontId="2" fillId="0" borderId="0" xfId="0" applyFont="1" applyBorder="1" applyAlignment="1" applyProtection="1">
      <alignment vertical="top"/>
    </xf>
    <xf numFmtId="0" fontId="27" fillId="0" borderId="0" xfId="0" applyFont="1" applyBorder="1" applyAlignment="1" applyProtection="1">
      <alignment horizontal="left" vertical="top" wrapText="1"/>
    </xf>
    <xf numFmtId="0" fontId="26" fillId="0" borderId="0" xfId="0" applyFont="1" applyAlignment="1" applyProtection="1">
      <alignment vertical="top" wrapText="1"/>
    </xf>
    <xf numFmtId="0" fontId="2" fillId="0" borderId="0" xfId="0" applyFont="1" applyAlignment="1" applyProtection="1">
      <alignment vertical="top" wrapText="1"/>
    </xf>
    <xf numFmtId="1" fontId="9" fillId="0" borderId="0" xfId="0" applyNumberFormat="1" applyFont="1" applyAlignment="1" applyProtection="1">
      <alignment horizontal="center" vertical="top"/>
    </xf>
    <xf numFmtId="166" fontId="5" fillId="0" borderId="0" xfId="0" applyNumberFormat="1" applyFont="1" applyAlignment="1" applyProtection="1">
      <alignment horizontal="center" vertical="top" wrapText="1"/>
    </xf>
    <xf numFmtId="44" fontId="21" fillId="0" borderId="0" xfId="0" applyNumberFormat="1" applyFont="1" applyAlignment="1" applyProtection="1">
      <alignment horizontal="center" vertical="top"/>
    </xf>
    <xf numFmtId="0" fontId="46" fillId="0" borderId="0" xfId="0" applyFont="1" applyAlignment="1" applyProtection="1">
      <alignment vertical="top" wrapText="1"/>
    </xf>
    <xf numFmtId="0" fontId="26" fillId="0" borderId="0" xfId="0" applyFont="1" applyAlignment="1" applyProtection="1">
      <alignment vertical="top"/>
    </xf>
    <xf numFmtId="44" fontId="26" fillId="0" borderId="0" xfId="0" applyNumberFormat="1" applyFont="1" applyAlignment="1" applyProtection="1">
      <alignment horizontal="center" vertical="top"/>
    </xf>
    <xf numFmtId="0" fontId="21" fillId="0" borderId="0" xfId="0" applyFont="1" applyAlignment="1" applyProtection="1">
      <alignment horizontal="center" vertical="top"/>
    </xf>
    <xf numFmtId="0" fontId="7" fillId="0" borderId="6" xfId="0" applyFont="1" applyBorder="1" applyAlignment="1" applyProtection="1">
      <alignment vertical="top"/>
    </xf>
    <xf numFmtId="0" fontId="7" fillId="0" borderId="6" xfId="0" applyFont="1" applyBorder="1" applyProtection="1"/>
    <xf numFmtId="1" fontId="7" fillId="0" borderId="6" xfId="0" applyNumberFormat="1" applyFont="1" applyBorder="1" applyAlignment="1" applyProtection="1">
      <alignment horizontal="center" vertical="top"/>
    </xf>
    <xf numFmtId="44" fontId="7" fillId="0" borderId="6" xfId="0" applyNumberFormat="1" applyFont="1" applyBorder="1" applyAlignment="1" applyProtection="1">
      <alignment horizontal="center" vertical="top"/>
    </xf>
    <xf numFmtId="44" fontId="7" fillId="0" borderId="6" xfId="1" applyNumberFormat="1" applyFont="1" applyBorder="1" applyAlignment="1" applyProtection="1">
      <alignment horizontal="center"/>
    </xf>
    <xf numFmtId="0" fontId="3" fillId="0" borderId="6" xfId="0" applyFont="1" applyBorder="1" applyAlignment="1" applyProtection="1">
      <alignment vertical="top"/>
    </xf>
    <xf numFmtId="0" fontId="7" fillId="0" borderId="6" xfId="0" applyFont="1" applyBorder="1" applyAlignment="1" applyProtection="1">
      <alignment horizontal="left" vertical="top" wrapText="1"/>
    </xf>
    <xf numFmtId="0" fontId="27" fillId="0" borderId="0" xfId="0" applyFont="1" applyAlignment="1" applyProtection="1">
      <alignment vertical="top" wrapText="1"/>
    </xf>
    <xf numFmtId="44" fontId="27" fillId="0" borderId="0" xfId="0" applyNumberFormat="1" applyFont="1" applyAlignment="1" applyProtection="1">
      <alignment vertical="top"/>
    </xf>
    <xf numFmtId="0" fontId="5" fillId="0" borderId="0" xfId="0" applyFont="1" applyProtection="1"/>
    <xf numFmtId="0" fontId="33" fillId="0" borderId="0" xfId="0" applyFont="1" applyAlignment="1" applyProtection="1">
      <alignment horizontal="left" vertical="top"/>
    </xf>
    <xf numFmtId="0" fontId="5" fillId="0" borderId="0" xfId="0" applyFont="1" applyAlignment="1" applyProtection="1">
      <alignment horizontal="left" vertical="top" wrapText="1"/>
    </xf>
    <xf numFmtId="169" fontId="5" fillId="0" borderId="0" xfId="0" applyNumberFormat="1" applyFont="1" applyAlignment="1" applyProtection="1">
      <alignment horizontal="center" vertical="top"/>
    </xf>
    <xf numFmtId="0" fontId="26" fillId="0" borderId="0" xfId="0" applyFont="1" applyProtection="1"/>
    <xf numFmtId="0" fontId="34" fillId="0" borderId="0" xfId="0" applyFont="1" applyProtection="1"/>
    <xf numFmtId="169" fontId="34" fillId="0" borderId="0" xfId="0" applyNumberFormat="1" applyFont="1" applyAlignment="1" applyProtection="1">
      <alignment horizontal="center" vertical="top"/>
    </xf>
    <xf numFmtId="44" fontId="34" fillId="0" borderId="0" xfId="0" applyNumberFormat="1" applyFont="1" applyAlignment="1" applyProtection="1">
      <alignment horizontal="center" vertical="top"/>
    </xf>
    <xf numFmtId="0" fontId="40" fillId="0" borderId="0" xfId="0" applyFont="1" applyProtection="1"/>
    <xf numFmtId="0" fontId="17" fillId="0" borderId="0" xfId="0" applyFont="1" applyProtection="1"/>
    <xf numFmtId="0" fontId="17" fillId="0" borderId="0" xfId="0" applyFont="1" applyAlignment="1" applyProtection="1">
      <alignment horizontal="center" vertical="top"/>
    </xf>
    <xf numFmtId="0" fontId="17" fillId="0" borderId="0" xfId="0" applyFont="1" applyAlignment="1" applyProtection="1">
      <alignment horizontal="left" vertical="top" wrapText="1"/>
    </xf>
    <xf numFmtId="169" fontId="17" fillId="0" borderId="0" xfId="0" applyNumberFormat="1" applyFont="1" applyAlignment="1" applyProtection="1">
      <alignment horizontal="center" vertical="top"/>
    </xf>
    <xf numFmtId="44" fontId="17" fillId="0" borderId="0" xfId="0" applyNumberFormat="1" applyFont="1" applyAlignment="1" applyProtection="1">
      <alignment horizontal="center" vertical="top"/>
    </xf>
    <xf numFmtId="0" fontId="33" fillId="0" borderId="7" xfId="0" applyFont="1" applyBorder="1" applyProtection="1"/>
    <xf numFmtId="0" fontId="33" fillId="0" borderId="7" xfId="0" applyFont="1" applyBorder="1" applyAlignment="1" applyProtection="1">
      <alignment horizontal="center" vertical="top"/>
    </xf>
    <xf numFmtId="0" fontId="33" fillId="0" borderId="7" xfId="0" applyFont="1" applyBorder="1" applyAlignment="1" applyProtection="1">
      <alignment horizontal="left" vertical="top" wrapText="1"/>
    </xf>
    <xf numFmtId="169" fontId="33" fillId="0" borderId="7" xfId="0" applyNumberFormat="1" applyFont="1" applyBorder="1" applyAlignment="1" applyProtection="1">
      <alignment horizontal="center" vertical="top"/>
    </xf>
    <xf numFmtId="44" fontId="33" fillId="0" borderId="7" xfId="0" applyNumberFormat="1" applyFont="1" applyBorder="1" applyAlignment="1" applyProtection="1">
      <alignment horizontal="center" vertical="top"/>
    </xf>
    <xf numFmtId="44" fontId="40" fillId="0" borderId="0" xfId="0" applyNumberFormat="1" applyFont="1" applyProtection="1"/>
    <xf numFmtId="44" fontId="69" fillId="0" borderId="0" xfId="0" applyNumberFormat="1" applyFont="1" applyProtection="1"/>
    <xf numFmtId="0" fontId="17" fillId="0" borderId="7" xfId="0" applyFont="1" applyBorder="1" applyAlignment="1" applyProtection="1">
      <alignment horizontal="center" vertical="top"/>
    </xf>
    <xf numFmtId="0" fontId="68" fillId="0" borderId="0" xfId="0" applyFont="1" applyAlignment="1" applyProtection="1">
      <alignment vertical="top" wrapText="1"/>
    </xf>
    <xf numFmtId="0" fontId="17" fillId="0" borderId="0" xfId="0" applyFont="1" applyAlignment="1" applyProtection="1">
      <alignment horizontal="left" vertical="top" wrapText="1"/>
    </xf>
    <xf numFmtId="0" fontId="68" fillId="0" borderId="0" xfId="0" applyFont="1" applyAlignment="1" applyProtection="1">
      <alignment vertical="top" wrapText="1"/>
    </xf>
    <xf numFmtId="0" fontId="34"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top" wrapText="1"/>
    </xf>
    <xf numFmtId="0" fontId="33" fillId="0" borderId="7" xfId="0" applyFont="1" applyBorder="1" applyAlignment="1" applyProtection="1">
      <alignment horizontal="left" vertical="top"/>
    </xf>
    <xf numFmtId="0" fontId="41" fillId="0" borderId="0" xfId="0" applyFont="1" applyProtection="1"/>
    <xf numFmtId="0" fontId="17" fillId="0" borderId="1" xfId="0" applyFont="1" applyBorder="1" applyAlignment="1" applyProtection="1">
      <alignment horizontal="left" vertical="top" wrapText="1"/>
    </xf>
    <xf numFmtId="0" fontId="17" fillId="0" borderId="2" xfId="0" applyFont="1" applyBorder="1" applyAlignment="1" applyProtection="1">
      <alignment horizontal="center" vertical="top"/>
    </xf>
    <xf numFmtId="169" fontId="17" fillId="0" borderId="2" xfId="0" applyNumberFormat="1" applyFont="1" applyBorder="1" applyAlignment="1" applyProtection="1">
      <alignment horizontal="center" vertical="top"/>
    </xf>
    <xf numFmtId="44" fontId="17" fillId="0" borderId="3" xfId="0" applyNumberFormat="1" applyFont="1" applyBorder="1" applyAlignment="1" applyProtection="1">
      <alignment horizontal="center" vertical="top"/>
    </xf>
    <xf numFmtId="169" fontId="9" fillId="0" borderId="0" xfId="0" applyNumberFormat="1" applyFont="1" applyAlignment="1" applyProtection="1">
      <alignment horizontal="center" vertical="top"/>
    </xf>
    <xf numFmtId="2" fontId="5" fillId="0" borderId="0" xfId="0" applyNumberFormat="1" applyFont="1" applyAlignment="1" applyProtection="1">
      <alignment horizontal="center" vertical="top"/>
    </xf>
    <xf numFmtId="0" fontId="17" fillId="0" borderId="7" xfId="0" applyFont="1" applyBorder="1" applyProtection="1"/>
    <xf numFmtId="0" fontId="17" fillId="0" borderId="7" xfId="0" applyFont="1" applyBorder="1" applyAlignment="1" applyProtection="1">
      <alignment horizontal="left" vertical="top" wrapText="1"/>
    </xf>
    <xf numFmtId="169" fontId="17" fillId="0" borderId="7" xfId="0" applyNumberFormat="1" applyFont="1" applyBorder="1" applyAlignment="1" applyProtection="1">
      <alignment horizontal="center" vertical="top"/>
    </xf>
    <xf numFmtId="44" fontId="17" fillId="0" borderId="7" xfId="0" applyNumberFormat="1" applyFont="1" applyBorder="1" applyAlignment="1" applyProtection="1">
      <alignment horizontal="center" vertical="top"/>
    </xf>
    <xf numFmtId="14" fontId="5" fillId="0" borderId="0" xfId="0" applyNumberFormat="1" applyFont="1" applyAlignment="1" applyProtection="1">
      <alignment horizontal="center" vertical="top"/>
    </xf>
    <xf numFmtId="169" fontId="5" fillId="0" borderId="0" xfId="0" applyNumberFormat="1" applyFont="1" applyAlignment="1" applyProtection="1">
      <alignment horizontal="center" vertical="center"/>
    </xf>
    <xf numFmtId="10" fontId="5" fillId="0" borderId="0" xfId="0" applyNumberFormat="1" applyFont="1" applyAlignment="1" applyProtection="1">
      <alignment horizontal="center" vertical="top"/>
    </xf>
    <xf numFmtId="44" fontId="5" fillId="0" borderId="0" xfId="0" applyNumberFormat="1" applyFont="1" applyProtection="1"/>
    <xf numFmtId="169" fontId="5" fillId="0" borderId="0" xfId="0" applyNumberFormat="1" applyFont="1" applyProtection="1"/>
    <xf numFmtId="169" fontId="26" fillId="0" borderId="0" xfId="0" applyNumberFormat="1" applyFont="1" applyProtection="1"/>
    <xf numFmtId="0" fontId="5" fillId="0" borderId="0" xfId="0" quotePrefix="1" applyFont="1" applyAlignment="1" applyProtection="1">
      <alignment horizontal="left" vertical="top" wrapText="1"/>
    </xf>
    <xf numFmtId="0" fontId="48" fillId="0" borderId="0" xfId="0" applyFont="1" applyAlignment="1" applyProtection="1">
      <alignment vertical="top"/>
    </xf>
    <xf numFmtId="0" fontId="48" fillId="0" borderId="0" xfId="0" applyFont="1" applyAlignment="1" applyProtection="1">
      <alignment vertical="top"/>
    </xf>
    <xf numFmtId="0" fontId="78" fillId="0" borderId="0" xfId="0" applyFont="1" applyAlignment="1" applyProtection="1">
      <alignment horizontal="center" vertical="top"/>
    </xf>
    <xf numFmtId="0" fontId="65" fillId="0" borderId="0" xfId="0" applyFont="1" applyAlignment="1" applyProtection="1">
      <alignment horizontal="left" vertical="top" wrapText="1"/>
    </xf>
    <xf numFmtId="0" fontId="17" fillId="0" borderId="7" xfId="0" applyFont="1" applyBorder="1" applyAlignment="1" applyProtection="1">
      <alignment horizontal="left" vertical="top"/>
    </xf>
    <xf numFmtId="0" fontId="5" fillId="0" borderId="4" xfId="0" applyFont="1" applyBorder="1" applyProtection="1"/>
    <xf numFmtId="0" fontId="5" fillId="0" borderId="4" xfId="0" applyFont="1" applyBorder="1" applyAlignment="1" applyProtection="1">
      <alignment horizontal="center" vertical="top" wrapText="1"/>
    </xf>
    <xf numFmtId="0" fontId="5" fillId="0" borderId="4" xfId="0" applyFont="1" applyBorder="1" applyAlignment="1" applyProtection="1">
      <alignment horizontal="left" vertical="top" wrapText="1"/>
    </xf>
    <xf numFmtId="169" fontId="5" fillId="0" borderId="4" xfId="0" applyNumberFormat="1" applyFont="1" applyBorder="1" applyAlignment="1" applyProtection="1">
      <alignment horizontal="center" vertical="top"/>
    </xf>
    <xf numFmtId="44" fontId="17" fillId="0" borderId="4" xfId="0" applyNumberFormat="1" applyFont="1" applyBorder="1" applyAlignment="1" applyProtection="1">
      <alignment horizontal="center" vertical="top"/>
    </xf>
    <xf numFmtId="0" fontId="5" fillId="0" borderId="0" xfId="0" applyFont="1" applyAlignment="1" applyProtection="1">
      <alignment horizontal="center" vertical="top" wrapText="1"/>
    </xf>
    <xf numFmtId="169" fontId="5" fillId="0" borderId="0" xfId="0" applyNumberFormat="1" applyFont="1" applyAlignment="1" applyProtection="1">
      <alignment horizontal="center" vertical="top" wrapText="1"/>
    </xf>
    <xf numFmtId="0" fontId="17" fillId="0" borderId="3" xfId="0" applyFont="1" applyBorder="1" applyAlignment="1" applyProtection="1">
      <alignment horizontal="center" vertical="top"/>
    </xf>
    <xf numFmtId="0" fontId="17" fillId="0" borderId="0" xfId="0" applyFont="1" applyAlignment="1" applyProtection="1">
      <alignment horizontal="left" vertical="top"/>
    </xf>
    <xf numFmtId="4" fontId="5" fillId="0" borderId="0" xfId="0" applyNumberFormat="1" applyFont="1" applyAlignment="1" applyProtection="1">
      <alignment horizontal="center" vertical="top"/>
    </xf>
    <xf numFmtId="4" fontId="5" fillId="0" borderId="0" xfId="1" applyNumberFormat="1" applyFont="1" applyAlignment="1" applyProtection="1">
      <alignment horizontal="center" vertical="top"/>
    </xf>
    <xf numFmtId="169" fontId="5" fillId="0" borderId="0" xfId="1" applyNumberFormat="1" applyFont="1" applyAlignment="1" applyProtection="1">
      <alignment horizontal="center" vertical="top"/>
    </xf>
    <xf numFmtId="49" fontId="5" fillId="0" borderId="0" xfId="0" applyNumberFormat="1" applyFont="1" applyAlignment="1" applyProtection="1">
      <alignment vertical="top" wrapText="1"/>
    </xf>
    <xf numFmtId="2" fontId="17" fillId="0" borderId="7" xfId="0" applyNumberFormat="1" applyFont="1" applyBorder="1" applyAlignment="1" applyProtection="1">
      <alignment horizontal="center" vertical="top"/>
    </xf>
    <xf numFmtId="49" fontId="34" fillId="0" borderId="0" xfId="0" applyNumberFormat="1" applyFont="1" applyAlignment="1" applyProtection="1">
      <alignment vertical="top" wrapText="1"/>
    </xf>
    <xf numFmtId="44" fontId="33" fillId="0" borderId="0" xfId="0" applyNumberFormat="1" applyFont="1" applyProtection="1"/>
    <xf numFmtId="0" fontId="5" fillId="0" borderId="0" xfId="0" applyFont="1" applyAlignment="1" applyProtection="1">
      <alignment vertical="top"/>
    </xf>
    <xf numFmtId="0" fontId="5" fillId="0" borderId="4" xfId="0" applyFont="1" applyBorder="1" applyAlignment="1" applyProtection="1">
      <alignment vertical="top" wrapText="1"/>
    </xf>
    <xf numFmtId="44" fontId="17" fillId="0" borderId="4" xfId="0" applyNumberFormat="1" applyFont="1" applyBorder="1" applyAlignment="1" applyProtection="1">
      <alignment horizontal="center"/>
    </xf>
    <xf numFmtId="0" fontId="26" fillId="0" borderId="4" xfId="0" applyFont="1" applyBorder="1" applyProtection="1"/>
    <xf numFmtId="0" fontId="5" fillId="0" borderId="7" xfId="0" applyFont="1" applyBorder="1" applyProtection="1"/>
    <xf numFmtId="0" fontId="5" fillId="0" borderId="0" xfId="0" applyFont="1" applyAlignment="1" applyProtection="1">
      <alignment horizontal="center" vertical="center"/>
    </xf>
    <xf numFmtId="49" fontId="17" fillId="0" borderId="1" xfId="0" applyNumberFormat="1" applyFont="1" applyBorder="1" applyAlignment="1" applyProtection="1">
      <alignment vertical="center" wrapText="1"/>
    </xf>
    <xf numFmtId="0" fontId="17" fillId="0" borderId="2" xfId="0" applyFont="1" applyBorder="1" applyAlignment="1" applyProtection="1">
      <alignment horizontal="center" vertical="center"/>
    </xf>
    <xf numFmtId="169" fontId="17" fillId="0" borderId="2" xfId="0" applyNumberFormat="1" applyFont="1" applyBorder="1" applyAlignment="1" applyProtection="1">
      <alignment horizontal="center" vertical="center"/>
    </xf>
    <xf numFmtId="44" fontId="17" fillId="0" borderId="3" xfId="0" applyNumberFormat="1" applyFont="1" applyBorder="1" applyAlignment="1" applyProtection="1">
      <alignment horizontal="center" vertical="center"/>
    </xf>
    <xf numFmtId="0" fontId="26" fillId="0" borderId="0" xfId="0" applyFont="1" applyAlignment="1" applyProtection="1">
      <alignment vertical="center"/>
    </xf>
    <xf numFmtId="16" fontId="5" fillId="0" borderId="0" xfId="0" applyNumberFormat="1" applyFont="1" applyAlignment="1" applyProtection="1">
      <alignment horizontal="center" vertical="top"/>
    </xf>
    <xf numFmtId="49" fontId="22" fillId="0" borderId="8" xfId="0" applyNumberFormat="1" applyFont="1" applyBorder="1" applyAlignment="1" applyProtection="1">
      <alignment vertical="top" wrapText="1"/>
    </xf>
    <xf numFmtId="0" fontId="5" fillId="0" borderId="8" xfId="0" applyFont="1" applyBorder="1" applyAlignment="1" applyProtection="1">
      <alignment horizontal="center" vertical="top"/>
    </xf>
    <xf numFmtId="3" fontId="5" fillId="0" borderId="8" xfId="0" applyNumberFormat="1" applyFont="1" applyBorder="1" applyAlignment="1" applyProtection="1">
      <alignment horizontal="center" vertical="top"/>
    </xf>
    <xf numFmtId="44" fontId="5" fillId="0" borderId="8" xfId="0" applyNumberFormat="1" applyFont="1" applyBorder="1" applyProtection="1"/>
    <xf numFmtId="49" fontId="22" fillId="0" borderId="0" xfId="0" applyNumberFormat="1" applyFont="1" applyAlignment="1" applyProtection="1">
      <alignment vertical="top" wrapText="1"/>
    </xf>
    <xf numFmtId="3" fontId="5" fillId="0" borderId="0" xfId="0" applyNumberFormat="1" applyFont="1" applyAlignment="1" applyProtection="1">
      <alignment horizontal="center" vertical="top"/>
    </xf>
    <xf numFmtId="0" fontId="5" fillId="0" borderId="4" xfId="0" applyFont="1" applyBorder="1" applyAlignment="1" applyProtection="1">
      <alignment horizontal="center" vertical="top"/>
    </xf>
    <xf numFmtId="49" fontId="5" fillId="0" borderId="4" xfId="0" applyNumberFormat="1" applyFont="1" applyBorder="1" applyAlignment="1" applyProtection="1">
      <alignment vertical="top" wrapText="1"/>
    </xf>
    <xf numFmtId="3" fontId="5" fillId="0" borderId="4" xfId="0" applyNumberFormat="1" applyFont="1" applyBorder="1" applyAlignment="1" applyProtection="1">
      <alignment horizontal="center" vertical="top"/>
    </xf>
    <xf numFmtId="44" fontId="5" fillId="0" borderId="4" xfId="1" applyNumberFormat="1" applyFont="1" applyBorder="1" applyAlignment="1" applyProtection="1">
      <alignment horizontal="center" vertical="top"/>
    </xf>
    <xf numFmtId="0" fontId="2" fillId="4" borderId="0" xfId="0" applyFont="1" applyFill="1" applyProtection="1"/>
    <xf numFmtId="0" fontId="2" fillId="0" borderId="0" xfId="0" applyFont="1" applyProtection="1"/>
    <xf numFmtId="3" fontId="79" fillId="0" borderId="0" xfId="0" applyNumberFormat="1" applyFont="1" applyAlignment="1" applyProtection="1">
      <alignment horizontal="center" vertical="top"/>
    </xf>
    <xf numFmtId="44" fontId="26" fillId="0" borderId="0" xfId="0" applyNumberFormat="1" applyFont="1" applyProtection="1"/>
    <xf numFmtId="2" fontId="17" fillId="0" borderId="0" xfId="0" applyNumberFormat="1" applyFont="1" applyAlignment="1" applyProtection="1">
      <alignment horizontal="center" vertical="top"/>
    </xf>
    <xf numFmtId="0" fontId="26" fillId="0" borderId="0" xfId="0" applyFont="1" applyProtection="1">
      <protection locked="0"/>
    </xf>
    <xf numFmtId="0" fontId="17" fillId="5" borderId="4" xfId="0" applyFont="1" applyFill="1" applyBorder="1" applyAlignment="1" applyProtection="1">
      <alignment horizontal="center" vertical="top" wrapText="1"/>
      <protection locked="0"/>
    </xf>
    <xf numFmtId="169" fontId="28" fillId="0" borderId="0" xfId="0" applyNumberFormat="1" applyFont="1" applyAlignment="1" applyProtection="1">
      <alignment horizontal="center" vertical="top"/>
    </xf>
    <xf numFmtId="0" fontId="5" fillId="0" borderId="0" xfId="0" applyFont="1" applyBorder="1" applyProtection="1"/>
    <xf numFmtId="0" fontId="5" fillId="0" borderId="0" xfId="0" applyFont="1" applyBorder="1" applyAlignment="1" applyProtection="1">
      <alignment horizontal="center" vertical="top"/>
    </xf>
    <xf numFmtId="49" fontId="22" fillId="0" borderId="0" xfId="0" applyNumberFormat="1" applyFont="1" applyBorder="1" applyAlignment="1" applyProtection="1">
      <alignment vertical="top" wrapText="1"/>
    </xf>
    <xf numFmtId="3" fontId="5" fillId="0" borderId="0" xfId="0" applyNumberFormat="1" applyFont="1" applyBorder="1" applyAlignment="1" applyProtection="1">
      <alignment horizontal="center" vertical="top"/>
    </xf>
    <xf numFmtId="44" fontId="5" fillId="0" borderId="0" xfId="0" applyNumberFormat="1" applyFont="1" applyBorder="1" applyProtection="1"/>
    <xf numFmtId="0" fontId="26" fillId="0" borderId="0" xfId="0" applyFont="1" applyBorder="1" applyProtection="1"/>
    <xf numFmtId="0" fontId="5" fillId="0" borderId="4" xfId="0" applyFont="1" applyBorder="1" applyAlignment="1" applyProtection="1">
      <alignment vertical="top" wrapText="1"/>
    </xf>
    <xf numFmtId="0" fontId="71" fillId="0" borderId="0" xfId="0" applyFont="1" applyAlignment="1" applyProtection="1">
      <alignment horizontal="right"/>
    </xf>
    <xf numFmtId="0" fontId="70" fillId="0" borderId="0" xfId="0" applyFont="1" applyAlignment="1" applyProtection="1">
      <alignment horizontal="left" vertical="top"/>
    </xf>
    <xf numFmtId="0" fontId="17" fillId="0" borderId="0" xfId="0" applyFont="1" applyAlignment="1" applyProtection="1">
      <alignment vertical="center"/>
    </xf>
    <xf numFmtId="0" fontId="17" fillId="0" borderId="0" xfId="0" applyFont="1" applyAlignment="1" applyProtection="1">
      <alignment horizontal="center" vertical="center"/>
    </xf>
    <xf numFmtId="0" fontId="5" fillId="0" borderId="0" xfId="0" applyFont="1" applyAlignment="1" applyProtection="1">
      <alignment horizontal="left" vertical="center" wrapText="1"/>
    </xf>
    <xf numFmtId="44" fontId="5" fillId="0" borderId="0" xfId="0" applyNumberFormat="1" applyFont="1" applyAlignment="1" applyProtection="1">
      <alignment horizontal="center" vertical="center"/>
    </xf>
    <xf numFmtId="0" fontId="71" fillId="0" borderId="0" xfId="0" applyFont="1" applyAlignment="1" applyProtection="1">
      <alignment horizontal="right" vertical="center"/>
    </xf>
    <xf numFmtId="44" fontId="71" fillId="0" borderId="0" xfId="0" applyNumberFormat="1" applyFont="1" applyAlignment="1" applyProtection="1">
      <alignment horizontal="right"/>
    </xf>
    <xf numFmtId="0" fontId="9" fillId="0" borderId="0" xfId="0" applyFont="1" applyProtection="1"/>
    <xf numFmtId="0" fontId="7" fillId="0" borderId="0" xfId="0" applyFont="1" applyAlignment="1" applyProtection="1">
      <alignment horizontal="left" vertical="top" wrapText="1"/>
    </xf>
    <xf numFmtId="0" fontId="48" fillId="0" borderId="0" xfId="0" applyFont="1" applyAlignment="1" applyProtection="1">
      <alignment vertical="top" wrapText="1"/>
    </xf>
    <xf numFmtId="44" fontId="9" fillId="0" borderId="0" xfId="0" applyNumberFormat="1" applyFont="1" applyAlignment="1" applyProtection="1">
      <alignment horizontal="center" vertical="top"/>
    </xf>
    <xf numFmtId="0" fontId="39" fillId="0" borderId="0" xfId="0" applyFont="1" applyProtection="1"/>
    <xf numFmtId="0" fontId="7" fillId="0" borderId="0" xfId="0" applyFont="1" applyAlignment="1" applyProtection="1">
      <alignment horizontal="left" vertical="top"/>
    </xf>
    <xf numFmtId="2" fontId="9" fillId="0" borderId="0" xfId="0" applyNumberFormat="1" applyFont="1" applyAlignment="1" applyProtection="1">
      <alignment horizontal="center" vertical="top"/>
    </xf>
    <xf numFmtId="0" fontId="17" fillId="0" borderId="0" xfId="3" applyFont="1" applyAlignment="1" applyProtection="1">
      <alignment horizontal="left" vertical="top" wrapText="1"/>
    </xf>
    <xf numFmtId="0" fontId="48" fillId="0" borderId="0" xfId="0" applyFont="1" applyAlignment="1" applyProtection="1">
      <alignment vertical="top" wrapText="1"/>
    </xf>
    <xf numFmtId="0" fontId="72" fillId="4" borderId="0" xfId="0" applyFont="1" applyFill="1" applyAlignment="1" applyProtection="1">
      <alignment horizontal="right"/>
    </xf>
    <xf numFmtId="49" fontId="17" fillId="0" borderId="1" xfId="0" applyNumberFormat="1" applyFont="1" applyBorder="1" applyAlignment="1" applyProtection="1">
      <alignment vertical="top" wrapText="1"/>
    </xf>
    <xf numFmtId="1" fontId="17" fillId="0" borderId="2" xfId="0" applyNumberFormat="1" applyFont="1" applyBorder="1" applyAlignment="1" applyProtection="1">
      <alignment horizontal="center" vertical="top"/>
    </xf>
    <xf numFmtId="44" fontId="17" fillId="0" borderId="3" xfId="0" applyNumberFormat="1" applyFont="1" applyBorder="1" applyAlignment="1" applyProtection="1">
      <alignment horizontal="center"/>
    </xf>
    <xf numFmtId="0" fontId="81" fillId="0" borderId="0" xfId="0" quotePrefix="1" applyFont="1" applyAlignment="1" applyProtection="1">
      <alignment horizontal="left" vertical="top" wrapText="1"/>
    </xf>
    <xf numFmtId="2" fontId="5" fillId="0" borderId="0" xfId="0" applyNumberFormat="1" applyFont="1" applyAlignment="1" applyProtection="1">
      <alignment horizontal="center" vertical="center"/>
    </xf>
    <xf numFmtId="44" fontId="5" fillId="0" borderId="0" xfId="1" applyNumberFormat="1" applyFont="1" applyAlignment="1" applyProtection="1">
      <alignment horizontal="center" vertical="center"/>
    </xf>
    <xf numFmtId="0" fontId="5" fillId="0" borderId="0" xfId="0" applyFont="1" applyAlignment="1" applyProtection="1">
      <alignment horizontal="center"/>
    </xf>
    <xf numFmtId="2" fontId="5" fillId="0" borderId="0" xfId="0" applyNumberFormat="1" applyFont="1" applyAlignment="1" applyProtection="1">
      <alignment horizontal="center"/>
    </xf>
    <xf numFmtId="44" fontId="5" fillId="0" borderId="0" xfId="1" applyNumberFormat="1" applyFont="1" applyAlignment="1" applyProtection="1">
      <alignment horizontal="center"/>
    </xf>
    <xf numFmtId="0" fontId="71" fillId="4" borderId="0" xfId="0" applyFont="1" applyFill="1" applyAlignment="1" applyProtection="1">
      <alignment horizontal="right"/>
    </xf>
    <xf numFmtId="0" fontId="26" fillId="4" borderId="0" xfId="0" applyFont="1" applyFill="1" applyProtection="1"/>
    <xf numFmtId="0" fontId="66" fillId="0" borderId="0" xfId="0" applyFont="1" applyProtection="1"/>
    <xf numFmtId="0" fontId="73" fillId="4" borderId="0" xfId="0" applyFont="1" applyFill="1" applyAlignment="1" applyProtection="1">
      <alignment horizontal="right"/>
    </xf>
    <xf numFmtId="0" fontId="73" fillId="0" borderId="0" xfId="0" applyFont="1" applyAlignment="1" applyProtection="1">
      <alignment horizontal="right" vertical="center"/>
    </xf>
    <xf numFmtId="0" fontId="66" fillId="4" borderId="0" xfId="0" applyFont="1" applyFill="1" applyProtection="1"/>
    <xf numFmtId="0" fontId="67" fillId="0" borderId="0" xfId="0" applyFont="1" applyProtection="1"/>
    <xf numFmtId="0" fontId="74" fillId="4" borderId="0" xfId="0" applyFont="1" applyFill="1" applyAlignment="1" applyProtection="1">
      <alignment horizontal="right"/>
    </xf>
    <xf numFmtId="0" fontId="74" fillId="4" borderId="0" xfId="0" applyFont="1" applyFill="1" applyAlignment="1" applyProtection="1">
      <alignment horizontal="right" vertical="top"/>
    </xf>
    <xf numFmtId="0" fontId="67" fillId="4" borderId="0" xfId="0" applyFont="1" applyFill="1" applyProtection="1"/>
    <xf numFmtId="1" fontId="33" fillId="0" borderId="7" xfId="0" applyNumberFormat="1" applyFont="1" applyBorder="1" applyAlignment="1" applyProtection="1">
      <alignment horizontal="center" vertical="top"/>
    </xf>
    <xf numFmtId="0" fontId="75" fillId="0" borderId="0" xfId="0" applyFont="1" applyAlignment="1" applyProtection="1">
      <alignment horizontal="right"/>
    </xf>
    <xf numFmtId="1" fontId="17" fillId="0" borderId="7" xfId="0" applyNumberFormat="1" applyFont="1" applyBorder="1" applyAlignment="1" applyProtection="1">
      <alignment horizontal="center" vertical="top"/>
    </xf>
    <xf numFmtId="1" fontId="5" fillId="0" borderId="4" xfId="0" applyNumberFormat="1" applyFont="1" applyBorder="1" applyAlignment="1" applyProtection="1">
      <alignment horizontal="center" vertical="top"/>
    </xf>
    <xf numFmtId="0" fontId="71" fillId="0" borderId="4" xfId="0" applyFont="1" applyBorder="1" applyAlignment="1" applyProtection="1">
      <alignment horizontal="right"/>
    </xf>
    <xf numFmtId="0" fontId="76" fillId="0" borderId="7" xfId="0" applyFont="1" applyBorder="1" applyAlignment="1" applyProtection="1">
      <alignment horizontal="right"/>
    </xf>
    <xf numFmtId="49" fontId="17" fillId="0" borderId="0" xfId="0" applyNumberFormat="1" applyFont="1" applyAlignment="1" applyProtection="1">
      <alignment vertical="top" wrapText="1"/>
    </xf>
    <xf numFmtId="1" fontId="17" fillId="0" borderId="0" xfId="0" applyNumberFormat="1" applyFont="1" applyAlignment="1" applyProtection="1">
      <alignment horizontal="center" vertical="top"/>
    </xf>
    <xf numFmtId="44" fontId="17" fillId="0" borderId="0" xfId="0" applyNumberFormat="1" applyFont="1" applyAlignment="1" applyProtection="1">
      <alignment horizontal="center"/>
    </xf>
    <xf numFmtId="0" fontId="17" fillId="0" borderId="0" xfId="0" applyFont="1" applyAlignment="1" applyProtection="1">
      <alignment vertical="top" wrapText="1"/>
    </xf>
    <xf numFmtId="44" fontId="17" fillId="0" borderId="0" xfId="0" applyNumberFormat="1" applyFont="1" applyProtection="1"/>
    <xf numFmtId="0" fontId="42" fillId="0" borderId="0" xfId="0" applyFont="1" applyProtection="1"/>
    <xf numFmtId="0" fontId="48" fillId="0" borderId="4" xfId="0" applyFont="1" applyBorder="1" applyAlignment="1" applyProtection="1">
      <alignment vertical="top" wrapText="1"/>
    </xf>
    <xf numFmtId="3" fontId="26" fillId="0" borderId="0" xfId="0" applyNumberFormat="1" applyFont="1" applyProtection="1"/>
    <xf numFmtId="0" fontId="5" fillId="0" borderId="0" xfId="0" applyFont="1" applyAlignment="1" applyProtection="1">
      <alignment horizontal="center" vertical="top" wrapText="1"/>
    </xf>
    <xf numFmtId="0" fontId="77" fillId="0" borderId="7" xfId="0" applyFont="1" applyBorder="1" applyAlignment="1" applyProtection="1">
      <alignment horizontal="right"/>
    </xf>
    <xf numFmtId="0" fontId="65" fillId="0" borderId="0" xfId="0" applyFont="1" applyProtection="1"/>
    <xf numFmtId="0" fontId="72" fillId="0" borderId="0" xfId="0" applyFont="1" applyAlignment="1" applyProtection="1">
      <alignment horizontal="right"/>
    </xf>
    <xf numFmtId="0" fontId="72" fillId="0" borderId="0" xfId="0" applyFont="1" applyAlignment="1" applyProtection="1">
      <alignment horizontal="right" vertical="top"/>
    </xf>
    <xf numFmtId="3" fontId="5" fillId="0" borderId="0" xfId="0" applyNumberFormat="1" applyFont="1" applyAlignment="1" applyProtection="1">
      <alignment horizontal="center" vertical="top"/>
      <protection locked="0"/>
    </xf>
  </cellXfs>
  <cellStyles count="33262">
    <cellStyle name="Comma 2" xfId="1463"/>
    <cellStyle name="Comma 2 2" xfId="18397"/>
    <cellStyle name="Comma 2 3" xfId="18394"/>
    <cellStyle name="Comma 3" xfId="18396"/>
    <cellStyle name="Comma 3 2" xfId="31143"/>
    <cellStyle name="Comma0" xfId="31144"/>
    <cellStyle name="Currency0" xfId="31145"/>
    <cellStyle name="Date" xfId="31146"/>
    <cellStyle name="Fixed" xfId="31147"/>
    <cellStyle name="Navadno" xfId="0" builtinId="0"/>
    <cellStyle name="Navadno 10" xfId="2"/>
    <cellStyle name="Navadno 11" xfId="3"/>
    <cellStyle name="Navadno 2" xfId="4"/>
    <cellStyle name="Navadno 2 2" xfId="5"/>
    <cellStyle name="Navadno 2 3" xfId="74"/>
    <cellStyle name="Navadno 2 4" xfId="306"/>
    <cellStyle name="Navadno 2 5" xfId="28326"/>
    <cellStyle name="Navadno 3" xfId="6"/>
    <cellStyle name="Navadno 3 10" xfId="174"/>
    <cellStyle name="Navadno 3 10 10" xfId="28439"/>
    <cellStyle name="Navadno 3 10 11" xfId="30519"/>
    <cellStyle name="Navadno 3 10 12" xfId="31149"/>
    <cellStyle name="Navadno 3 10 2" xfId="399"/>
    <cellStyle name="Navadno 3 10 2 10" xfId="30631"/>
    <cellStyle name="Navadno 3 10 2 11" xfId="31150"/>
    <cellStyle name="Navadno 3 10 2 2" xfId="1103"/>
    <cellStyle name="Navadno 3 10 2 2 10" xfId="31151"/>
    <cellStyle name="Navadno 3 10 2 2 2" xfId="5364"/>
    <cellStyle name="Navadno 3 10 2 2 2 2" xfId="9590"/>
    <cellStyle name="Navadno 3 10 2 2 2 2 2" xfId="23748"/>
    <cellStyle name="Navadno 3 10 2 2 2 3" xfId="13816"/>
    <cellStyle name="Navadno 3 10 2 2 2 3 2" xfId="27974"/>
    <cellStyle name="Navadno 3 10 2 2 2 4" xfId="18074"/>
    <cellStyle name="Navadno 3 10 2 2 2 5" xfId="30279"/>
    <cellStyle name="Navadno 3 10 2 2 2 6" xfId="31152"/>
    <cellStyle name="Navadno 3 10 2 2 3" xfId="3956"/>
    <cellStyle name="Navadno 3 10 2 2 3 2" xfId="8182"/>
    <cellStyle name="Navadno 3 10 2 2 3 2 2" xfId="22340"/>
    <cellStyle name="Navadno 3 10 2 2 3 3" xfId="12408"/>
    <cellStyle name="Navadno 3 10 2 2 3 3 2" xfId="26566"/>
    <cellStyle name="Navadno 3 10 2 2 3 4" xfId="16666"/>
    <cellStyle name="Navadno 3 10 2 2 3 5" xfId="29591"/>
    <cellStyle name="Navadno 3 10 2 2 3 6" xfId="31153"/>
    <cellStyle name="Navadno 3 10 2 2 4" xfId="2548"/>
    <cellStyle name="Navadno 3 10 2 2 4 2" xfId="19490"/>
    <cellStyle name="Navadno 3 10 2 2 5" xfId="6774"/>
    <cellStyle name="Navadno 3 10 2 2 5 2" xfId="20932"/>
    <cellStyle name="Navadno 3 10 2 2 6" xfId="11000"/>
    <cellStyle name="Navadno 3 10 2 2 6 2" xfId="25158"/>
    <cellStyle name="Navadno 3 10 2 2 7" xfId="15258"/>
    <cellStyle name="Navadno 3 10 2 2 8" xfId="28871"/>
    <cellStyle name="Navadno 3 10 2 2 9" xfId="30983"/>
    <cellStyle name="Navadno 3 10 2 3" xfId="4660"/>
    <cellStyle name="Navadno 3 10 2 3 2" xfId="8886"/>
    <cellStyle name="Navadno 3 10 2 3 2 2" xfId="23044"/>
    <cellStyle name="Navadno 3 10 2 3 3" xfId="13112"/>
    <cellStyle name="Navadno 3 10 2 3 3 2" xfId="27270"/>
    <cellStyle name="Navadno 3 10 2 3 4" xfId="17370"/>
    <cellStyle name="Navadno 3 10 2 3 5" xfId="29927"/>
    <cellStyle name="Navadno 3 10 2 3 6" xfId="31154"/>
    <cellStyle name="Navadno 3 10 2 4" xfId="3252"/>
    <cellStyle name="Navadno 3 10 2 4 2" xfId="7478"/>
    <cellStyle name="Navadno 3 10 2 4 2 2" xfId="21636"/>
    <cellStyle name="Navadno 3 10 2 4 3" xfId="11704"/>
    <cellStyle name="Navadno 3 10 2 4 3 2" xfId="25862"/>
    <cellStyle name="Navadno 3 10 2 4 4" xfId="15962"/>
    <cellStyle name="Navadno 3 10 2 4 5" xfId="29239"/>
    <cellStyle name="Navadno 3 10 2 4 6" xfId="31155"/>
    <cellStyle name="Navadno 3 10 2 5" xfId="1844"/>
    <cellStyle name="Navadno 3 10 2 5 2" xfId="18786"/>
    <cellStyle name="Navadno 3 10 2 6" xfId="6070"/>
    <cellStyle name="Navadno 3 10 2 6 2" xfId="20228"/>
    <cellStyle name="Navadno 3 10 2 7" xfId="10296"/>
    <cellStyle name="Navadno 3 10 2 7 2" xfId="24454"/>
    <cellStyle name="Navadno 3 10 2 8" xfId="14554"/>
    <cellStyle name="Navadno 3 10 2 9" xfId="28519"/>
    <cellStyle name="Navadno 3 10 3" xfId="751"/>
    <cellStyle name="Navadno 3 10 3 10" xfId="31156"/>
    <cellStyle name="Navadno 3 10 3 2" xfId="5012"/>
    <cellStyle name="Navadno 3 10 3 2 2" xfId="9238"/>
    <cellStyle name="Navadno 3 10 3 2 2 2" xfId="23396"/>
    <cellStyle name="Navadno 3 10 3 2 3" xfId="13464"/>
    <cellStyle name="Navadno 3 10 3 2 3 2" xfId="27622"/>
    <cellStyle name="Navadno 3 10 3 2 4" xfId="17722"/>
    <cellStyle name="Navadno 3 10 3 2 5" xfId="30103"/>
    <cellStyle name="Navadno 3 10 3 2 6" xfId="31157"/>
    <cellStyle name="Navadno 3 10 3 3" xfId="3604"/>
    <cellStyle name="Navadno 3 10 3 3 2" xfId="7830"/>
    <cellStyle name="Navadno 3 10 3 3 2 2" xfId="21988"/>
    <cellStyle name="Navadno 3 10 3 3 3" xfId="12056"/>
    <cellStyle name="Navadno 3 10 3 3 3 2" xfId="26214"/>
    <cellStyle name="Navadno 3 10 3 3 4" xfId="16314"/>
    <cellStyle name="Navadno 3 10 3 3 5" xfId="29415"/>
    <cellStyle name="Navadno 3 10 3 3 6" xfId="31158"/>
    <cellStyle name="Navadno 3 10 3 4" xfId="2196"/>
    <cellStyle name="Navadno 3 10 3 4 2" xfId="19138"/>
    <cellStyle name="Navadno 3 10 3 5" xfId="6422"/>
    <cellStyle name="Navadno 3 10 3 5 2" xfId="20580"/>
    <cellStyle name="Navadno 3 10 3 6" xfId="10648"/>
    <cellStyle name="Navadno 3 10 3 6 2" xfId="24806"/>
    <cellStyle name="Navadno 3 10 3 7" xfId="14906"/>
    <cellStyle name="Navadno 3 10 3 8" xfId="28695"/>
    <cellStyle name="Navadno 3 10 3 9" xfId="30807"/>
    <cellStyle name="Navadno 3 10 4" xfId="4436"/>
    <cellStyle name="Navadno 3 10 4 2" xfId="8662"/>
    <cellStyle name="Navadno 3 10 4 2 2" xfId="22820"/>
    <cellStyle name="Navadno 3 10 4 3" xfId="12888"/>
    <cellStyle name="Navadno 3 10 4 3 2" xfId="27046"/>
    <cellStyle name="Navadno 3 10 4 4" xfId="17146"/>
    <cellStyle name="Navadno 3 10 4 5" xfId="29815"/>
    <cellStyle name="Navadno 3 10 4 6" xfId="31159"/>
    <cellStyle name="Navadno 3 10 5" xfId="3028"/>
    <cellStyle name="Navadno 3 10 5 2" xfId="7254"/>
    <cellStyle name="Navadno 3 10 5 2 2" xfId="21412"/>
    <cellStyle name="Navadno 3 10 5 3" xfId="11480"/>
    <cellStyle name="Navadno 3 10 5 3 2" xfId="25638"/>
    <cellStyle name="Navadno 3 10 5 4" xfId="15738"/>
    <cellStyle name="Navadno 3 10 5 5" xfId="29127"/>
    <cellStyle name="Navadno 3 10 5 6" xfId="31160"/>
    <cellStyle name="Navadno 3 10 6" xfId="1620"/>
    <cellStyle name="Navadno 3 10 6 2" xfId="18562"/>
    <cellStyle name="Navadno 3 10 7" xfId="5846"/>
    <cellStyle name="Navadno 3 10 7 2" xfId="20004"/>
    <cellStyle name="Navadno 3 10 8" xfId="10072"/>
    <cellStyle name="Navadno 3 10 8 2" xfId="24230"/>
    <cellStyle name="Navadno 3 10 9" xfId="14330"/>
    <cellStyle name="Navadno 3 11" xfId="331"/>
    <cellStyle name="Navadno 3 11 10" xfId="28492"/>
    <cellStyle name="Navadno 3 11 11" xfId="30598"/>
    <cellStyle name="Navadno 3 11 12" xfId="31161"/>
    <cellStyle name="Navadno 3 11 2" xfId="683"/>
    <cellStyle name="Navadno 3 11 2 10" xfId="30774"/>
    <cellStyle name="Navadno 3 11 2 11" xfId="31162"/>
    <cellStyle name="Navadno 3 11 2 2" xfId="1387"/>
    <cellStyle name="Navadno 3 11 2 2 10" xfId="31163"/>
    <cellStyle name="Navadno 3 11 2 2 2" xfId="5648"/>
    <cellStyle name="Navadno 3 11 2 2 2 2" xfId="9874"/>
    <cellStyle name="Navadno 3 11 2 2 2 2 2" xfId="24032"/>
    <cellStyle name="Navadno 3 11 2 2 2 3" xfId="14100"/>
    <cellStyle name="Navadno 3 11 2 2 2 3 2" xfId="28258"/>
    <cellStyle name="Navadno 3 11 2 2 2 4" xfId="18358"/>
    <cellStyle name="Navadno 3 11 2 2 2 5" xfId="30422"/>
    <cellStyle name="Navadno 3 11 2 2 2 6" xfId="31164"/>
    <cellStyle name="Navadno 3 11 2 2 3" xfId="4240"/>
    <cellStyle name="Navadno 3 11 2 2 3 2" xfId="8466"/>
    <cellStyle name="Navadno 3 11 2 2 3 2 2" xfId="22624"/>
    <cellStyle name="Navadno 3 11 2 2 3 3" xfId="12692"/>
    <cellStyle name="Navadno 3 11 2 2 3 3 2" xfId="26850"/>
    <cellStyle name="Navadno 3 11 2 2 3 4" xfId="16950"/>
    <cellStyle name="Navadno 3 11 2 2 3 5" xfId="29734"/>
    <cellStyle name="Navadno 3 11 2 2 3 6" xfId="31165"/>
    <cellStyle name="Navadno 3 11 2 2 4" xfId="2832"/>
    <cellStyle name="Navadno 3 11 2 2 4 2" xfId="19774"/>
    <cellStyle name="Navadno 3 11 2 2 5" xfId="7058"/>
    <cellStyle name="Navadno 3 11 2 2 5 2" xfId="21216"/>
    <cellStyle name="Navadno 3 11 2 2 6" xfId="11284"/>
    <cellStyle name="Navadno 3 11 2 2 6 2" xfId="25442"/>
    <cellStyle name="Navadno 3 11 2 2 7" xfId="15542"/>
    <cellStyle name="Navadno 3 11 2 2 8" xfId="29014"/>
    <cellStyle name="Navadno 3 11 2 2 9" xfId="31126"/>
    <cellStyle name="Navadno 3 11 2 3" xfId="4944"/>
    <cellStyle name="Navadno 3 11 2 3 2" xfId="9170"/>
    <cellStyle name="Navadno 3 11 2 3 2 2" xfId="23328"/>
    <cellStyle name="Navadno 3 11 2 3 3" xfId="13396"/>
    <cellStyle name="Navadno 3 11 2 3 3 2" xfId="27554"/>
    <cellStyle name="Navadno 3 11 2 3 4" xfId="17654"/>
    <cellStyle name="Navadno 3 11 2 3 5" xfId="30070"/>
    <cellStyle name="Navadno 3 11 2 3 6" xfId="31166"/>
    <cellStyle name="Navadno 3 11 2 4" xfId="3536"/>
    <cellStyle name="Navadno 3 11 2 4 2" xfId="7762"/>
    <cellStyle name="Navadno 3 11 2 4 2 2" xfId="21920"/>
    <cellStyle name="Navadno 3 11 2 4 3" xfId="11988"/>
    <cellStyle name="Navadno 3 11 2 4 3 2" xfId="26146"/>
    <cellStyle name="Navadno 3 11 2 4 4" xfId="16246"/>
    <cellStyle name="Navadno 3 11 2 4 5" xfId="29382"/>
    <cellStyle name="Navadno 3 11 2 4 6" xfId="31167"/>
    <cellStyle name="Navadno 3 11 2 5" xfId="2128"/>
    <cellStyle name="Navadno 3 11 2 5 2" xfId="19070"/>
    <cellStyle name="Navadno 3 11 2 6" xfId="6354"/>
    <cellStyle name="Navadno 3 11 2 6 2" xfId="20512"/>
    <cellStyle name="Navadno 3 11 2 7" xfId="10580"/>
    <cellStyle name="Navadno 3 11 2 7 2" xfId="24738"/>
    <cellStyle name="Navadno 3 11 2 8" xfId="14838"/>
    <cellStyle name="Navadno 3 11 2 9" xfId="28662"/>
    <cellStyle name="Navadno 3 11 3" xfId="1035"/>
    <cellStyle name="Navadno 3 11 3 10" xfId="31168"/>
    <cellStyle name="Navadno 3 11 3 2" xfId="5296"/>
    <cellStyle name="Navadno 3 11 3 2 2" xfId="9522"/>
    <cellStyle name="Navadno 3 11 3 2 2 2" xfId="23680"/>
    <cellStyle name="Navadno 3 11 3 2 3" xfId="13748"/>
    <cellStyle name="Navadno 3 11 3 2 3 2" xfId="27906"/>
    <cellStyle name="Navadno 3 11 3 2 4" xfId="18006"/>
    <cellStyle name="Navadno 3 11 3 2 5" xfId="30246"/>
    <cellStyle name="Navadno 3 11 3 2 6" xfId="31169"/>
    <cellStyle name="Navadno 3 11 3 3" xfId="3888"/>
    <cellStyle name="Navadno 3 11 3 3 2" xfId="8114"/>
    <cellStyle name="Navadno 3 11 3 3 2 2" xfId="22272"/>
    <cellStyle name="Navadno 3 11 3 3 3" xfId="12340"/>
    <cellStyle name="Navadno 3 11 3 3 3 2" xfId="26498"/>
    <cellStyle name="Navadno 3 11 3 3 4" xfId="16598"/>
    <cellStyle name="Navadno 3 11 3 3 5" xfId="29558"/>
    <cellStyle name="Navadno 3 11 3 3 6" xfId="31170"/>
    <cellStyle name="Navadno 3 11 3 4" xfId="2480"/>
    <cellStyle name="Navadno 3 11 3 4 2" xfId="19422"/>
    <cellStyle name="Navadno 3 11 3 5" xfId="6706"/>
    <cellStyle name="Navadno 3 11 3 5 2" xfId="20864"/>
    <cellStyle name="Navadno 3 11 3 6" xfId="10932"/>
    <cellStyle name="Navadno 3 11 3 6 2" xfId="25090"/>
    <cellStyle name="Navadno 3 11 3 7" xfId="15190"/>
    <cellStyle name="Navadno 3 11 3 8" xfId="28838"/>
    <cellStyle name="Navadno 3 11 3 9" xfId="30950"/>
    <cellStyle name="Navadno 3 11 4" xfId="4592"/>
    <cellStyle name="Navadno 3 11 4 2" xfId="8818"/>
    <cellStyle name="Navadno 3 11 4 2 2" xfId="22976"/>
    <cellStyle name="Navadno 3 11 4 3" xfId="13044"/>
    <cellStyle name="Navadno 3 11 4 3 2" xfId="27202"/>
    <cellStyle name="Navadno 3 11 4 4" xfId="17302"/>
    <cellStyle name="Navadno 3 11 4 5" xfId="29894"/>
    <cellStyle name="Navadno 3 11 4 6" xfId="31171"/>
    <cellStyle name="Navadno 3 11 5" xfId="3184"/>
    <cellStyle name="Navadno 3 11 5 2" xfId="7410"/>
    <cellStyle name="Navadno 3 11 5 2 2" xfId="21568"/>
    <cellStyle name="Navadno 3 11 5 3" xfId="11636"/>
    <cellStyle name="Navadno 3 11 5 3 2" xfId="25794"/>
    <cellStyle name="Navadno 3 11 5 4" xfId="15894"/>
    <cellStyle name="Navadno 3 11 5 5" xfId="29206"/>
    <cellStyle name="Navadno 3 11 5 6" xfId="31172"/>
    <cellStyle name="Navadno 3 11 6" xfId="1776"/>
    <cellStyle name="Navadno 3 11 6 2" xfId="18718"/>
    <cellStyle name="Navadno 3 11 7" xfId="6002"/>
    <cellStyle name="Navadno 3 11 7 2" xfId="20160"/>
    <cellStyle name="Navadno 3 11 8" xfId="10228"/>
    <cellStyle name="Navadno 3 11 8 2" xfId="24386"/>
    <cellStyle name="Navadno 3 11 9" xfId="14486"/>
    <cellStyle name="Navadno 3 12" xfId="367"/>
    <cellStyle name="Navadno 3 12 10" xfId="30615"/>
    <cellStyle name="Navadno 3 12 11" xfId="31173"/>
    <cellStyle name="Navadno 3 12 2" xfId="1071"/>
    <cellStyle name="Navadno 3 12 2 10" xfId="31174"/>
    <cellStyle name="Navadno 3 12 2 2" xfId="5332"/>
    <cellStyle name="Navadno 3 12 2 2 2" xfId="9558"/>
    <cellStyle name="Navadno 3 12 2 2 2 2" xfId="23716"/>
    <cellStyle name="Navadno 3 12 2 2 3" xfId="13784"/>
    <cellStyle name="Navadno 3 12 2 2 3 2" xfId="27942"/>
    <cellStyle name="Navadno 3 12 2 2 4" xfId="18042"/>
    <cellStyle name="Navadno 3 12 2 2 5" xfId="30263"/>
    <cellStyle name="Navadno 3 12 2 2 6" xfId="31175"/>
    <cellStyle name="Navadno 3 12 2 3" xfId="3924"/>
    <cellStyle name="Navadno 3 12 2 3 2" xfId="8150"/>
    <cellStyle name="Navadno 3 12 2 3 2 2" xfId="22308"/>
    <cellStyle name="Navadno 3 12 2 3 3" xfId="12376"/>
    <cellStyle name="Navadno 3 12 2 3 3 2" xfId="26534"/>
    <cellStyle name="Navadno 3 12 2 3 4" xfId="16634"/>
    <cellStyle name="Navadno 3 12 2 3 5" xfId="29575"/>
    <cellStyle name="Navadno 3 12 2 3 6" xfId="31176"/>
    <cellStyle name="Navadno 3 12 2 4" xfId="2516"/>
    <cellStyle name="Navadno 3 12 2 4 2" xfId="19458"/>
    <cellStyle name="Navadno 3 12 2 5" xfId="6742"/>
    <cellStyle name="Navadno 3 12 2 5 2" xfId="20900"/>
    <cellStyle name="Navadno 3 12 2 6" xfId="10968"/>
    <cellStyle name="Navadno 3 12 2 6 2" xfId="25126"/>
    <cellStyle name="Navadno 3 12 2 7" xfId="15226"/>
    <cellStyle name="Navadno 3 12 2 8" xfId="28855"/>
    <cellStyle name="Navadno 3 12 2 9" xfId="30967"/>
    <cellStyle name="Navadno 3 12 3" xfId="4628"/>
    <cellStyle name="Navadno 3 12 3 2" xfId="8854"/>
    <cellStyle name="Navadno 3 12 3 2 2" xfId="23012"/>
    <cellStyle name="Navadno 3 12 3 3" xfId="13080"/>
    <cellStyle name="Navadno 3 12 3 3 2" xfId="27238"/>
    <cellStyle name="Navadno 3 12 3 4" xfId="17338"/>
    <cellStyle name="Navadno 3 12 3 5" xfId="29911"/>
    <cellStyle name="Navadno 3 12 3 6" xfId="31177"/>
    <cellStyle name="Navadno 3 12 4" xfId="3220"/>
    <cellStyle name="Navadno 3 12 4 2" xfId="7446"/>
    <cellStyle name="Navadno 3 12 4 2 2" xfId="21604"/>
    <cellStyle name="Navadno 3 12 4 3" xfId="11672"/>
    <cellStyle name="Navadno 3 12 4 3 2" xfId="25830"/>
    <cellStyle name="Navadno 3 12 4 4" xfId="15930"/>
    <cellStyle name="Navadno 3 12 4 5" xfId="29223"/>
    <cellStyle name="Navadno 3 12 4 6" xfId="31178"/>
    <cellStyle name="Navadno 3 12 5" xfId="1812"/>
    <cellStyle name="Navadno 3 12 5 2" xfId="18754"/>
    <cellStyle name="Navadno 3 12 6" xfId="6038"/>
    <cellStyle name="Navadno 3 12 6 2" xfId="20196"/>
    <cellStyle name="Navadno 3 12 7" xfId="10264"/>
    <cellStyle name="Navadno 3 12 7 2" xfId="24422"/>
    <cellStyle name="Navadno 3 12 8" xfId="14522"/>
    <cellStyle name="Navadno 3 12 9" xfId="28503"/>
    <cellStyle name="Navadno 3 13" xfId="719"/>
    <cellStyle name="Navadno 3 13 10" xfId="31179"/>
    <cellStyle name="Navadno 3 13 2" xfId="4980"/>
    <cellStyle name="Navadno 3 13 2 2" xfId="9206"/>
    <cellStyle name="Navadno 3 13 2 2 2" xfId="23364"/>
    <cellStyle name="Navadno 3 13 2 3" xfId="13432"/>
    <cellStyle name="Navadno 3 13 2 3 2" xfId="27590"/>
    <cellStyle name="Navadno 3 13 2 4" xfId="17690"/>
    <cellStyle name="Navadno 3 13 2 5" xfId="30087"/>
    <cellStyle name="Navadno 3 13 2 6" xfId="31180"/>
    <cellStyle name="Navadno 3 13 3" xfId="3572"/>
    <cellStyle name="Navadno 3 13 3 2" xfId="7798"/>
    <cellStyle name="Navadno 3 13 3 2 2" xfId="21956"/>
    <cellStyle name="Navadno 3 13 3 3" xfId="12024"/>
    <cellStyle name="Navadno 3 13 3 3 2" xfId="26182"/>
    <cellStyle name="Navadno 3 13 3 4" xfId="16282"/>
    <cellStyle name="Navadno 3 13 3 5" xfId="29399"/>
    <cellStyle name="Navadno 3 13 3 6" xfId="31181"/>
    <cellStyle name="Navadno 3 13 4" xfId="2164"/>
    <cellStyle name="Navadno 3 13 4 2" xfId="19106"/>
    <cellStyle name="Navadno 3 13 5" xfId="6390"/>
    <cellStyle name="Navadno 3 13 5 2" xfId="20548"/>
    <cellStyle name="Navadno 3 13 6" xfId="10616"/>
    <cellStyle name="Navadno 3 13 6 2" xfId="24774"/>
    <cellStyle name="Navadno 3 13 7" xfId="14874"/>
    <cellStyle name="Navadno 3 13 8" xfId="28679"/>
    <cellStyle name="Navadno 3 13 9" xfId="30791"/>
    <cellStyle name="Navadno 3 14" xfId="1423"/>
    <cellStyle name="Navadno 3 14 2" xfId="4276"/>
    <cellStyle name="Navadno 3 14 2 2" xfId="19810"/>
    <cellStyle name="Navadno 3 14 3" xfId="8502"/>
    <cellStyle name="Navadno 3 14 3 2" xfId="22660"/>
    <cellStyle name="Navadno 3 14 4" xfId="12728"/>
    <cellStyle name="Navadno 3 14 4 2" xfId="26886"/>
    <cellStyle name="Navadno 3 14 5" xfId="16986"/>
    <cellStyle name="Navadno 3 14 6" xfId="29031"/>
    <cellStyle name="Navadno 3 14 7" xfId="31182"/>
    <cellStyle name="Navadno 3 15" xfId="2868"/>
    <cellStyle name="Navadno 3 15 2" xfId="7094"/>
    <cellStyle name="Navadno 3 15 2 2" xfId="21252"/>
    <cellStyle name="Navadno 3 15 3" xfId="11320"/>
    <cellStyle name="Navadno 3 15 3 2" xfId="25478"/>
    <cellStyle name="Navadno 3 15 4" xfId="15578"/>
    <cellStyle name="Navadno 3 15 5" xfId="29047"/>
    <cellStyle name="Navadno 3 15 6" xfId="31183"/>
    <cellStyle name="Navadno 3 16" xfId="1458"/>
    <cellStyle name="Navadno 3 16 2" xfId="18402"/>
    <cellStyle name="Navadno 3 17" xfId="5686"/>
    <cellStyle name="Navadno 3 17 2" xfId="19844"/>
    <cellStyle name="Navadno 3 18" xfId="9912"/>
    <cellStyle name="Navadno 3 18 2" xfId="24070"/>
    <cellStyle name="Navadno 3 19" xfId="14136"/>
    <cellStyle name="Navadno 3 19 2" xfId="28294"/>
    <cellStyle name="Navadno 3 2" xfId="9"/>
    <cellStyle name="Navadno 3 2 10" xfId="335"/>
    <cellStyle name="Navadno 3 2 10 10" xfId="28494"/>
    <cellStyle name="Navadno 3 2 10 11" xfId="30600"/>
    <cellStyle name="Navadno 3 2 10 12" xfId="31185"/>
    <cellStyle name="Navadno 3 2 10 2" xfId="687"/>
    <cellStyle name="Navadno 3 2 10 2 10" xfId="30776"/>
    <cellStyle name="Navadno 3 2 10 2 11" xfId="31186"/>
    <cellStyle name="Navadno 3 2 10 2 2" xfId="1391"/>
    <cellStyle name="Navadno 3 2 10 2 2 10" xfId="31187"/>
    <cellStyle name="Navadno 3 2 10 2 2 2" xfId="5652"/>
    <cellStyle name="Navadno 3 2 10 2 2 2 2" xfId="9878"/>
    <cellStyle name="Navadno 3 2 10 2 2 2 2 2" xfId="24036"/>
    <cellStyle name="Navadno 3 2 10 2 2 2 3" xfId="14104"/>
    <cellStyle name="Navadno 3 2 10 2 2 2 3 2" xfId="28262"/>
    <cellStyle name="Navadno 3 2 10 2 2 2 4" xfId="18362"/>
    <cellStyle name="Navadno 3 2 10 2 2 2 5" xfId="30424"/>
    <cellStyle name="Navadno 3 2 10 2 2 2 6" xfId="31188"/>
    <cellStyle name="Navadno 3 2 10 2 2 3" xfId="4244"/>
    <cellStyle name="Navadno 3 2 10 2 2 3 2" xfId="8470"/>
    <cellStyle name="Navadno 3 2 10 2 2 3 2 2" xfId="22628"/>
    <cellStyle name="Navadno 3 2 10 2 2 3 3" xfId="12696"/>
    <cellStyle name="Navadno 3 2 10 2 2 3 3 2" xfId="26854"/>
    <cellStyle name="Navadno 3 2 10 2 2 3 4" xfId="16954"/>
    <cellStyle name="Navadno 3 2 10 2 2 3 5" xfId="29736"/>
    <cellStyle name="Navadno 3 2 10 2 2 3 6" xfId="31189"/>
    <cellStyle name="Navadno 3 2 10 2 2 4" xfId="2836"/>
    <cellStyle name="Navadno 3 2 10 2 2 4 2" xfId="19778"/>
    <cellStyle name="Navadno 3 2 10 2 2 5" xfId="7062"/>
    <cellStyle name="Navadno 3 2 10 2 2 5 2" xfId="21220"/>
    <cellStyle name="Navadno 3 2 10 2 2 6" xfId="11288"/>
    <cellStyle name="Navadno 3 2 10 2 2 6 2" xfId="25446"/>
    <cellStyle name="Navadno 3 2 10 2 2 7" xfId="15546"/>
    <cellStyle name="Navadno 3 2 10 2 2 8" xfId="29016"/>
    <cellStyle name="Navadno 3 2 10 2 2 9" xfId="31128"/>
    <cellStyle name="Navadno 3 2 10 2 3" xfId="4948"/>
    <cellStyle name="Navadno 3 2 10 2 3 2" xfId="9174"/>
    <cellStyle name="Navadno 3 2 10 2 3 2 2" xfId="23332"/>
    <cellStyle name="Navadno 3 2 10 2 3 3" xfId="13400"/>
    <cellStyle name="Navadno 3 2 10 2 3 3 2" xfId="27558"/>
    <cellStyle name="Navadno 3 2 10 2 3 4" xfId="17658"/>
    <cellStyle name="Navadno 3 2 10 2 3 5" xfId="30072"/>
    <cellStyle name="Navadno 3 2 10 2 3 6" xfId="31190"/>
    <cellStyle name="Navadno 3 2 10 2 4" xfId="3540"/>
    <cellStyle name="Navadno 3 2 10 2 4 2" xfId="7766"/>
    <cellStyle name="Navadno 3 2 10 2 4 2 2" xfId="21924"/>
    <cellStyle name="Navadno 3 2 10 2 4 3" xfId="11992"/>
    <cellStyle name="Navadno 3 2 10 2 4 3 2" xfId="26150"/>
    <cellStyle name="Navadno 3 2 10 2 4 4" xfId="16250"/>
    <cellStyle name="Navadno 3 2 10 2 4 5" xfId="29384"/>
    <cellStyle name="Navadno 3 2 10 2 4 6" xfId="31191"/>
    <cellStyle name="Navadno 3 2 10 2 5" xfId="2132"/>
    <cellStyle name="Navadno 3 2 10 2 5 2" xfId="19074"/>
    <cellStyle name="Navadno 3 2 10 2 6" xfId="6358"/>
    <cellStyle name="Navadno 3 2 10 2 6 2" xfId="20516"/>
    <cellStyle name="Navadno 3 2 10 2 7" xfId="10584"/>
    <cellStyle name="Navadno 3 2 10 2 7 2" xfId="24742"/>
    <cellStyle name="Navadno 3 2 10 2 8" xfId="14842"/>
    <cellStyle name="Navadno 3 2 10 2 9" xfId="28664"/>
    <cellStyle name="Navadno 3 2 10 3" xfId="1039"/>
    <cellStyle name="Navadno 3 2 10 3 10" xfId="31192"/>
    <cellStyle name="Navadno 3 2 10 3 2" xfId="5300"/>
    <cellStyle name="Navadno 3 2 10 3 2 2" xfId="9526"/>
    <cellStyle name="Navadno 3 2 10 3 2 2 2" xfId="23684"/>
    <cellStyle name="Navadno 3 2 10 3 2 3" xfId="13752"/>
    <cellStyle name="Navadno 3 2 10 3 2 3 2" xfId="27910"/>
    <cellStyle name="Navadno 3 2 10 3 2 4" xfId="18010"/>
    <cellStyle name="Navadno 3 2 10 3 2 5" xfId="30248"/>
    <cellStyle name="Navadno 3 2 10 3 2 6" xfId="31193"/>
    <cellStyle name="Navadno 3 2 10 3 3" xfId="3892"/>
    <cellStyle name="Navadno 3 2 10 3 3 2" xfId="8118"/>
    <cellStyle name="Navadno 3 2 10 3 3 2 2" xfId="22276"/>
    <cellStyle name="Navadno 3 2 10 3 3 3" xfId="12344"/>
    <cellStyle name="Navadno 3 2 10 3 3 3 2" xfId="26502"/>
    <cellStyle name="Navadno 3 2 10 3 3 4" xfId="16602"/>
    <cellStyle name="Navadno 3 2 10 3 3 5" xfId="29560"/>
    <cellStyle name="Navadno 3 2 10 3 3 6" xfId="31194"/>
    <cellStyle name="Navadno 3 2 10 3 4" xfId="2484"/>
    <cellStyle name="Navadno 3 2 10 3 4 2" xfId="19426"/>
    <cellStyle name="Navadno 3 2 10 3 5" xfId="6710"/>
    <cellStyle name="Navadno 3 2 10 3 5 2" xfId="20868"/>
    <cellStyle name="Navadno 3 2 10 3 6" xfId="10936"/>
    <cellStyle name="Navadno 3 2 10 3 6 2" xfId="25094"/>
    <cellStyle name="Navadno 3 2 10 3 7" xfId="15194"/>
    <cellStyle name="Navadno 3 2 10 3 8" xfId="28840"/>
    <cellStyle name="Navadno 3 2 10 3 9" xfId="30952"/>
    <cellStyle name="Navadno 3 2 10 4" xfId="4596"/>
    <cellStyle name="Navadno 3 2 10 4 2" xfId="8822"/>
    <cellStyle name="Navadno 3 2 10 4 2 2" xfId="22980"/>
    <cellStyle name="Navadno 3 2 10 4 3" xfId="13048"/>
    <cellStyle name="Navadno 3 2 10 4 3 2" xfId="27206"/>
    <cellStyle name="Navadno 3 2 10 4 4" xfId="17306"/>
    <cellStyle name="Navadno 3 2 10 4 5" xfId="29896"/>
    <cellStyle name="Navadno 3 2 10 4 6" xfId="31195"/>
    <cellStyle name="Navadno 3 2 10 5" xfId="3188"/>
    <cellStyle name="Navadno 3 2 10 5 2" xfId="7414"/>
    <cellStyle name="Navadno 3 2 10 5 2 2" xfId="21572"/>
    <cellStyle name="Navadno 3 2 10 5 3" xfId="11640"/>
    <cellStyle name="Navadno 3 2 10 5 3 2" xfId="25798"/>
    <cellStyle name="Navadno 3 2 10 5 4" xfId="15898"/>
    <cellStyle name="Navadno 3 2 10 5 5" xfId="29208"/>
    <cellStyle name="Navadno 3 2 10 5 6" xfId="31196"/>
    <cellStyle name="Navadno 3 2 10 6" xfId="1780"/>
    <cellStyle name="Navadno 3 2 10 6 2" xfId="18722"/>
    <cellStyle name="Navadno 3 2 10 7" xfId="6006"/>
    <cellStyle name="Navadno 3 2 10 7 2" xfId="20164"/>
    <cellStyle name="Navadno 3 2 10 8" xfId="10232"/>
    <cellStyle name="Navadno 3 2 10 8 2" xfId="24390"/>
    <cellStyle name="Navadno 3 2 10 9" xfId="14490"/>
    <cellStyle name="Navadno 3 2 11" xfId="369"/>
    <cellStyle name="Navadno 3 2 11 10" xfId="30616"/>
    <cellStyle name="Navadno 3 2 11 11" xfId="31197"/>
    <cellStyle name="Navadno 3 2 11 2" xfId="1073"/>
    <cellStyle name="Navadno 3 2 11 2 10" xfId="31198"/>
    <cellStyle name="Navadno 3 2 11 2 2" xfId="5334"/>
    <cellStyle name="Navadno 3 2 11 2 2 2" xfId="9560"/>
    <cellStyle name="Navadno 3 2 11 2 2 2 2" xfId="23718"/>
    <cellStyle name="Navadno 3 2 11 2 2 3" xfId="13786"/>
    <cellStyle name="Navadno 3 2 11 2 2 3 2" xfId="27944"/>
    <cellStyle name="Navadno 3 2 11 2 2 4" xfId="18044"/>
    <cellStyle name="Navadno 3 2 11 2 2 5" xfId="30264"/>
    <cellStyle name="Navadno 3 2 11 2 2 6" xfId="31199"/>
    <cellStyle name="Navadno 3 2 11 2 3" xfId="3926"/>
    <cellStyle name="Navadno 3 2 11 2 3 2" xfId="8152"/>
    <cellStyle name="Navadno 3 2 11 2 3 2 2" xfId="22310"/>
    <cellStyle name="Navadno 3 2 11 2 3 3" xfId="12378"/>
    <cellStyle name="Navadno 3 2 11 2 3 3 2" xfId="26536"/>
    <cellStyle name="Navadno 3 2 11 2 3 4" xfId="16636"/>
    <cellStyle name="Navadno 3 2 11 2 3 5" xfId="29576"/>
    <cellStyle name="Navadno 3 2 11 2 3 6" xfId="31200"/>
    <cellStyle name="Navadno 3 2 11 2 4" xfId="2518"/>
    <cellStyle name="Navadno 3 2 11 2 4 2" xfId="19460"/>
    <cellStyle name="Navadno 3 2 11 2 5" xfId="6744"/>
    <cellStyle name="Navadno 3 2 11 2 5 2" xfId="20902"/>
    <cellStyle name="Navadno 3 2 11 2 6" xfId="10970"/>
    <cellStyle name="Navadno 3 2 11 2 6 2" xfId="25128"/>
    <cellStyle name="Navadno 3 2 11 2 7" xfId="15228"/>
    <cellStyle name="Navadno 3 2 11 2 8" xfId="28856"/>
    <cellStyle name="Navadno 3 2 11 2 9" xfId="30968"/>
    <cellStyle name="Navadno 3 2 11 3" xfId="4630"/>
    <cellStyle name="Navadno 3 2 11 3 2" xfId="8856"/>
    <cellStyle name="Navadno 3 2 11 3 2 2" xfId="23014"/>
    <cellStyle name="Navadno 3 2 11 3 3" xfId="13082"/>
    <cellStyle name="Navadno 3 2 11 3 3 2" xfId="27240"/>
    <cellStyle name="Navadno 3 2 11 3 4" xfId="17340"/>
    <cellStyle name="Navadno 3 2 11 3 5" xfId="29912"/>
    <cellStyle name="Navadno 3 2 11 3 6" xfId="31201"/>
    <cellStyle name="Navadno 3 2 11 4" xfId="3222"/>
    <cellStyle name="Navadno 3 2 11 4 2" xfId="7448"/>
    <cellStyle name="Navadno 3 2 11 4 2 2" xfId="21606"/>
    <cellStyle name="Navadno 3 2 11 4 3" xfId="11674"/>
    <cellStyle name="Navadno 3 2 11 4 3 2" xfId="25832"/>
    <cellStyle name="Navadno 3 2 11 4 4" xfId="15932"/>
    <cellStyle name="Navadno 3 2 11 4 5" xfId="29224"/>
    <cellStyle name="Navadno 3 2 11 4 6" xfId="31202"/>
    <cellStyle name="Navadno 3 2 11 5" xfId="1814"/>
    <cellStyle name="Navadno 3 2 11 5 2" xfId="18756"/>
    <cellStyle name="Navadno 3 2 11 6" xfId="6040"/>
    <cellStyle name="Navadno 3 2 11 6 2" xfId="20198"/>
    <cellStyle name="Navadno 3 2 11 7" xfId="10266"/>
    <cellStyle name="Navadno 3 2 11 7 2" xfId="24424"/>
    <cellStyle name="Navadno 3 2 11 8" xfId="14524"/>
    <cellStyle name="Navadno 3 2 11 9" xfId="28504"/>
    <cellStyle name="Navadno 3 2 12" xfId="721"/>
    <cellStyle name="Navadno 3 2 12 10" xfId="31203"/>
    <cellStyle name="Navadno 3 2 12 2" xfId="4982"/>
    <cellStyle name="Navadno 3 2 12 2 2" xfId="9208"/>
    <cellStyle name="Navadno 3 2 12 2 2 2" xfId="23366"/>
    <cellStyle name="Navadno 3 2 12 2 3" xfId="13434"/>
    <cellStyle name="Navadno 3 2 12 2 3 2" xfId="27592"/>
    <cellStyle name="Navadno 3 2 12 2 4" xfId="17692"/>
    <cellStyle name="Navadno 3 2 12 2 5" xfId="30088"/>
    <cellStyle name="Navadno 3 2 12 2 6" xfId="31204"/>
    <cellStyle name="Navadno 3 2 12 3" xfId="3574"/>
    <cellStyle name="Navadno 3 2 12 3 2" xfId="7800"/>
    <cellStyle name="Navadno 3 2 12 3 2 2" xfId="21958"/>
    <cellStyle name="Navadno 3 2 12 3 3" xfId="12026"/>
    <cellStyle name="Navadno 3 2 12 3 3 2" xfId="26184"/>
    <cellStyle name="Navadno 3 2 12 3 4" xfId="16284"/>
    <cellStyle name="Navadno 3 2 12 3 5" xfId="29400"/>
    <cellStyle name="Navadno 3 2 12 3 6" xfId="31205"/>
    <cellStyle name="Navadno 3 2 12 4" xfId="2166"/>
    <cellStyle name="Navadno 3 2 12 4 2" xfId="19108"/>
    <cellStyle name="Navadno 3 2 12 5" xfId="6392"/>
    <cellStyle name="Navadno 3 2 12 5 2" xfId="20550"/>
    <cellStyle name="Navadno 3 2 12 6" xfId="10618"/>
    <cellStyle name="Navadno 3 2 12 6 2" xfId="24776"/>
    <cellStyle name="Navadno 3 2 12 7" xfId="14876"/>
    <cellStyle name="Navadno 3 2 12 8" xfId="28680"/>
    <cellStyle name="Navadno 3 2 12 9" xfId="30792"/>
    <cellStyle name="Navadno 3 2 13" xfId="1424"/>
    <cellStyle name="Navadno 3 2 13 2" xfId="4278"/>
    <cellStyle name="Navadno 3 2 13 2 2" xfId="19812"/>
    <cellStyle name="Navadno 3 2 13 3" xfId="8504"/>
    <cellStyle name="Navadno 3 2 13 3 2" xfId="22662"/>
    <cellStyle name="Navadno 3 2 13 4" xfId="12730"/>
    <cellStyle name="Navadno 3 2 13 4 2" xfId="26888"/>
    <cellStyle name="Navadno 3 2 13 5" xfId="16988"/>
    <cellStyle name="Navadno 3 2 13 6" xfId="29032"/>
    <cellStyle name="Navadno 3 2 13 7" xfId="31206"/>
    <cellStyle name="Navadno 3 2 14" xfId="2870"/>
    <cellStyle name="Navadno 3 2 14 2" xfId="7096"/>
    <cellStyle name="Navadno 3 2 14 2 2" xfId="21254"/>
    <cellStyle name="Navadno 3 2 14 3" xfId="11322"/>
    <cellStyle name="Navadno 3 2 14 3 2" xfId="25480"/>
    <cellStyle name="Navadno 3 2 14 4" xfId="15580"/>
    <cellStyle name="Navadno 3 2 14 5" xfId="29048"/>
    <cellStyle name="Navadno 3 2 14 6" xfId="31207"/>
    <cellStyle name="Navadno 3 2 15" xfId="1459"/>
    <cellStyle name="Navadno 3 2 15 2" xfId="18403"/>
    <cellStyle name="Navadno 3 2 16" xfId="5687"/>
    <cellStyle name="Navadno 3 2 16 2" xfId="19845"/>
    <cellStyle name="Navadno 3 2 17" xfId="9913"/>
    <cellStyle name="Navadno 3 2 17 2" xfId="24071"/>
    <cellStyle name="Navadno 3 2 18" xfId="14137"/>
    <cellStyle name="Navadno 3 2 18 2" xfId="28295"/>
    <cellStyle name="Navadno 3 2 19" xfId="14171"/>
    <cellStyle name="Navadno 3 2 2" xfId="13"/>
    <cellStyle name="Navadno 3 2 2 10" xfId="373"/>
    <cellStyle name="Navadno 3 2 2 10 10" xfId="30618"/>
    <cellStyle name="Navadno 3 2 2 10 11" xfId="31209"/>
    <cellStyle name="Navadno 3 2 2 10 2" xfId="1077"/>
    <cellStyle name="Navadno 3 2 2 10 2 10" xfId="31210"/>
    <cellStyle name="Navadno 3 2 2 10 2 2" xfId="5338"/>
    <cellStyle name="Navadno 3 2 2 10 2 2 2" xfId="9564"/>
    <cellStyle name="Navadno 3 2 2 10 2 2 2 2" xfId="23722"/>
    <cellStyle name="Navadno 3 2 2 10 2 2 3" xfId="13790"/>
    <cellStyle name="Navadno 3 2 2 10 2 2 3 2" xfId="27948"/>
    <cellStyle name="Navadno 3 2 2 10 2 2 4" xfId="18048"/>
    <cellStyle name="Navadno 3 2 2 10 2 2 5" xfId="30266"/>
    <cellStyle name="Navadno 3 2 2 10 2 2 6" xfId="31211"/>
    <cellStyle name="Navadno 3 2 2 10 2 3" xfId="3930"/>
    <cellStyle name="Navadno 3 2 2 10 2 3 2" xfId="8156"/>
    <cellStyle name="Navadno 3 2 2 10 2 3 2 2" xfId="22314"/>
    <cellStyle name="Navadno 3 2 2 10 2 3 3" xfId="12382"/>
    <cellStyle name="Navadno 3 2 2 10 2 3 3 2" xfId="26540"/>
    <cellStyle name="Navadno 3 2 2 10 2 3 4" xfId="16640"/>
    <cellStyle name="Navadno 3 2 2 10 2 3 5" xfId="29578"/>
    <cellStyle name="Navadno 3 2 2 10 2 3 6" xfId="31212"/>
    <cellStyle name="Navadno 3 2 2 10 2 4" xfId="2522"/>
    <cellStyle name="Navadno 3 2 2 10 2 4 2" xfId="19464"/>
    <cellStyle name="Navadno 3 2 2 10 2 5" xfId="6748"/>
    <cellStyle name="Navadno 3 2 2 10 2 5 2" xfId="20906"/>
    <cellStyle name="Navadno 3 2 2 10 2 6" xfId="10974"/>
    <cellStyle name="Navadno 3 2 2 10 2 6 2" xfId="25132"/>
    <cellStyle name="Navadno 3 2 2 10 2 7" xfId="15232"/>
    <cellStyle name="Navadno 3 2 2 10 2 8" xfId="28858"/>
    <cellStyle name="Navadno 3 2 2 10 2 9" xfId="30970"/>
    <cellStyle name="Navadno 3 2 2 10 3" xfId="4634"/>
    <cellStyle name="Navadno 3 2 2 10 3 2" xfId="8860"/>
    <cellStyle name="Navadno 3 2 2 10 3 2 2" xfId="23018"/>
    <cellStyle name="Navadno 3 2 2 10 3 3" xfId="13086"/>
    <cellStyle name="Navadno 3 2 2 10 3 3 2" xfId="27244"/>
    <cellStyle name="Navadno 3 2 2 10 3 4" xfId="17344"/>
    <cellStyle name="Navadno 3 2 2 10 3 5" xfId="29914"/>
    <cellStyle name="Navadno 3 2 2 10 3 6" xfId="31213"/>
    <cellStyle name="Navadno 3 2 2 10 4" xfId="3226"/>
    <cellStyle name="Navadno 3 2 2 10 4 2" xfId="7452"/>
    <cellStyle name="Navadno 3 2 2 10 4 2 2" xfId="21610"/>
    <cellStyle name="Navadno 3 2 2 10 4 3" xfId="11678"/>
    <cellStyle name="Navadno 3 2 2 10 4 3 2" xfId="25836"/>
    <cellStyle name="Navadno 3 2 2 10 4 4" xfId="15936"/>
    <cellStyle name="Navadno 3 2 2 10 4 5" xfId="29226"/>
    <cellStyle name="Navadno 3 2 2 10 4 6" xfId="31214"/>
    <cellStyle name="Navadno 3 2 2 10 5" xfId="1818"/>
    <cellStyle name="Navadno 3 2 2 10 5 2" xfId="18760"/>
    <cellStyle name="Navadno 3 2 2 10 6" xfId="6044"/>
    <cellStyle name="Navadno 3 2 2 10 6 2" xfId="20202"/>
    <cellStyle name="Navadno 3 2 2 10 7" xfId="10270"/>
    <cellStyle name="Navadno 3 2 2 10 7 2" xfId="24428"/>
    <cellStyle name="Navadno 3 2 2 10 8" xfId="14528"/>
    <cellStyle name="Navadno 3 2 2 10 9" xfId="28506"/>
    <cellStyle name="Navadno 3 2 2 11" xfId="725"/>
    <cellStyle name="Navadno 3 2 2 11 10" xfId="31215"/>
    <cellStyle name="Navadno 3 2 2 11 2" xfId="4986"/>
    <cellStyle name="Navadno 3 2 2 11 2 2" xfId="9212"/>
    <cellStyle name="Navadno 3 2 2 11 2 2 2" xfId="23370"/>
    <cellStyle name="Navadno 3 2 2 11 2 3" xfId="13438"/>
    <cellStyle name="Navadno 3 2 2 11 2 3 2" xfId="27596"/>
    <cellStyle name="Navadno 3 2 2 11 2 4" xfId="17696"/>
    <cellStyle name="Navadno 3 2 2 11 2 5" xfId="30090"/>
    <cellStyle name="Navadno 3 2 2 11 2 6" xfId="31216"/>
    <cellStyle name="Navadno 3 2 2 11 3" xfId="3578"/>
    <cellStyle name="Navadno 3 2 2 11 3 2" xfId="7804"/>
    <cellStyle name="Navadno 3 2 2 11 3 2 2" xfId="21962"/>
    <cellStyle name="Navadno 3 2 2 11 3 3" xfId="12030"/>
    <cellStyle name="Navadno 3 2 2 11 3 3 2" xfId="26188"/>
    <cellStyle name="Navadno 3 2 2 11 3 4" xfId="16288"/>
    <cellStyle name="Navadno 3 2 2 11 3 5" xfId="29402"/>
    <cellStyle name="Navadno 3 2 2 11 3 6" xfId="31217"/>
    <cellStyle name="Navadno 3 2 2 11 4" xfId="2170"/>
    <cellStyle name="Navadno 3 2 2 11 4 2" xfId="19112"/>
    <cellStyle name="Navadno 3 2 2 11 5" xfId="6396"/>
    <cellStyle name="Navadno 3 2 2 11 5 2" xfId="20554"/>
    <cellStyle name="Navadno 3 2 2 11 6" xfId="10622"/>
    <cellStyle name="Navadno 3 2 2 11 6 2" xfId="24780"/>
    <cellStyle name="Navadno 3 2 2 11 7" xfId="14880"/>
    <cellStyle name="Navadno 3 2 2 11 8" xfId="28682"/>
    <cellStyle name="Navadno 3 2 2 11 9" xfId="30794"/>
    <cellStyle name="Navadno 3 2 2 12" xfId="1425"/>
    <cellStyle name="Navadno 3 2 2 12 2" xfId="4282"/>
    <cellStyle name="Navadno 3 2 2 12 2 2" xfId="19816"/>
    <cellStyle name="Navadno 3 2 2 12 3" xfId="8508"/>
    <cellStyle name="Navadno 3 2 2 12 3 2" xfId="22666"/>
    <cellStyle name="Navadno 3 2 2 12 4" xfId="12734"/>
    <cellStyle name="Navadno 3 2 2 12 4 2" xfId="26892"/>
    <cellStyle name="Navadno 3 2 2 12 5" xfId="16992"/>
    <cellStyle name="Navadno 3 2 2 12 6" xfId="29033"/>
    <cellStyle name="Navadno 3 2 2 12 7" xfId="31218"/>
    <cellStyle name="Navadno 3 2 2 13" xfId="2874"/>
    <cellStyle name="Navadno 3 2 2 13 2" xfId="7100"/>
    <cellStyle name="Navadno 3 2 2 13 2 2" xfId="21258"/>
    <cellStyle name="Navadno 3 2 2 13 3" xfId="11326"/>
    <cellStyle name="Navadno 3 2 2 13 3 2" xfId="25484"/>
    <cellStyle name="Navadno 3 2 2 13 4" xfId="15584"/>
    <cellStyle name="Navadno 3 2 2 13 5" xfId="29050"/>
    <cellStyle name="Navadno 3 2 2 13 6" xfId="31219"/>
    <cellStyle name="Navadno 3 2 2 14" xfId="1460"/>
    <cellStyle name="Navadno 3 2 2 14 2" xfId="18404"/>
    <cellStyle name="Navadno 3 2 2 15" xfId="5688"/>
    <cellStyle name="Navadno 3 2 2 15 2" xfId="19846"/>
    <cellStyle name="Navadno 3 2 2 16" xfId="9914"/>
    <cellStyle name="Navadno 3 2 2 16 2" xfId="24072"/>
    <cellStyle name="Navadno 3 2 2 17" xfId="14138"/>
    <cellStyle name="Navadno 3 2 2 17 2" xfId="28296"/>
    <cellStyle name="Navadno 3 2 2 18" xfId="14172"/>
    <cellStyle name="Navadno 3 2 2 19" xfId="28330"/>
    <cellStyle name="Navadno 3 2 2 2" xfId="22"/>
    <cellStyle name="Navadno 3 2 2 2 10" xfId="733"/>
    <cellStyle name="Navadno 3 2 2 2 10 10" xfId="31221"/>
    <cellStyle name="Navadno 3 2 2 2 10 2" xfId="4994"/>
    <cellStyle name="Navadno 3 2 2 2 10 2 2" xfId="9220"/>
    <cellStyle name="Navadno 3 2 2 2 10 2 2 2" xfId="23378"/>
    <cellStyle name="Navadno 3 2 2 2 10 2 3" xfId="13446"/>
    <cellStyle name="Navadno 3 2 2 2 10 2 3 2" xfId="27604"/>
    <cellStyle name="Navadno 3 2 2 2 10 2 4" xfId="17704"/>
    <cellStyle name="Navadno 3 2 2 2 10 2 5" xfId="30094"/>
    <cellStyle name="Navadno 3 2 2 2 10 2 6" xfId="31222"/>
    <cellStyle name="Navadno 3 2 2 2 10 3" xfId="3586"/>
    <cellStyle name="Navadno 3 2 2 2 10 3 2" xfId="7812"/>
    <cellStyle name="Navadno 3 2 2 2 10 3 2 2" xfId="21970"/>
    <cellStyle name="Navadno 3 2 2 2 10 3 3" xfId="12038"/>
    <cellStyle name="Navadno 3 2 2 2 10 3 3 2" xfId="26196"/>
    <cellStyle name="Navadno 3 2 2 2 10 3 4" xfId="16296"/>
    <cellStyle name="Navadno 3 2 2 2 10 3 5" xfId="29406"/>
    <cellStyle name="Navadno 3 2 2 2 10 3 6" xfId="31223"/>
    <cellStyle name="Navadno 3 2 2 2 10 4" xfId="2178"/>
    <cellStyle name="Navadno 3 2 2 2 10 4 2" xfId="19120"/>
    <cellStyle name="Navadno 3 2 2 2 10 5" xfId="6404"/>
    <cellStyle name="Navadno 3 2 2 2 10 5 2" xfId="20562"/>
    <cellStyle name="Navadno 3 2 2 2 10 6" xfId="10630"/>
    <cellStyle name="Navadno 3 2 2 2 10 6 2" xfId="24788"/>
    <cellStyle name="Navadno 3 2 2 2 10 7" xfId="14888"/>
    <cellStyle name="Navadno 3 2 2 2 10 8" xfId="28686"/>
    <cellStyle name="Navadno 3 2 2 2 10 9" xfId="30798"/>
    <cellStyle name="Navadno 3 2 2 2 11" xfId="1433"/>
    <cellStyle name="Navadno 3 2 2 2 11 2" xfId="4290"/>
    <cellStyle name="Navadno 3 2 2 2 11 2 2" xfId="19824"/>
    <cellStyle name="Navadno 3 2 2 2 11 3" xfId="8516"/>
    <cellStyle name="Navadno 3 2 2 2 11 3 2" xfId="22674"/>
    <cellStyle name="Navadno 3 2 2 2 11 4" xfId="12742"/>
    <cellStyle name="Navadno 3 2 2 2 11 4 2" xfId="26900"/>
    <cellStyle name="Navadno 3 2 2 2 11 5" xfId="17000"/>
    <cellStyle name="Navadno 3 2 2 2 11 6" xfId="29037"/>
    <cellStyle name="Navadno 3 2 2 2 11 7" xfId="31224"/>
    <cellStyle name="Navadno 3 2 2 2 12" xfId="2882"/>
    <cellStyle name="Navadno 3 2 2 2 12 2" xfId="7108"/>
    <cellStyle name="Navadno 3 2 2 2 12 2 2" xfId="21266"/>
    <cellStyle name="Navadno 3 2 2 2 12 3" xfId="11334"/>
    <cellStyle name="Navadno 3 2 2 2 12 3 2" xfId="25492"/>
    <cellStyle name="Navadno 3 2 2 2 12 4" xfId="15592"/>
    <cellStyle name="Navadno 3 2 2 2 12 5" xfId="29054"/>
    <cellStyle name="Navadno 3 2 2 2 12 6" xfId="31225"/>
    <cellStyle name="Navadno 3 2 2 2 13" xfId="1470"/>
    <cellStyle name="Navadno 3 2 2 2 13 2" xfId="18412"/>
    <cellStyle name="Navadno 3 2 2 2 14" xfId="5696"/>
    <cellStyle name="Navadno 3 2 2 2 14 2" xfId="19854"/>
    <cellStyle name="Navadno 3 2 2 2 15" xfId="9922"/>
    <cellStyle name="Navadno 3 2 2 2 15 2" xfId="24080"/>
    <cellStyle name="Navadno 3 2 2 2 16" xfId="14146"/>
    <cellStyle name="Navadno 3 2 2 2 16 2" xfId="28304"/>
    <cellStyle name="Navadno 3 2 2 2 17" xfId="14180"/>
    <cellStyle name="Navadno 3 2 2 2 18" xfId="28334"/>
    <cellStyle name="Navadno 3 2 2 2 19" xfId="30446"/>
    <cellStyle name="Navadno 3 2 2 2 2" xfId="38"/>
    <cellStyle name="Navadno 3 2 2 2 2 10" xfId="1449"/>
    <cellStyle name="Navadno 3 2 2 2 2 10 2" xfId="4306"/>
    <cellStyle name="Navadno 3 2 2 2 2 10 2 2" xfId="19840"/>
    <cellStyle name="Navadno 3 2 2 2 2 10 3" xfId="8532"/>
    <cellStyle name="Navadno 3 2 2 2 2 10 3 2" xfId="22690"/>
    <cellStyle name="Navadno 3 2 2 2 2 10 4" xfId="12758"/>
    <cellStyle name="Navadno 3 2 2 2 2 10 4 2" xfId="26916"/>
    <cellStyle name="Navadno 3 2 2 2 2 10 5" xfId="17016"/>
    <cellStyle name="Navadno 3 2 2 2 2 10 6" xfId="29045"/>
    <cellStyle name="Navadno 3 2 2 2 2 10 7" xfId="31227"/>
    <cellStyle name="Navadno 3 2 2 2 2 11" xfId="2898"/>
    <cellStyle name="Navadno 3 2 2 2 2 11 2" xfId="7124"/>
    <cellStyle name="Navadno 3 2 2 2 2 11 2 2" xfId="21282"/>
    <cellStyle name="Navadno 3 2 2 2 2 11 3" xfId="11350"/>
    <cellStyle name="Navadno 3 2 2 2 2 11 3 2" xfId="25508"/>
    <cellStyle name="Navadno 3 2 2 2 2 11 4" xfId="15608"/>
    <cellStyle name="Navadno 3 2 2 2 2 11 5" xfId="29062"/>
    <cellStyle name="Navadno 3 2 2 2 2 11 6" xfId="31228"/>
    <cellStyle name="Navadno 3 2 2 2 2 12" xfId="1486"/>
    <cellStyle name="Navadno 3 2 2 2 2 12 2" xfId="18428"/>
    <cellStyle name="Navadno 3 2 2 2 2 13" xfId="5712"/>
    <cellStyle name="Navadno 3 2 2 2 2 13 2" xfId="19870"/>
    <cellStyle name="Navadno 3 2 2 2 2 14" xfId="9938"/>
    <cellStyle name="Navadno 3 2 2 2 2 14 2" xfId="24096"/>
    <cellStyle name="Navadno 3 2 2 2 2 15" xfId="14162"/>
    <cellStyle name="Navadno 3 2 2 2 2 15 2" xfId="28320"/>
    <cellStyle name="Navadno 3 2 2 2 2 16" xfId="14196"/>
    <cellStyle name="Navadno 3 2 2 2 2 17" xfId="28342"/>
    <cellStyle name="Navadno 3 2 2 2 2 18" xfId="30454"/>
    <cellStyle name="Navadno 3 2 2 2 2 19" xfId="31226"/>
    <cellStyle name="Navadno 3 2 2 2 2 2" xfId="104"/>
    <cellStyle name="Navadno 3 2 2 2 2 2 10" xfId="9970"/>
    <cellStyle name="Navadno 3 2 2 2 2 2 10 2" xfId="24128"/>
    <cellStyle name="Navadno 3 2 2 2 2 2 11" xfId="14228"/>
    <cellStyle name="Navadno 3 2 2 2 2 2 12" xfId="28373"/>
    <cellStyle name="Navadno 3 2 2 2 2 2 13" xfId="30485"/>
    <cellStyle name="Navadno 3 2 2 2 2 2 14" xfId="31229"/>
    <cellStyle name="Navadno 3 2 2 2 2 2 2" xfId="264"/>
    <cellStyle name="Navadno 3 2 2 2 2 2 2 10" xfId="28405"/>
    <cellStyle name="Navadno 3 2 2 2 2 2 2 11" xfId="30565"/>
    <cellStyle name="Navadno 3 2 2 2 2 2 2 12" xfId="31230"/>
    <cellStyle name="Navadno 3 2 2 2 2 2 2 2" xfId="617"/>
    <cellStyle name="Navadno 3 2 2 2 2 2 2 2 10" xfId="30741"/>
    <cellStyle name="Navadno 3 2 2 2 2 2 2 2 11" xfId="31231"/>
    <cellStyle name="Navadno 3 2 2 2 2 2 2 2 2" xfId="1321"/>
    <cellStyle name="Navadno 3 2 2 2 2 2 2 2 2 10" xfId="31232"/>
    <cellStyle name="Navadno 3 2 2 2 2 2 2 2 2 2" xfId="5582"/>
    <cellStyle name="Navadno 3 2 2 2 2 2 2 2 2 2 2" xfId="9808"/>
    <cellStyle name="Navadno 3 2 2 2 2 2 2 2 2 2 2 2" xfId="23966"/>
    <cellStyle name="Navadno 3 2 2 2 2 2 2 2 2 2 3" xfId="14034"/>
    <cellStyle name="Navadno 3 2 2 2 2 2 2 2 2 2 3 2" xfId="28192"/>
    <cellStyle name="Navadno 3 2 2 2 2 2 2 2 2 2 4" xfId="18292"/>
    <cellStyle name="Navadno 3 2 2 2 2 2 2 2 2 2 5" xfId="30389"/>
    <cellStyle name="Navadno 3 2 2 2 2 2 2 2 2 2 6" xfId="31233"/>
    <cellStyle name="Navadno 3 2 2 2 2 2 2 2 2 3" xfId="4174"/>
    <cellStyle name="Navadno 3 2 2 2 2 2 2 2 2 3 2" xfId="8400"/>
    <cellStyle name="Navadno 3 2 2 2 2 2 2 2 2 3 2 2" xfId="22558"/>
    <cellStyle name="Navadno 3 2 2 2 2 2 2 2 2 3 3" xfId="12626"/>
    <cellStyle name="Navadno 3 2 2 2 2 2 2 2 2 3 3 2" xfId="26784"/>
    <cellStyle name="Navadno 3 2 2 2 2 2 2 2 2 3 4" xfId="16884"/>
    <cellStyle name="Navadno 3 2 2 2 2 2 2 2 2 3 5" xfId="29701"/>
    <cellStyle name="Navadno 3 2 2 2 2 2 2 2 2 3 6" xfId="31234"/>
    <cellStyle name="Navadno 3 2 2 2 2 2 2 2 2 4" xfId="2766"/>
    <cellStyle name="Navadno 3 2 2 2 2 2 2 2 2 4 2" xfId="19708"/>
    <cellStyle name="Navadno 3 2 2 2 2 2 2 2 2 5" xfId="6992"/>
    <cellStyle name="Navadno 3 2 2 2 2 2 2 2 2 5 2" xfId="21150"/>
    <cellStyle name="Navadno 3 2 2 2 2 2 2 2 2 6" xfId="11218"/>
    <cellStyle name="Navadno 3 2 2 2 2 2 2 2 2 6 2" xfId="25376"/>
    <cellStyle name="Navadno 3 2 2 2 2 2 2 2 2 7" xfId="15476"/>
    <cellStyle name="Navadno 3 2 2 2 2 2 2 2 2 8" xfId="28981"/>
    <cellStyle name="Navadno 3 2 2 2 2 2 2 2 2 9" xfId="31093"/>
    <cellStyle name="Navadno 3 2 2 2 2 2 2 2 3" xfId="4878"/>
    <cellStyle name="Navadno 3 2 2 2 2 2 2 2 3 2" xfId="9104"/>
    <cellStyle name="Navadno 3 2 2 2 2 2 2 2 3 2 2" xfId="23262"/>
    <cellStyle name="Navadno 3 2 2 2 2 2 2 2 3 3" xfId="13330"/>
    <cellStyle name="Navadno 3 2 2 2 2 2 2 2 3 3 2" xfId="27488"/>
    <cellStyle name="Navadno 3 2 2 2 2 2 2 2 3 4" xfId="17588"/>
    <cellStyle name="Navadno 3 2 2 2 2 2 2 2 3 5" xfId="30037"/>
    <cellStyle name="Navadno 3 2 2 2 2 2 2 2 3 6" xfId="31235"/>
    <cellStyle name="Navadno 3 2 2 2 2 2 2 2 4" xfId="3470"/>
    <cellStyle name="Navadno 3 2 2 2 2 2 2 2 4 2" xfId="7696"/>
    <cellStyle name="Navadno 3 2 2 2 2 2 2 2 4 2 2" xfId="21854"/>
    <cellStyle name="Navadno 3 2 2 2 2 2 2 2 4 3" xfId="11922"/>
    <cellStyle name="Navadno 3 2 2 2 2 2 2 2 4 3 2" xfId="26080"/>
    <cellStyle name="Navadno 3 2 2 2 2 2 2 2 4 4" xfId="16180"/>
    <cellStyle name="Navadno 3 2 2 2 2 2 2 2 4 5" xfId="29349"/>
    <cellStyle name="Navadno 3 2 2 2 2 2 2 2 4 6" xfId="31236"/>
    <cellStyle name="Navadno 3 2 2 2 2 2 2 2 5" xfId="2062"/>
    <cellStyle name="Navadno 3 2 2 2 2 2 2 2 5 2" xfId="19004"/>
    <cellStyle name="Navadno 3 2 2 2 2 2 2 2 6" xfId="6288"/>
    <cellStyle name="Navadno 3 2 2 2 2 2 2 2 6 2" xfId="20446"/>
    <cellStyle name="Navadno 3 2 2 2 2 2 2 2 7" xfId="10514"/>
    <cellStyle name="Navadno 3 2 2 2 2 2 2 2 7 2" xfId="24672"/>
    <cellStyle name="Navadno 3 2 2 2 2 2 2 2 8" xfId="14772"/>
    <cellStyle name="Navadno 3 2 2 2 2 2 2 2 9" xfId="28629"/>
    <cellStyle name="Navadno 3 2 2 2 2 2 2 3" xfId="969"/>
    <cellStyle name="Navadno 3 2 2 2 2 2 2 3 10" xfId="31237"/>
    <cellStyle name="Navadno 3 2 2 2 2 2 2 3 2" xfId="5230"/>
    <cellStyle name="Navadno 3 2 2 2 2 2 2 3 2 2" xfId="9456"/>
    <cellStyle name="Navadno 3 2 2 2 2 2 2 3 2 2 2" xfId="23614"/>
    <cellStyle name="Navadno 3 2 2 2 2 2 2 3 2 3" xfId="13682"/>
    <cellStyle name="Navadno 3 2 2 2 2 2 2 3 2 3 2" xfId="27840"/>
    <cellStyle name="Navadno 3 2 2 2 2 2 2 3 2 4" xfId="17940"/>
    <cellStyle name="Navadno 3 2 2 2 2 2 2 3 2 5" xfId="30213"/>
    <cellStyle name="Navadno 3 2 2 2 2 2 2 3 2 6" xfId="31238"/>
    <cellStyle name="Navadno 3 2 2 2 2 2 2 3 3" xfId="3822"/>
    <cellStyle name="Navadno 3 2 2 2 2 2 2 3 3 2" xfId="8048"/>
    <cellStyle name="Navadno 3 2 2 2 2 2 2 3 3 2 2" xfId="22206"/>
    <cellStyle name="Navadno 3 2 2 2 2 2 2 3 3 3" xfId="12274"/>
    <cellStyle name="Navadno 3 2 2 2 2 2 2 3 3 3 2" xfId="26432"/>
    <cellStyle name="Navadno 3 2 2 2 2 2 2 3 3 4" xfId="16532"/>
    <cellStyle name="Navadno 3 2 2 2 2 2 2 3 3 5" xfId="29525"/>
    <cellStyle name="Navadno 3 2 2 2 2 2 2 3 3 6" xfId="31239"/>
    <cellStyle name="Navadno 3 2 2 2 2 2 2 3 4" xfId="2414"/>
    <cellStyle name="Navadno 3 2 2 2 2 2 2 3 4 2" xfId="19356"/>
    <cellStyle name="Navadno 3 2 2 2 2 2 2 3 5" xfId="6640"/>
    <cellStyle name="Navadno 3 2 2 2 2 2 2 3 5 2" xfId="20798"/>
    <cellStyle name="Navadno 3 2 2 2 2 2 2 3 6" xfId="10866"/>
    <cellStyle name="Navadno 3 2 2 2 2 2 2 3 6 2" xfId="25024"/>
    <cellStyle name="Navadno 3 2 2 2 2 2 2 3 7" xfId="15124"/>
    <cellStyle name="Navadno 3 2 2 2 2 2 2 3 8" xfId="28805"/>
    <cellStyle name="Navadno 3 2 2 2 2 2 2 3 9" xfId="30917"/>
    <cellStyle name="Navadno 3 2 2 2 2 2 2 4" xfId="4526"/>
    <cellStyle name="Navadno 3 2 2 2 2 2 2 4 2" xfId="8752"/>
    <cellStyle name="Navadno 3 2 2 2 2 2 2 4 2 2" xfId="22910"/>
    <cellStyle name="Navadno 3 2 2 2 2 2 2 4 3" xfId="12978"/>
    <cellStyle name="Navadno 3 2 2 2 2 2 2 4 3 2" xfId="27136"/>
    <cellStyle name="Navadno 3 2 2 2 2 2 2 4 4" xfId="17236"/>
    <cellStyle name="Navadno 3 2 2 2 2 2 2 4 5" xfId="29861"/>
    <cellStyle name="Navadno 3 2 2 2 2 2 2 4 6" xfId="31240"/>
    <cellStyle name="Navadno 3 2 2 2 2 2 2 5" xfId="3118"/>
    <cellStyle name="Navadno 3 2 2 2 2 2 2 5 2" xfId="7344"/>
    <cellStyle name="Navadno 3 2 2 2 2 2 2 5 2 2" xfId="21502"/>
    <cellStyle name="Navadno 3 2 2 2 2 2 2 5 3" xfId="11570"/>
    <cellStyle name="Navadno 3 2 2 2 2 2 2 5 3 2" xfId="25728"/>
    <cellStyle name="Navadno 3 2 2 2 2 2 2 5 4" xfId="15828"/>
    <cellStyle name="Navadno 3 2 2 2 2 2 2 5 5" xfId="29173"/>
    <cellStyle name="Navadno 3 2 2 2 2 2 2 5 6" xfId="31241"/>
    <cellStyle name="Navadno 3 2 2 2 2 2 2 6" xfId="1710"/>
    <cellStyle name="Navadno 3 2 2 2 2 2 2 6 2" xfId="18652"/>
    <cellStyle name="Navadno 3 2 2 2 2 2 2 7" xfId="5936"/>
    <cellStyle name="Navadno 3 2 2 2 2 2 2 7 2" xfId="20094"/>
    <cellStyle name="Navadno 3 2 2 2 2 2 2 8" xfId="10162"/>
    <cellStyle name="Navadno 3 2 2 2 2 2 2 8 2" xfId="24320"/>
    <cellStyle name="Navadno 3 2 2 2 2 2 2 9" xfId="14420"/>
    <cellStyle name="Navadno 3 2 2 2 2 2 3" xfId="305"/>
    <cellStyle name="Navadno 3 2 2 2 2 2 3 10" xfId="28409"/>
    <cellStyle name="Navadno 3 2 2 2 2 2 3 11" xfId="30586"/>
    <cellStyle name="Navadno 3 2 2 2 2 2 3 12" xfId="31242"/>
    <cellStyle name="Navadno 3 2 2 2 2 2 3 2" xfId="658"/>
    <cellStyle name="Navadno 3 2 2 2 2 2 3 2 10" xfId="30762"/>
    <cellStyle name="Navadno 3 2 2 2 2 2 3 2 11" xfId="31243"/>
    <cellStyle name="Navadno 3 2 2 2 2 2 3 2 2" xfId="1362"/>
    <cellStyle name="Navadno 3 2 2 2 2 2 3 2 2 10" xfId="31244"/>
    <cellStyle name="Navadno 3 2 2 2 2 2 3 2 2 2" xfId="5623"/>
    <cellStyle name="Navadno 3 2 2 2 2 2 3 2 2 2 2" xfId="9849"/>
    <cellStyle name="Navadno 3 2 2 2 2 2 3 2 2 2 2 2" xfId="24007"/>
    <cellStyle name="Navadno 3 2 2 2 2 2 3 2 2 2 3" xfId="14075"/>
    <cellStyle name="Navadno 3 2 2 2 2 2 3 2 2 2 3 2" xfId="28233"/>
    <cellStyle name="Navadno 3 2 2 2 2 2 3 2 2 2 4" xfId="18333"/>
    <cellStyle name="Navadno 3 2 2 2 2 2 3 2 2 2 5" xfId="30410"/>
    <cellStyle name="Navadno 3 2 2 2 2 2 3 2 2 2 6" xfId="31245"/>
    <cellStyle name="Navadno 3 2 2 2 2 2 3 2 2 3" xfId="4215"/>
    <cellStyle name="Navadno 3 2 2 2 2 2 3 2 2 3 2" xfId="8441"/>
    <cellStyle name="Navadno 3 2 2 2 2 2 3 2 2 3 2 2" xfId="22599"/>
    <cellStyle name="Navadno 3 2 2 2 2 2 3 2 2 3 3" xfId="12667"/>
    <cellStyle name="Navadno 3 2 2 2 2 2 3 2 2 3 3 2" xfId="26825"/>
    <cellStyle name="Navadno 3 2 2 2 2 2 3 2 2 3 4" xfId="16925"/>
    <cellStyle name="Navadno 3 2 2 2 2 2 3 2 2 3 5" xfId="29722"/>
    <cellStyle name="Navadno 3 2 2 2 2 2 3 2 2 3 6" xfId="31246"/>
    <cellStyle name="Navadno 3 2 2 2 2 2 3 2 2 4" xfId="2807"/>
    <cellStyle name="Navadno 3 2 2 2 2 2 3 2 2 4 2" xfId="19749"/>
    <cellStyle name="Navadno 3 2 2 2 2 2 3 2 2 5" xfId="7033"/>
    <cellStyle name="Navadno 3 2 2 2 2 2 3 2 2 5 2" xfId="21191"/>
    <cellStyle name="Navadno 3 2 2 2 2 2 3 2 2 6" xfId="11259"/>
    <cellStyle name="Navadno 3 2 2 2 2 2 3 2 2 6 2" xfId="25417"/>
    <cellStyle name="Navadno 3 2 2 2 2 2 3 2 2 7" xfId="15517"/>
    <cellStyle name="Navadno 3 2 2 2 2 2 3 2 2 8" xfId="29002"/>
    <cellStyle name="Navadno 3 2 2 2 2 2 3 2 2 9" xfId="31114"/>
    <cellStyle name="Navadno 3 2 2 2 2 2 3 2 3" xfId="4919"/>
    <cellStyle name="Navadno 3 2 2 2 2 2 3 2 3 2" xfId="9145"/>
    <cellStyle name="Navadno 3 2 2 2 2 2 3 2 3 2 2" xfId="23303"/>
    <cellStyle name="Navadno 3 2 2 2 2 2 3 2 3 3" xfId="13371"/>
    <cellStyle name="Navadno 3 2 2 2 2 2 3 2 3 3 2" xfId="27529"/>
    <cellStyle name="Navadno 3 2 2 2 2 2 3 2 3 4" xfId="17629"/>
    <cellStyle name="Navadno 3 2 2 2 2 2 3 2 3 5" xfId="30058"/>
    <cellStyle name="Navadno 3 2 2 2 2 2 3 2 3 6" xfId="31247"/>
    <cellStyle name="Navadno 3 2 2 2 2 2 3 2 4" xfId="3511"/>
    <cellStyle name="Navadno 3 2 2 2 2 2 3 2 4 2" xfId="7737"/>
    <cellStyle name="Navadno 3 2 2 2 2 2 3 2 4 2 2" xfId="21895"/>
    <cellStyle name="Navadno 3 2 2 2 2 2 3 2 4 3" xfId="11963"/>
    <cellStyle name="Navadno 3 2 2 2 2 2 3 2 4 3 2" xfId="26121"/>
    <cellStyle name="Navadno 3 2 2 2 2 2 3 2 4 4" xfId="16221"/>
    <cellStyle name="Navadno 3 2 2 2 2 2 3 2 4 5" xfId="29370"/>
    <cellStyle name="Navadno 3 2 2 2 2 2 3 2 4 6" xfId="31248"/>
    <cellStyle name="Navadno 3 2 2 2 2 2 3 2 5" xfId="2103"/>
    <cellStyle name="Navadno 3 2 2 2 2 2 3 2 5 2" xfId="19045"/>
    <cellStyle name="Navadno 3 2 2 2 2 2 3 2 6" xfId="6329"/>
    <cellStyle name="Navadno 3 2 2 2 2 2 3 2 6 2" xfId="20487"/>
    <cellStyle name="Navadno 3 2 2 2 2 2 3 2 7" xfId="10555"/>
    <cellStyle name="Navadno 3 2 2 2 2 2 3 2 7 2" xfId="24713"/>
    <cellStyle name="Navadno 3 2 2 2 2 2 3 2 8" xfId="14813"/>
    <cellStyle name="Navadno 3 2 2 2 2 2 3 2 9" xfId="28650"/>
    <cellStyle name="Navadno 3 2 2 2 2 2 3 3" xfId="1010"/>
    <cellStyle name="Navadno 3 2 2 2 2 2 3 3 10" xfId="31249"/>
    <cellStyle name="Navadno 3 2 2 2 2 2 3 3 2" xfId="5271"/>
    <cellStyle name="Navadno 3 2 2 2 2 2 3 3 2 2" xfId="9497"/>
    <cellStyle name="Navadno 3 2 2 2 2 2 3 3 2 2 2" xfId="23655"/>
    <cellStyle name="Navadno 3 2 2 2 2 2 3 3 2 3" xfId="13723"/>
    <cellStyle name="Navadno 3 2 2 2 2 2 3 3 2 3 2" xfId="27881"/>
    <cellStyle name="Navadno 3 2 2 2 2 2 3 3 2 4" xfId="17981"/>
    <cellStyle name="Navadno 3 2 2 2 2 2 3 3 2 5" xfId="30234"/>
    <cellStyle name="Navadno 3 2 2 2 2 2 3 3 2 6" xfId="31250"/>
    <cellStyle name="Navadno 3 2 2 2 2 2 3 3 3" xfId="3863"/>
    <cellStyle name="Navadno 3 2 2 2 2 2 3 3 3 2" xfId="8089"/>
    <cellStyle name="Navadno 3 2 2 2 2 2 3 3 3 2 2" xfId="22247"/>
    <cellStyle name="Navadno 3 2 2 2 2 2 3 3 3 3" xfId="12315"/>
    <cellStyle name="Navadno 3 2 2 2 2 2 3 3 3 3 2" xfId="26473"/>
    <cellStyle name="Navadno 3 2 2 2 2 2 3 3 3 4" xfId="16573"/>
    <cellStyle name="Navadno 3 2 2 2 2 2 3 3 3 5" xfId="29546"/>
    <cellStyle name="Navadno 3 2 2 2 2 2 3 3 3 6" xfId="31251"/>
    <cellStyle name="Navadno 3 2 2 2 2 2 3 3 4" xfId="2455"/>
    <cellStyle name="Navadno 3 2 2 2 2 2 3 3 4 2" xfId="19397"/>
    <cellStyle name="Navadno 3 2 2 2 2 2 3 3 5" xfId="6681"/>
    <cellStyle name="Navadno 3 2 2 2 2 2 3 3 5 2" xfId="20839"/>
    <cellStyle name="Navadno 3 2 2 2 2 2 3 3 6" xfId="10907"/>
    <cellStyle name="Navadno 3 2 2 2 2 2 3 3 6 2" xfId="25065"/>
    <cellStyle name="Navadno 3 2 2 2 2 2 3 3 7" xfId="15165"/>
    <cellStyle name="Navadno 3 2 2 2 2 2 3 3 8" xfId="28826"/>
    <cellStyle name="Navadno 3 2 2 2 2 2 3 3 9" xfId="30938"/>
    <cellStyle name="Navadno 3 2 2 2 2 2 3 4" xfId="4567"/>
    <cellStyle name="Navadno 3 2 2 2 2 2 3 4 2" xfId="8793"/>
    <cellStyle name="Navadno 3 2 2 2 2 2 3 4 2 2" xfId="22951"/>
    <cellStyle name="Navadno 3 2 2 2 2 2 3 4 3" xfId="13019"/>
    <cellStyle name="Navadno 3 2 2 2 2 2 3 4 3 2" xfId="27177"/>
    <cellStyle name="Navadno 3 2 2 2 2 2 3 4 4" xfId="17277"/>
    <cellStyle name="Navadno 3 2 2 2 2 2 3 4 5" xfId="29882"/>
    <cellStyle name="Navadno 3 2 2 2 2 2 3 4 6" xfId="31252"/>
    <cellStyle name="Navadno 3 2 2 2 2 2 3 5" xfId="3159"/>
    <cellStyle name="Navadno 3 2 2 2 2 2 3 5 2" xfId="7385"/>
    <cellStyle name="Navadno 3 2 2 2 2 2 3 5 2 2" xfId="21543"/>
    <cellStyle name="Navadno 3 2 2 2 2 2 3 5 3" xfId="11611"/>
    <cellStyle name="Navadno 3 2 2 2 2 2 3 5 3 2" xfId="25769"/>
    <cellStyle name="Navadno 3 2 2 2 2 2 3 5 4" xfId="15869"/>
    <cellStyle name="Navadno 3 2 2 2 2 2 3 5 5" xfId="29194"/>
    <cellStyle name="Navadno 3 2 2 2 2 2 3 5 6" xfId="31253"/>
    <cellStyle name="Navadno 3 2 2 2 2 2 3 6" xfId="1751"/>
    <cellStyle name="Navadno 3 2 2 2 2 2 3 6 2" xfId="18693"/>
    <cellStyle name="Navadno 3 2 2 2 2 2 3 7" xfId="5977"/>
    <cellStyle name="Navadno 3 2 2 2 2 2 3 7 2" xfId="20135"/>
    <cellStyle name="Navadno 3 2 2 2 2 2 3 8" xfId="10203"/>
    <cellStyle name="Navadno 3 2 2 2 2 2 3 8 2" xfId="24361"/>
    <cellStyle name="Navadno 3 2 2 2 2 2 3 9" xfId="14461"/>
    <cellStyle name="Navadno 3 2 2 2 2 2 4" xfId="489"/>
    <cellStyle name="Navadno 3 2 2 2 2 2 4 10" xfId="30677"/>
    <cellStyle name="Navadno 3 2 2 2 2 2 4 11" xfId="31254"/>
    <cellStyle name="Navadno 3 2 2 2 2 2 4 2" xfId="1193"/>
    <cellStyle name="Navadno 3 2 2 2 2 2 4 2 10" xfId="31255"/>
    <cellStyle name="Navadno 3 2 2 2 2 2 4 2 2" xfId="5454"/>
    <cellStyle name="Navadno 3 2 2 2 2 2 4 2 2 2" xfId="9680"/>
    <cellStyle name="Navadno 3 2 2 2 2 2 4 2 2 2 2" xfId="23838"/>
    <cellStyle name="Navadno 3 2 2 2 2 2 4 2 2 3" xfId="13906"/>
    <cellStyle name="Navadno 3 2 2 2 2 2 4 2 2 3 2" xfId="28064"/>
    <cellStyle name="Navadno 3 2 2 2 2 2 4 2 2 4" xfId="18164"/>
    <cellStyle name="Navadno 3 2 2 2 2 2 4 2 2 5" xfId="30325"/>
    <cellStyle name="Navadno 3 2 2 2 2 2 4 2 2 6" xfId="31256"/>
    <cellStyle name="Navadno 3 2 2 2 2 2 4 2 3" xfId="4046"/>
    <cellStyle name="Navadno 3 2 2 2 2 2 4 2 3 2" xfId="8272"/>
    <cellStyle name="Navadno 3 2 2 2 2 2 4 2 3 2 2" xfId="22430"/>
    <cellStyle name="Navadno 3 2 2 2 2 2 4 2 3 3" xfId="12498"/>
    <cellStyle name="Navadno 3 2 2 2 2 2 4 2 3 3 2" xfId="26656"/>
    <cellStyle name="Navadno 3 2 2 2 2 2 4 2 3 4" xfId="16756"/>
    <cellStyle name="Navadno 3 2 2 2 2 2 4 2 3 5" xfId="29637"/>
    <cellStyle name="Navadno 3 2 2 2 2 2 4 2 3 6" xfId="31257"/>
    <cellStyle name="Navadno 3 2 2 2 2 2 4 2 4" xfId="2638"/>
    <cellStyle name="Navadno 3 2 2 2 2 2 4 2 4 2" xfId="19580"/>
    <cellStyle name="Navadno 3 2 2 2 2 2 4 2 5" xfId="6864"/>
    <cellStyle name="Navadno 3 2 2 2 2 2 4 2 5 2" xfId="21022"/>
    <cellStyle name="Navadno 3 2 2 2 2 2 4 2 6" xfId="11090"/>
    <cellStyle name="Navadno 3 2 2 2 2 2 4 2 6 2" xfId="25248"/>
    <cellStyle name="Navadno 3 2 2 2 2 2 4 2 7" xfId="15348"/>
    <cellStyle name="Navadno 3 2 2 2 2 2 4 2 8" xfId="28917"/>
    <cellStyle name="Navadno 3 2 2 2 2 2 4 2 9" xfId="31029"/>
    <cellStyle name="Navadno 3 2 2 2 2 2 4 3" xfId="4750"/>
    <cellStyle name="Navadno 3 2 2 2 2 2 4 3 2" xfId="8976"/>
    <cellStyle name="Navadno 3 2 2 2 2 2 4 3 2 2" xfId="23134"/>
    <cellStyle name="Navadno 3 2 2 2 2 2 4 3 3" xfId="13202"/>
    <cellStyle name="Navadno 3 2 2 2 2 2 4 3 3 2" xfId="27360"/>
    <cellStyle name="Navadno 3 2 2 2 2 2 4 3 4" xfId="17460"/>
    <cellStyle name="Navadno 3 2 2 2 2 2 4 3 5" xfId="29973"/>
    <cellStyle name="Navadno 3 2 2 2 2 2 4 3 6" xfId="31258"/>
    <cellStyle name="Navadno 3 2 2 2 2 2 4 4" xfId="3342"/>
    <cellStyle name="Navadno 3 2 2 2 2 2 4 4 2" xfId="7568"/>
    <cellStyle name="Navadno 3 2 2 2 2 2 4 4 2 2" xfId="21726"/>
    <cellStyle name="Navadno 3 2 2 2 2 2 4 4 3" xfId="11794"/>
    <cellStyle name="Navadno 3 2 2 2 2 2 4 4 3 2" xfId="25952"/>
    <cellStyle name="Navadno 3 2 2 2 2 2 4 4 4" xfId="16052"/>
    <cellStyle name="Navadno 3 2 2 2 2 2 4 4 5" xfId="29285"/>
    <cellStyle name="Navadno 3 2 2 2 2 2 4 4 6" xfId="31259"/>
    <cellStyle name="Navadno 3 2 2 2 2 2 4 5" xfId="1934"/>
    <cellStyle name="Navadno 3 2 2 2 2 2 4 5 2" xfId="18876"/>
    <cellStyle name="Navadno 3 2 2 2 2 2 4 6" xfId="6160"/>
    <cellStyle name="Navadno 3 2 2 2 2 2 4 6 2" xfId="20318"/>
    <cellStyle name="Navadno 3 2 2 2 2 2 4 7" xfId="10386"/>
    <cellStyle name="Navadno 3 2 2 2 2 2 4 7 2" xfId="24544"/>
    <cellStyle name="Navadno 3 2 2 2 2 2 4 8" xfId="14644"/>
    <cellStyle name="Navadno 3 2 2 2 2 2 4 9" xfId="28565"/>
    <cellStyle name="Navadno 3 2 2 2 2 2 5" xfId="841"/>
    <cellStyle name="Navadno 3 2 2 2 2 2 5 10" xfId="31260"/>
    <cellStyle name="Navadno 3 2 2 2 2 2 5 2" xfId="5102"/>
    <cellStyle name="Navadno 3 2 2 2 2 2 5 2 2" xfId="9328"/>
    <cellStyle name="Navadno 3 2 2 2 2 2 5 2 2 2" xfId="23486"/>
    <cellStyle name="Navadno 3 2 2 2 2 2 5 2 3" xfId="13554"/>
    <cellStyle name="Navadno 3 2 2 2 2 2 5 2 3 2" xfId="27712"/>
    <cellStyle name="Navadno 3 2 2 2 2 2 5 2 4" xfId="17812"/>
    <cellStyle name="Navadno 3 2 2 2 2 2 5 2 5" xfId="30149"/>
    <cellStyle name="Navadno 3 2 2 2 2 2 5 2 6" xfId="31261"/>
    <cellStyle name="Navadno 3 2 2 2 2 2 5 3" xfId="3694"/>
    <cellStyle name="Navadno 3 2 2 2 2 2 5 3 2" xfId="7920"/>
    <cellStyle name="Navadno 3 2 2 2 2 2 5 3 2 2" xfId="22078"/>
    <cellStyle name="Navadno 3 2 2 2 2 2 5 3 3" xfId="12146"/>
    <cellStyle name="Navadno 3 2 2 2 2 2 5 3 3 2" xfId="26304"/>
    <cellStyle name="Navadno 3 2 2 2 2 2 5 3 4" xfId="16404"/>
    <cellStyle name="Navadno 3 2 2 2 2 2 5 3 5" xfId="29461"/>
    <cellStyle name="Navadno 3 2 2 2 2 2 5 3 6" xfId="31262"/>
    <cellStyle name="Navadno 3 2 2 2 2 2 5 4" xfId="2286"/>
    <cellStyle name="Navadno 3 2 2 2 2 2 5 4 2" xfId="19228"/>
    <cellStyle name="Navadno 3 2 2 2 2 2 5 5" xfId="6512"/>
    <cellStyle name="Navadno 3 2 2 2 2 2 5 5 2" xfId="20670"/>
    <cellStyle name="Navadno 3 2 2 2 2 2 5 6" xfId="10738"/>
    <cellStyle name="Navadno 3 2 2 2 2 2 5 6 2" xfId="24896"/>
    <cellStyle name="Navadno 3 2 2 2 2 2 5 7" xfId="14996"/>
    <cellStyle name="Navadno 3 2 2 2 2 2 5 8" xfId="28741"/>
    <cellStyle name="Navadno 3 2 2 2 2 2 5 9" xfId="30853"/>
    <cellStyle name="Navadno 3 2 2 2 2 2 6" xfId="4366"/>
    <cellStyle name="Navadno 3 2 2 2 2 2 6 2" xfId="8592"/>
    <cellStyle name="Navadno 3 2 2 2 2 2 6 2 2" xfId="22750"/>
    <cellStyle name="Navadno 3 2 2 2 2 2 6 3" xfId="12818"/>
    <cellStyle name="Navadno 3 2 2 2 2 2 6 3 2" xfId="26976"/>
    <cellStyle name="Navadno 3 2 2 2 2 2 6 4" xfId="17076"/>
    <cellStyle name="Navadno 3 2 2 2 2 2 6 5" xfId="29781"/>
    <cellStyle name="Navadno 3 2 2 2 2 2 6 6" xfId="31263"/>
    <cellStyle name="Navadno 3 2 2 2 2 2 7" xfId="2958"/>
    <cellStyle name="Navadno 3 2 2 2 2 2 7 2" xfId="7184"/>
    <cellStyle name="Navadno 3 2 2 2 2 2 7 2 2" xfId="21342"/>
    <cellStyle name="Navadno 3 2 2 2 2 2 7 3" xfId="11410"/>
    <cellStyle name="Navadno 3 2 2 2 2 2 7 3 2" xfId="25568"/>
    <cellStyle name="Navadno 3 2 2 2 2 2 7 4" xfId="15668"/>
    <cellStyle name="Navadno 3 2 2 2 2 2 7 5" xfId="29093"/>
    <cellStyle name="Navadno 3 2 2 2 2 2 7 6" xfId="31264"/>
    <cellStyle name="Navadno 3 2 2 2 2 2 8" xfId="1518"/>
    <cellStyle name="Navadno 3 2 2 2 2 2 8 2" xfId="18460"/>
    <cellStyle name="Navadno 3 2 2 2 2 2 9" xfId="5744"/>
    <cellStyle name="Navadno 3 2 2 2 2 2 9 2" xfId="19902"/>
    <cellStyle name="Navadno 3 2 2 2 2 3" xfId="136"/>
    <cellStyle name="Navadno 3 2 2 2 2 3 10" xfId="14292"/>
    <cellStyle name="Navadno 3 2 2 2 2 3 11" xfId="28389"/>
    <cellStyle name="Navadno 3 2 2 2 2 3 12" xfId="30501"/>
    <cellStyle name="Navadno 3 2 2 2 2 3 13" xfId="31265"/>
    <cellStyle name="Navadno 3 2 2 2 2 3 2" xfId="296"/>
    <cellStyle name="Navadno 3 2 2 2 2 3 2 10" xfId="28485"/>
    <cellStyle name="Navadno 3 2 2 2 2 3 2 11" xfId="30581"/>
    <cellStyle name="Navadno 3 2 2 2 2 3 2 12" xfId="31266"/>
    <cellStyle name="Navadno 3 2 2 2 2 3 2 2" xfId="649"/>
    <cellStyle name="Navadno 3 2 2 2 2 3 2 2 10" xfId="30757"/>
    <cellStyle name="Navadno 3 2 2 2 2 3 2 2 11" xfId="31267"/>
    <cellStyle name="Navadno 3 2 2 2 2 3 2 2 2" xfId="1353"/>
    <cellStyle name="Navadno 3 2 2 2 2 3 2 2 2 10" xfId="31268"/>
    <cellStyle name="Navadno 3 2 2 2 2 3 2 2 2 2" xfId="5614"/>
    <cellStyle name="Navadno 3 2 2 2 2 3 2 2 2 2 2" xfId="9840"/>
    <cellStyle name="Navadno 3 2 2 2 2 3 2 2 2 2 2 2" xfId="23998"/>
    <cellStyle name="Navadno 3 2 2 2 2 3 2 2 2 2 3" xfId="14066"/>
    <cellStyle name="Navadno 3 2 2 2 2 3 2 2 2 2 3 2" xfId="28224"/>
    <cellStyle name="Navadno 3 2 2 2 2 3 2 2 2 2 4" xfId="18324"/>
    <cellStyle name="Navadno 3 2 2 2 2 3 2 2 2 2 5" xfId="30405"/>
    <cellStyle name="Navadno 3 2 2 2 2 3 2 2 2 2 6" xfId="31269"/>
    <cellStyle name="Navadno 3 2 2 2 2 3 2 2 2 3" xfId="4206"/>
    <cellStyle name="Navadno 3 2 2 2 2 3 2 2 2 3 2" xfId="8432"/>
    <cellStyle name="Navadno 3 2 2 2 2 3 2 2 2 3 2 2" xfId="22590"/>
    <cellStyle name="Navadno 3 2 2 2 2 3 2 2 2 3 3" xfId="12658"/>
    <cellStyle name="Navadno 3 2 2 2 2 3 2 2 2 3 3 2" xfId="26816"/>
    <cellStyle name="Navadno 3 2 2 2 2 3 2 2 2 3 4" xfId="16916"/>
    <cellStyle name="Navadno 3 2 2 2 2 3 2 2 2 3 5" xfId="29717"/>
    <cellStyle name="Navadno 3 2 2 2 2 3 2 2 2 3 6" xfId="31270"/>
    <cellStyle name="Navadno 3 2 2 2 2 3 2 2 2 4" xfId="2798"/>
    <cellStyle name="Navadno 3 2 2 2 2 3 2 2 2 4 2" xfId="19740"/>
    <cellStyle name="Navadno 3 2 2 2 2 3 2 2 2 5" xfId="7024"/>
    <cellStyle name="Navadno 3 2 2 2 2 3 2 2 2 5 2" xfId="21182"/>
    <cellStyle name="Navadno 3 2 2 2 2 3 2 2 2 6" xfId="11250"/>
    <cellStyle name="Navadno 3 2 2 2 2 3 2 2 2 6 2" xfId="25408"/>
    <cellStyle name="Navadno 3 2 2 2 2 3 2 2 2 7" xfId="15508"/>
    <cellStyle name="Navadno 3 2 2 2 2 3 2 2 2 8" xfId="28997"/>
    <cellStyle name="Navadno 3 2 2 2 2 3 2 2 2 9" xfId="31109"/>
    <cellStyle name="Navadno 3 2 2 2 2 3 2 2 3" xfId="4910"/>
    <cellStyle name="Navadno 3 2 2 2 2 3 2 2 3 2" xfId="9136"/>
    <cellStyle name="Navadno 3 2 2 2 2 3 2 2 3 2 2" xfId="23294"/>
    <cellStyle name="Navadno 3 2 2 2 2 3 2 2 3 3" xfId="13362"/>
    <cellStyle name="Navadno 3 2 2 2 2 3 2 2 3 3 2" xfId="27520"/>
    <cellStyle name="Navadno 3 2 2 2 2 3 2 2 3 4" xfId="17620"/>
    <cellStyle name="Navadno 3 2 2 2 2 3 2 2 3 5" xfId="30053"/>
    <cellStyle name="Navadno 3 2 2 2 2 3 2 2 3 6" xfId="31271"/>
    <cellStyle name="Navadno 3 2 2 2 2 3 2 2 4" xfId="3502"/>
    <cellStyle name="Navadno 3 2 2 2 2 3 2 2 4 2" xfId="7728"/>
    <cellStyle name="Navadno 3 2 2 2 2 3 2 2 4 2 2" xfId="21886"/>
    <cellStyle name="Navadno 3 2 2 2 2 3 2 2 4 3" xfId="11954"/>
    <cellStyle name="Navadno 3 2 2 2 2 3 2 2 4 3 2" xfId="26112"/>
    <cellStyle name="Navadno 3 2 2 2 2 3 2 2 4 4" xfId="16212"/>
    <cellStyle name="Navadno 3 2 2 2 2 3 2 2 4 5" xfId="29365"/>
    <cellStyle name="Navadno 3 2 2 2 2 3 2 2 4 6" xfId="31272"/>
    <cellStyle name="Navadno 3 2 2 2 2 3 2 2 5" xfId="2094"/>
    <cellStyle name="Navadno 3 2 2 2 2 3 2 2 5 2" xfId="19036"/>
    <cellStyle name="Navadno 3 2 2 2 2 3 2 2 6" xfId="6320"/>
    <cellStyle name="Navadno 3 2 2 2 2 3 2 2 6 2" xfId="20478"/>
    <cellStyle name="Navadno 3 2 2 2 2 3 2 2 7" xfId="10546"/>
    <cellStyle name="Navadno 3 2 2 2 2 3 2 2 7 2" xfId="24704"/>
    <cellStyle name="Navadno 3 2 2 2 2 3 2 2 8" xfId="14804"/>
    <cellStyle name="Navadno 3 2 2 2 2 3 2 2 9" xfId="28645"/>
    <cellStyle name="Navadno 3 2 2 2 2 3 2 3" xfId="1001"/>
    <cellStyle name="Navadno 3 2 2 2 2 3 2 3 10" xfId="31273"/>
    <cellStyle name="Navadno 3 2 2 2 2 3 2 3 2" xfId="5262"/>
    <cellStyle name="Navadno 3 2 2 2 2 3 2 3 2 2" xfId="9488"/>
    <cellStyle name="Navadno 3 2 2 2 2 3 2 3 2 2 2" xfId="23646"/>
    <cellStyle name="Navadno 3 2 2 2 2 3 2 3 2 3" xfId="13714"/>
    <cellStyle name="Navadno 3 2 2 2 2 3 2 3 2 3 2" xfId="27872"/>
    <cellStyle name="Navadno 3 2 2 2 2 3 2 3 2 4" xfId="17972"/>
    <cellStyle name="Navadno 3 2 2 2 2 3 2 3 2 5" xfId="30229"/>
    <cellStyle name="Navadno 3 2 2 2 2 3 2 3 2 6" xfId="31274"/>
    <cellStyle name="Navadno 3 2 2 2 2 3 2 3 3" xfId="3854"/>
    <cellStyle name="Navadno 3 2 2 2 2 3 2 3 3 2" xfId="8080"/>
    <cellStyle name="Navadno 3 2 2 2 2 3 2 3 3 2 2" xfId="22238"/>
    <cellStyle name="Navadno 3 2 2 2 2 3 2 3 3 3" xfId="12306"/>
    <cellStyle name="Navadno 3 2 2 2 2 3 2 3 3 3 2" xfId="26464"/>
    <cellStyle name="Navadno 3 2 2 2 2 3 2 3 3 4" xfId="16564"/>
    <cellStyle name="Navadno 3 2 2 2 2 3 2 3 3 5" xfId="29541"/>
    <cellStyle name="Navadno 3 2 2 2 2 3 2 3 3 6" xfId="31275"/>
    <cellStyle name="Navadno 3 2 2 2 2 3 2 3 4" xfId="2446"/>
    <cellStyle name="Navadno 3 2 2 2 2 3 2 3 4 2" xfId="19388"/>
    <cellStyle name="Navadno 3 2 2 2 2 3 2 3 5" xfId="6672"/>
    <cellStyle name="Navadno 3 2 2 2 2 3 2 3 5 2" xfId="20830"/>
    <cellStyle name="Navadno 3 2 2 2 2 3 2 3 6" xfId="10898"/>
    <cellStyle name="Navadno 3 2 2 2 2 3 2 3 6 2" xfId="25056"/>
    <cellStyle name="Navadno 3 2 2 2 2 3 2 3 7" xfId="15156"/>
    <cellStyle name="Navadno 3 2 2 2 2 3 2 3 8" xfId="28821"/>
    <cellStyle name="Navadno 3 2 2 2 2 3 2 3 9" xfId="30933"/>
    <cellStyle name="Navadno 3 2 2 2 2 3 2 4" xfId="4558"/>
    <cellStyle name="Navadno 3 2 2 2 2 3 2 4 2" xfId="8784"/>
    <cellStyle name="Navadno 3 2 2 2 2 3 2 4 2 2" xfId="22942"/>
    <cellStyle name="Navadno 3 2 2 2 2 3 2 4 3" xfId="13010"/>
    <cellStyle name="Navadno 3 2 2 2 2 3 2 4 3 2" xfId="27168"/>
    <cellStyle name="Navadno 3 2 2 2 2 3 2 4 4" xfId="17268"/>
    <cellStyle name="Navadno 3 2 2 2 2 3 2 4 5" xfId="29877"/>
    <cellStyle name="Navadno 3 2 2 2 2 3 2 4 6" xfId="31276"/>
    <cellStyle name="Navadno 3 2 2 2 2 3 2 5" xfId="3150"/>
    <cellStyle name="Navadno 3 2 2 2 2 3 2 5 2" xfId="7376"/>
    <cellStyle name="Navadno 3 2 2 2 2 3 2 5 2 2" xfId="21534"/>
    <cellStyle name="Navadno 3 2 2 2 2 3 2 5 3" xfId="11602"/>
    <cellStyle name="Navadno 3 2 2 2 2 3 2 5 3 2" xfId="25760"/>
    <cellStyle name="Navadno 3 2 2 2 2 3 2 5 4" xfId="15860"/>
    <cellStyle name="Navadno 3 2 2 2 2 3 2 5 5" xfId="29189"/>
    <cellStyle name="Navadno 3 2 2 2 2 3 2 5 6" xfId="31277"/>
    <cellStyle name="Navadno 3 2 2 2 2 3 2 6" xfId="1742"/>
    <cellStyle name="Navadno 3 2 2 2 2 3 2 6 2" xfId="18684"/>
    <cellStyle name="Navadno 3 2 2 2 2 3 2 7" xfId="5968"/>
    <cellStyle name="Navadno 3 2 2 2 2 3 2 7 2" xfId="20126"/>
    <cellStyle name="Navadno 3 2 2 2 2 3 2 8" xfId="10194"/>
    <cellStyle name="Navadno 3 2 2 2 2 3 2 8 2" xfId="24352"/>
    <cellStyle name="Navadno 3 2 2 2 2 3 2 9" xfId="14452"/>
    <cellStyle name="Navadno 3 2 2 2 2 3 3" xfId="521"/>
    <cellStyle name="Navadno 3 2 2 2 2 3 3 10" xfId="30693"/>
    <cellStyle name="Navadno 3 2 2 2 2 3 3 11" xfId="31278"/>
    <cellStyle name="Navadno 3 2 2 2 2 3 3 2" xfId="1225"/>
    <cellStyle name="Navadno 3 2 2 2 2 3 3 2 10" xfId="31279"/>
    <cellStyle name="Navadno 3 2 2 2 2 3 3 2 2" xfId="5486"/>
    <cellStyle name="Navadno 3 2 2 2 2 3 3 2 2 2" xfId="9712"/>
    <cellStyle name="Navadno 3 2 2 2 2 3 3 2 2 2 2" xfId="23870"/>
    <cellStyle name="Navadno 3 2 2 2 2 3 3 2 2 3" xfId="13938"/>
    <cellStyle name="Navadno 3 2 2 2 2 3 3 2 2 3 2" xfId="28096"/>
    <cellStyle name="Navadno 3 2 2 2 2 3 3 2 2 4" xfId="18196"/>
    <cellStyle name="Navadno 3 2 2 2 2 3 3 2 2 5" xfId="30341"/>
    <cellStyle name="Navadno 3 2 2 2 2 3 3 2 2 6" xfId="31280"/>
    <cellStyle name="Navadno 3 2 2 2 2 3 3 2 3" xfId="4078"/>
    <cellStyle name="Navadno 3 2 2 2 2 3 3 2 3 2" xfId="8304"/>
    <cellStyle name="Navadno 3 2 2 2 2 3 3 2 3 2 2" xfId="22462"/>
    <cellStyle name="Navadno 3 2 2 2 2 3 3 2 3 3" xfId="12530"/>
    <cellStyle name="Navadno 3 2 2 2 2 3 3 2 3 3 2" xfId="26688"/>
    <cellStyle name="Navadno 3 2 2 2 2 3 3 2 3 4" xfId="16788"/>
    <cellStyle name="Navadno 3 2 2 2 2 3 3 2 3 5" xfId="29653"/>
    <cellStyle name="Navadno 3 2 2 2 2 3 3 2 3 6" xfId="31281"/>
    <cellStyle name="Navadno 3 2 2 2 2 3 3 2 4" xfId="2670"/>
    <cellStyle name="Navadno 3 2 2 2 2 3 3 2 4 2" xfId="19612"/>
    <cellStyle name="Navadno 3 2 2 2 2 3 3 2 5" xfId="6896"/>
    <cellStyle name="Navadno 3 2 2 2 2 3 3 2 5 2" xfId="21054"/>
    <cellStyle name="Navadno 3 2 2 2 2 3 3 2 6" xfId="11122"/>
    <cellStyle name="Navadno 3 2 2 2 2 3 3 2 6 2" xfId="25280"/>
    <cellStyle name="Navadno 3 2 2 2 2 3 3 2 7" xfId="15380"/>
    <cellStyle name="Navadno 3 2 2 2 2 3 3 2 8" xfId="28933"/>
    <cellStyle name="Navadno 3 2 2 2 2 3 3 2 9" xfId="31045"/>
    <cellStyle name="Navadno 3 2 2 2 2 3 3 3" xfId="4782"/>
    <cellStyle name="Navadno 3 2 2 2 2 3 3 3 2" xfId="9008"/>
    <cellStyle name="Navadno 3 2 2 2 2 3 3 3 2 2" xfId="23166"/>
    <cellStyle name="Navadno 3 2 2 2 2 3 3 3 3" xfId="13234"/>
    <cellStyle name="Navadno 3 2 2 2 2 3 3 3 3 2" xfId="27392"/>
    <cellStyle name="Navadno 3 2 2 2 2 3 3 3 4" xfId="17492"/>
    <cellStyle name="Navadno 3 2 2 2 2 3 3 3 5" xfId="29989"/>
    <cellStyle name="Navadno 3 2 2 2 2 3 3 3 6" xfId="31282"/>
    <cellStyle name="Navadno 3 2 2 2 2 3 3 4" xfId="3374"/>
    <cellStyle name="Navadno 3 2 2 2 2 3 3 4 2" xfId="7600"/>
    <cellStyle name="Navadno 3 2 2 2 2 3 3 4 2 2" xfId="21758"/>
    <cellStyle name="Navadno 3 2 2 2 2 3 3 4 3" xfId="11826"/>
    <cellStyle name="Navadno 3 2 2 2 2 3 3 4 3 2" xfId="25984"/>
    <cellStyle name="Navadno 3 2 2 2 2 3 3 4 4" xfId="16084"/>
    <cellStyle name="Navadno 3 2 2 2 2 3 3 4 5" xfId="29301"/>
    <cellStyle name="Navadno 3 2 2 2 2 3 3 4 6" xfId="31283"/>
    <cellStyle name="Navadno 3 2 2 2 2 3 3 5" xfId="1966"/>
    <cellStyle name="Navadno 3 2 2 2 2 3 3 5 2" xfId="18908"/>
    <cellStyle name="Navadno 3 2 2 2 2 3 3 6" xfId="6192"/>
    <cellStyle name="Navadno 3 2 2 2 2 3 3 6 2" xfId="20350"/>
    <cellStyle name="Navadno 3 2 2 2 2 3 3 7" xfId="10418"/>
    <cellStyle name="Navadno 3 2 2 2 2 3 3 7 2" xfId="24576"/>
    <cellStyle name="Navadno 3 2 2 2 2 3 3 8" xfId="14676"/>
    <cellStyle name="Navadno 3 2 2 2 2 3 3 9" xfId="28581"/>
    <cellStyle name="Navadno 3 2 2 2 2 3 4" xfId="873"/>
    <cellStyle name="Navadno 3 2 2 2 2 3 4 10" xfId="31284"/>
    <cellStyle name="Navadno 3 2 2 2 2 3 4 2" xfId="5134"/>
    <cellStyle name="Navadno 3 2 2 2 2 3 4 2 2" xfId="9360"/>
    <cellStyle name="Navadno 3 2 2 2 2 3 4 2 2 2" xfId="23518"/>
    <cellStyle name="Navadno 3 2 2 2 2 3 4 2 3" xfId="13586"/>
    <cellStyle name="Navadno 3 2 2 2 2 3 4 2 3 2" xfId="27744"/>
    <cellStyle name="Navadno 3 2 2 2 2 3 4 2 4" xfId="17844"/>
    <cellStyle name="Navadno 3 2 2 2 2 3 4 2 5" xfId="30165"/>
    <cellStyle name="Navadno 3 2 2 2 2 3 4 2 6" xfId="31285"/>
    <cellStyle name="Navadno 3 2 2 2 2 3 4 3" xfId="3726"/>
    <cellStyle name="Navadno 3 2 2 2 2 3 4 3 2" xfId="7952"/>
    <cellStyle name="Navadno 3 2 2 2 2 3 4 3 2 2" xfId="22110"/>
    <cellStyle name="Navadno 3 2 2 2 2 3 4 3 3" xfId="12178"/>
    <cellStyle name="Navadno 3 2 2 2 2 3 4 3 3 2" xfId="26336"/>
    <cellStyle name="Navadno 3 2 2 2 2 3 4 3 4" xfId="16436"/>
    <cellStyle name="Navadno 3 2 2 2 2 3 4 3 5" xfId="29477"/>
    <cellStyle name="Navadno 3 2 2 2 2 3 4 3 6" xfId="31286"/>
    <cellStyle name="Navadno 3 2 2 2 2 3 4 4" xfId="2318"/>
    <cellStyle name="Navadno 3 2 2 2 2 3 4 4 2" xfId="19260"/>
    <cellStyle name="Navadno 3 2 2 2 2 3 4 5" xfId="6544"/>
    <cellStyle name="Navadno 3 2 2 2 2 3 4 5 2" xfId="20702"/>
    <cellStyle name="Navadno 3 2 2 2 2 3 4 6" xfId="10770"/>
    <cellStyle name="Navadno 3 2 2 2 2 3 4 6 2" xfId="24928"/>
    <cellStyle name="Navadno 3 2 2 2 2 3 4 7" xfId="15028"/>
    <cellStyle name="Navadno 3 2 2 2 2 3 4 8" xfId="28757"/>
    <cellStyle name="Navadno 3 2 2 2 2 3 4 9" xfId="30869"/>
    <cellStyle name="Navadno 3 2 2 2 2 3 5" xfId="4398"/>
    <cellStyle name="Navadno 3 2 2 2 2 3 5 2" xfId="8624"/>
    <cellStyle name="Navadno 3 2 2 2 2 3 5 2 2" xfId="22782"/>
    <cellStyle name="Navadno 3 2 2 2 2 3 5 3" xfId="12850"/>
    <cellStyle name="Navadno 3 2 2 2 2 3 5 3 2" xfId="27008"/>
    <cellStyle name="Navadno 3 2 2 2 2 3 5 4" xfId="17108"/>
    <cellStyle name="Navadno 3 2 2 2 2 3 5 5" xfId="29797"/>
    <cellStyle name="Navadno 3 2 2 2 2 3 5 6" xfId="31287"/>
    <cellStyle name="Navadno 3 2 2 2 2 3 6" xfId="2990"/>
    <cellStyle name="Navadno 3 2 2 2 2 3 6 2" xfId="7216"/>
    <cellStyle name="Navadno 3 2 2 2 2 3 6 2 2" xfId="21374"/>
    <cellStyle name="Navadno 3 2 2 2 2 3 6 3" xfId="11442"/>
    <cellStyle name="Navadno 3 2 2 2 2 3 6 3 2" xfId="25600"/>
    <cellStyle name="Navadno 3 2 2 2 2 3 6 4" xfId="15700"/>
    <cellStyle name="Navadno 3 2 2 2 2 3 6 5" xfId="29109"/>
    <cellStyle name="Navadno 3 2 2 2 2 3 6 6" xfId="31288"/>
    <cellStyle name="Navadno 3 2 2 2 2 3 7" xfId="1582"/>
    <cellStyle name="Navadno 3 2 2 2 2 3 7 2" xfId="18524"/>
    <cellStyle name="Navadno 3 2 2 2 2 3 8" xfId="5808"/>
    <cellStyle name="Navadno 3 2 2 2 2 3 8 2" xfId="19966"/>
    <cellStyle name="Navadno 3 2 2 2 2 3 9" xfId="10034"/>
    <cellStyle name="Navadno 3 2 2 2 2 3 9 2" xfId="24192"/>
    <cellStyle name="Navadno 3 2 2 2 2 4" xfId="66"/>
    <cellStyle name="Navadno 3 2 2 2 2 4 10" xfId="14260"/>
    <cellStyle name="Navadno 3 2 2 2 2 4 11" xfId="28357"/>
    <cellStyle name="Navadno 3 2 2 2 2 4 12" xfId="30469"/>
    <cellStyle name="Navadno 3 2 2 2 2 4 13" xfId="31289"/>
    <cellStyle name="Navadno 3 2 2 2 2 4 2" xfId="232"/>
    <cellStyle name="Navadno 3 2 2 2 2 4 2 10" xfId="28469"/>
    <cellStyle name="Navadno 3 2 2 2 2 4 2 11" xfId="30549"/>
    <cellStyle name="Navadno 3 2 2 2 2 4 2 12" xfId="31290"/>
    <cellStyle name="Navadno 3 2 2 2 2 4 2 2" xfId="585"/>
    <cellStyle name="Navadno 3 2 2 2 2 4 2 2 10" xfId="30725"/>
    <cellStyle name="Navadno 3 2 2 2 2 4 2 2 11" xfId="31291"/>
    <cellStyle name="Navadno 3 2 2 2 2 4 2 2 2" xfId="1289"/>
    <cellStyle name="Navadno 3 2 2 2 2 4 2 2 2 10" xfId="31292"/>
    <cellStyle name="Navadno 3 2 2 2 2 4 2 2 2 2" xfId="5550"/>
    <cellStyle name="Navadno 3 2 2 2 2 4 2 2 2 2 2" xfId="9776"/>
    <cellStyle name="Navadno 3 2 2 2 2 4 2 2 2 2 2 2" xfId="23934"/>
    <cellStyle name="Navadno 3 2 2 2 2 4 2 2 2 2 3" xfId="14002"/>
    <cellStyle name="Navadno 3 2 2 2 2 4 2 2 2 2 3 2" xfId="28160"/>
    <cellStyle name="Navadno 3 2 2 2 2 4 2 2 2 2 4" xfId="18260"/>
    <cellStyle name="Navadno 3 2 2 2 2 4 2 2 2 2 5" xfId="30373"/>
    <cellStyle name="Navadno 3 2 2 2 2 4 2 2 2 2 6" xfId="31293"/>
    <cellStyle name="Navadno 3 2 2 2 2 4 2 2 2 3" xfId="4142"/>
    <cellStyle name="Navadno 3 2 2 2 2 4 2 2 2 3 2" xfId="8368"/>
    <cellStyle name="Navadno 3 2 2 2 2 4 2 2 2 3 2 2" xfId="22526"/>
    <cellStyle name="Navadno 3 2 2 2 2 4 2 2 2 3 3" xfId="12594"/>
    <cellStyle name="Navadno 3 2 2 2 2 4 2 2 2 3 3 2" xfId="26752"/>
    <cellStyle name="Navadno 3 2 2 2 2 4 2 2 2 3 4" xfId="16852"/>
    <cellStyle name="Navadno 3 2 2 2 2 4 2 2 2 3 5" xfId="29685"/>
    <cellStyle name="Navadno 3 2 2 2 2 4 2 2 2 3 6" xfId="31294"/>
    <cellStyle name="Navadno 3 2 2 2 2 4 2 2 2 4" xfId="2734"/>
    <cellStyle name="Navadno 3 2 2 2 2 4 2 2 2 4 2" xfId="19676"/>
    <cellStyle name="Navadno 3 2 2 2 2 4 2 2 2 5" xfId="6960"/>
    <cellStyle name="Navadno 3 2 2 2 2 4 2 2 2 5 2" xfId="21118"/>
    <cellStyle name="Navadno 3 2 2 2 2 4 2 2 2 6" xfId="11186"/>
    <cellStyle name="Navadno 3 2 2 2 2 4 2 2 2 6 2" xfId="25344"/>
    <cellStyle name="Navadno 3 2 2 2 2 4 2 2 2 7" xfId="15444"/>
    <cellStyle name="Navadno 3 2 2 2 2 4 2 2 2 8" xfId="28965"/>
    <cellStyle name="Navadno 3 2 2 2 2 4 2 2 2 9" xfId="31077"/>
    <cellStyle name="Navadno 3 2 2 2 2 4 2 2 3" xfId="4846"/>
    <cellStyle name="Navadno 3 2 2 2 2 4 2 2 3 2" xfId="9072"/>
    <cellStyle name="Navadno 3 2 2 2 2 4 2 2 3 2 2" xfId="23230"/>
    <cellStyle name="Navadno 3 2 2 2 2 4 2 2 3 3" xfId="13298"/>
    <cellStyle name="Navadno 3 2 2 2 2 4 2 2 3 3 2" xfId="27456"/>
    <cellStyle name="Navadno 3 2 2 2 2 4 2 2 3 4" xfId="17556"/>
    <cellStyle name="Navadno 3 2 2 2 2 4 2 2 3 5" xfId="30021"/>
    <cellStyle name="Navadno 3 2 2 2 2 4 2 2 3 6" xfId="31295"/>
    <cellStyle name="Navadno 3 2 2 2 2 4 2 2 4" xfId="3438"/>
    <cellStyle name="Navadno 3 2 2 2 2 4 2 2 4 2" xfId="7664"/>
    <cellStyle name="Navadno 3 2 2 2 2 4 2 2 4 2 2" xfId="21822"/>
    <cellStyle name="Navadno 3 2 2 2 2 4 2 2 4 3" xfId="11890"/>
    <cellStyle name="Navadno 3 2 2 2 2 4 2 2 4 3 2" xfId="26048"/>
    <cellStyle name="Navadno 3 2 2 2 2 4 2 2 4 4" xfId="16148"/>
    <cellStyle name="Navadno 3 2 2 2 2 4 2 2 4 5" xfId="29333"/>
    <cellStyle name="Navadno 3 2 2 2 2 4 2 2 4 6" xfId="31296"/>
    <cellStyle name="Navadno 3 2 2 2 2 4 2 2 5" xfId="2030"/>
    <cellStyle name="Navadno 3 2 2 2 2 4 2 2 5 2" xfId="18972"/>
    <cellStyle name="Navadno 3 2 2 2 2 4 2 2 6" xfId="6256"/>
    <cellStyle name="Navadno 3 2 2 2 2 4 2 2 6 2" xfId="20414"/>
    <cellStyle name="Navadno 3 2 2 2 2 4 2 2 7" xfId="10482"/>
    <cellStyle name="Navadno 3 2 2 2 2 4 2 2 7 2" xfId="24640"/>
    <cellStyle name="Navadno 3 2 2 2 2 4 2 2 8" xfId="14740"/>
    <cellStyle name="Navadno 3 2 2 2 2 4 2 2 9" xfId="28613"/>
    <cellStyle name="Navadno 3 2 2 2 2 4 2 3" xfId="937"/>
    <cellStyle name="Navadno 3 2 2 2 2 4 2 3 10" xfId="31297"/>
    <cellStyle name="Navadno 3 2 2 2 2 4 2 3 2" xfId="5198"/>
    <cellStyle name="Navadno 3 2 2 2 2 4 2 3 2 2" xfId="9424"/>
    <cellStyle name="Navadno 3 2 2 2 2 4 2 3 2 2 2" xfId="23582"/>
    <cellStyle name="Navadno 3 2 2 2 2 4 2 3 2 3" xfId="13650"/>
    <cellStyle name="Navadno 3 2 2 2 2 4 2 3 2 3 2" xfId="27808"/>
    <cellStyle name="Navadno 3 2 2 2 2 4 2 3 2 4" xfId="17908"/>
    <cellStyle name="Navadno 3 2 2 2 2 4 2 3 2 5" xfId="30197"/>
    <cellStyle name="Navadno 3 2 2 2 2 4 2 3 2 6" xfId="31298"/>
    <cellStyle name="Navadno 3 2 2 2 2 4 2 3 3" xfId="3790"/>
    <cellStyle name="Navadno 3 2 2 2 2 4 2 3 3 2" xfId="8016"/>
    <cellStyle name="Navadno 3 2 2 2 2 4 2 3 3 2 2" xfId="22174"/>
    <cellStyle name="Navadno 3 2 2 2 2 4 2 3 3 3" xfId="12242"/>
    <cellStyle name="Navadno 3 2 2 2 2 4 2 3 3 3 2" xfId="26400"/>
    <cellStyle name="Navadno 3 2 2 2 2 4 2 3 3 4" xfId="16500"/>
    <cellStyle name="Navadno 3 2 2 2 2 4 2 3 3 5" xfId="29509"/>
    <cellStyle name="Navadno 3 2 2 2 2 4 2 3 3 6" xfId="31299"/>
    <cellStyle name="Navadno 3 2 2 2 2 4 2 3 4" xfId="2382"/>
    <cellStyle name="Navadno 3 2 2 2 2 4 2 3 4 2" xfId="19324"/>
    <cellStyle name="Navadno 3 2 2 2 2 4 2 3 5" xfId="6608"/>
    <cellStyle name="Navadno 3 2 2 2 2 4 2 3 5 2" xfId="20766"/>
    <cellStyle name="Navadno 3 2 2 2 2 4 2 3 6" xfId="10834"/>
    <cellStyle name="Navadno 3 2 2 2 2 4 2 3 6 2" xfId="24992"/>
    <cellStyle name="Navadno 3 2 2 2 2 4 2 3 7" xfId="15092"/>
    <cellStyle name="Navadno 3 2 2 2 2 4 2 3 8" xfId="28789"/>
    <cellStyle name="Navadno 3 2 2 2 2 4 2 3 9" xfId="30901"/>
    <cellStyle name="Navadno 3 2 2 2 2 4 2 4" xfId="4494"/>
    <cellStyle name="Navadno 3 2 2 2 2 4 2 4 2" xfId="8720"/>
    <cellStyle name="Navadno 3 2 2 2 2 4 2 4 2 2" xfId="22878"/>
    <cellStyle name="Navadno 3 2 2 2 2 4 2 4 3" xfId="12946"/>
    <cellStyle name="Navadno 3 2 2 2 2 4 2 4 3 2" xfId="27104"/>
    <cellStyle name="Navadno 3 2 2 2 2 4 2 4 4" xfId="17204"/>
    <cellStyle name="Navadno 3 2 2 2 2 4 2 4 5" xfId="29845"/>
    <cellStyle name="Navadno 3 2 2 2 2 4 2 4 6" xfId="31300"/>
    <cellStyle name="Navadno 3 2 2 2 2 4 2 5" xfId="3086"/>
    <cellStyle name="Navadno 3 2 2 2 2 4 2 5 2" xfId="7312"/>
    <cellStyle name="Navadno 3 2 2 2 2 4 2 5 2 2" xfId="21470"/>
    <cellStyle name="Navadno 3 2 2 2 2 4 2 5 3" xfId="11538"/>
    <cellStyle name="Navadno 3 2 2 2 2 4 2 5 3 2" xfId="25696"/>
    <cellStyle name="Navadno 3 2 2 2 2 4 2 5 4" xfId="15796"/>
    <cellStyle name="Navadno 3 2 2 2 2 4 2 5 5" xfId="29157"/>
    <cellStyle name="Navadno 3 2 2 2 2 4 2 5 6" xfId="31301"/>
    <cellStyle name="Navadno 3 2 2 2 2 4 2 6" xfId="1678"/>
    <cellStyle name="Navadno 3 2 2 2 2 4 2 6 2" xfId="18620"/>
    <cellStyle name="Navadno 3 2 2 2 2 4 2 7" xfId="5904"/>
    <cellStyle name="Navadno 3 2 2 2 2 4 2 7 2" xfId="20062"/>
    <cellStyle name="Navadno 3 2 2 2 2 4 2 8" xfId="10130"/>
    <cellStyle name="Navadno 3 2 2 2 2 4 2 8 2" xfId="24288"/>
    <cellStyle name="Navadno 3 2 2 2 2 4 2 9" xfId="14388"/>
    <cellStyle name="Navadno 3 2 2 2 2 4 3" xfId="457"/>
    <cellStyle name="Navadno 3 2 2 2 2 4 3 10" xfId="30661"/>
    <cellStyle name="Navadno 3 2 2 2 2 4 3 11" xfId="31302"/>
    <cellStyle name="Navadno 3 2 2 2 2 4 3 2" xfId="1161"/>
    <cellStyle name="Navadno 3 2 2 2 2 4 3 2 10" xfId="31303"/>
    <cellStyle name="Navadno 3 2 2 2 2 4 3 2 2" xfId="5422"/>
    <cellStyle name="Navadno 3 2 2 2 2 4 3 2 2 2" xfId="9648"/>
    <cellStyle name="Navadno 3 2 2 2 2 4 3 2 2 2 2" xfId="23806"/>
    <cellStyle name="Navadno 3 2 2 2 2 4 3 2 2 3" xfId="13874"/>
    <cellStyle name="Navadno 3 2 2 2 2 4 3 2 2 3 2" xfId="28032"/>
    <cellStyle name="Navadno 3 2 2 2 2 4 3 2 2 4" xfId="18132"/>
    <cellStyle name="Navadno 3 2 2 2 2 4 3 2 2 5" xfId="30309"/>
    <cellStyle name="Navadno 3 2 2 2 2 4 3 2 2 6" xfId="31304"/>
    <cellStyle name="Navadno 3 2 2 2 2 4 3 2 3" xfId="4014"/>
    <cellStyle name="Navadno 3 2 2 2 2 4 3 2 3 2" xfId="8240"/>
    <cellStyle name="Navadno 3 2 2 2 2 4 3 2 3 2 2" xfId="22398"/>
    <cellStyle name="Navadno 3 2 2 2 2 4 3 2 3 3" xfId="12466"/>
    <cellStyle name="Navadno 3 2 2 2 2 4 3 2 3 3 2" xfId="26624"/>
    <cellStyle name="Navadno 3 2 2 2 2 4 3 2 3 4" xfId="16724"/>
    <cellStyle name="Navadno 3 2 2 2 2 4 3 2 3 5" xfId="29621"/>
    <cellStyle name="Navadno 3 2 2 2 2 4 3 2 3 6" xfId="31305"/>
    <cellStyle name="Navadno 3 2 2 2 2 4 3 2 4" xfId="2606"/>
    <cellStyle name="Navadno 3 2 2 2 2 4 3 2 4 2" xfId="19548"/>
    <cellStyle name="Navadno 3 2 2 2 2 4 3 2 5" xfId="6832"/>
    <cellStyle name="Navadno 3 2 2 2 2 4 3 2 5 2" xfId="20990"/>
    <cellStyle name="Navadno 3 2 2 2 2 4 3 2 6" xfId="11058"/>
    <cellStyle name="Navadno 3 2 2 2 2 4 3 2 6 2" xfId="25216"/>
    <cellStyle name="Navadno 3 2 2 2 2 4 3 2 7" xfId="15316"/>
    <cellStyle name="Navadno 3 2 2 2 2 4 3 2 8" xfId="28901"/>
    <cellStyle name="Navadno 3 2 2 2 2 4 3 2 9" xfId="31013"/>
    <cellStyle name="Navadno 3 2 2 2 2 4 3 3" xfId="4718"/>
    <cellStyle name="Navadno 3 2 2 2 2 4 3 3 2" xfId="8944"/>
    <cellStyle name="Navadno 3 2 2 2 2 4 3 3 2 2" xfId="23102"/>
    <cellStyle name="Navadno 3 2 2 2 2 4 3 3 3" xfId="13170"/>
    <cellStyle name="Navadno 3 2 2 2 2 4 3 3 3 2" xfId="27328"/>
    <cellStyle name="Navadno 3 2 2 2 2 4 3 3 4" xfId="17428"/>
    <cellStyle name="Navadno 3 2 2 2 2 4 3 3 5" xfId="29957"/>
    <cellStyle name="Navadno 3 2 2 2 2 4 3 3 6" xfId="31306"/>
    <cellStyle name="Navadno 3 2 2 2 2 4 3 4" xfId="3310"/>
    <cellStyle name="Navadno 3 2 2 2 2 4 3 4 2" xfId="7536"/>
    <cellStyle name="Navadno 3 2 2 2 2 4 3 4 2 2" xfId="21694"/>
    <cellStyle name="Navadno 3 2 2 2 2 4 3 4 3" xfId="11762"/>
    <cellStyle name="Navadno 3 2 2 2 2 4 3 4 3 2" xfId="25920"/>
    <cellStyle name="Navadno 3 2 2 2 2 4 3 4 4" xfId="16020"/>
    <cellStyle name="Navadno 3 2 2 2 2 4 3 4 5" xfId="29269"/>
    <cellStyle name="Navadno 3 2 2 2 2 4 3 4 6" xfId="31307"/>
    <cellStyle name="Navadno 3 2 2 2 2 4 3 5" xfId="1902"/>
    <cellStyle name="Navadno 3 2 2 2 2 4 3 5 2" xfId="18844"/>
    <cellStyle name="Navadno 3 2 2 2 2 4 3 6" xfId="6128"/>
    <cellStyle name="Navadno 3 2 2 2 2 4 3 6 2" xfId="20286"/>
    <cellStyle name="Navadno 3 2 2 2 2 4 3 7" xfId="10354"/>
    <cellStyle name="Navadno 3 2 2 2 2 4 3 7 2" xfId="24512"/>
    <cellStyle name="Navadno 3 2 2 2 2 4 3 8" xfId="14612"/>
    <cellStyle name="Navadno 3 2 2 2 2 4 3 9" xfId="28549"/>
    <cellStyle name="Navadno 3 2 2 2 2 4 4" xfId="809"/>
    <cellStyle name="Navadno 3 2 2 2 2 4 4 10" xfId="31308"/>
    <cellStyle name="Navadno 3 2 2 2 2 4 4 2" xfId="5070"/>
    <cellStyle name="Navadno 3 2 2 2 2 4 4 2 2" xfId="9296"/>
    <cellStyle name="Navadno 3 2 2 2 2 4 4 2 2 2" xfId="23454"/>
    <cellStyle name="Navadno 3 2 2 2 2 4 4 2 3" xfId="13522"/>
    <cellStyle name="Navadno 3 2 2 2 2 4 4 2 3 2" xfId="27680"/>
    <cellStyle name="Navadno 3 2 2 2 2 4 4 2 4" xfId="17780"/>
    <cellStyle name="Navadno 3 2 2 2 2 4 4 2 5" xfId="30133"/>
    <cellStyle name="Navadno 3 2 2 2 2 4 4 2 6" xfId="31309"/>
    <cellStyle name="Navadno 3 2 2 2 2 4 4 3" xfId="3662"/>
    <cellStyle name="Navadno 3 2 2 2 2 4 4 3 2" xfId="7888"/>
    <cellStyle name="Navadno 3 2 2 2 2 4 4 3 2 2" xfId="22046"/>
    <cellStyle name="Navadno 3 2 2 2 2 4 4 3 3" xfId="12114"/>
    <cellStyle name="Navadno 3 2 2 2 2 4 4 3 3 2" xfId="26272"/>
    <cellStyle name="Navadno 3 2 2 2 2 4 4 3 4" xfId="16372"/>
    <cellStyle name="Navadno 3 2 2 2 2 4 4 3 5" xfId="29445"/>
    <cellStyle name="Navadno 3 2 2 2 2 4 4 3 6" xfId="31310"/>
    <cellStyle name="Navadno 3 2 2 2 2 4 4 4" xfId="2254"/>
    <cellStyle name="Navadno 3 2 2 2 2 4 4 4 2" xfId="19196"/>
    <cellStyle name="Navadno 3 2 2 2 2 4 4 5" xfId="6480"/>
    <cellStyle name="Navadno 3 2 2 2 2 4 4 5 2" xfId="20638"/>
    <cellStyle name="Navadno 3 2 2 2 2 4 4 6" xfId="10706"/>
    <cellStyle name="Navadno 3 2 2 2 2 4 4 6 2" xfId="24864"/>
    <cellStyle name="Navadno 3 2 2 2 2 4 4 7" xfId="14964"/>
    <cellStyle name="Navadno 3 2 2 2 2 4 4 8" xfId="28725"/>
    <cellStyle name="Navadno 3 2 2 2 2 4 4 9" xfId="30837"/>
    <cellStyle name="Navadno 3 2 2 2 2 4 5" xfId="4334"/>
    <cellStyle name="Navadno 3 2 2 2 2 4 5 2" xfId="8560"/>
    <cellStyle name="Navadno 3 2 2 2 2 4 5 2 2" xfId="22718"/>
    <cellStyle name="Navadno 3 2 2 2 2 4 5 3" xfId="12786"/>
    <cellStyle name="Navadno 3 2 2 2 2 4 5 3 2" xfId="26944"/>
    <cellStyle name="Navadno 3 2 2 2 2 4 5 4" xfId="17044"/>
    <cellStyle name="Navadno 3 2 2 2 2 4 5 5" xfId="29765"/>
    <cellStyle name="Navadno 3 2 2 2 2 4 5 6" xfId="31311"/>
    <cellStyle name="Navadno 3 2 2 2 2 4 6" xfId="2926"/>
    <cellStyle name="Navadno 3 2 2 2 2 4 6 2" xfId="7152"/>
    <cellStyle name="Navadno 3 2 2 2 2 4 6 2 2" xfId="21310"/>
    <cellStyle name="Navadno 3 2 2 2 2 4 6 3" xfId="11378"/>
    <cellStyle name="Navadno 3 2 2 2 2 4 6 3 2" xfId="25536"/>
    <cellStyle name="Navadno 3 2 2 2 2 4 6 4" xfId="15636"/>
    <cellStyle name="Navadno 3 2 2 2 2 4 6 5" xfId="29077"/>
    <cellStyle name="Navadno 3 2 2 2 2 4 6 6" xfId="31312"/>
    <cellStyle name="Navadno 3 2 2 2 2 4 7" xfId="1550"/>
    <cellStyle name="Navadno 3 2 2 2 2 4 7 2" xfId="18492"/>
    <cellStyle name="Navadno 3 2 2 2 2 4 8" xfId="5776"/>
    <cellStyle name="Navadno 3 2 2 2 2 4 8 2" xfId="19934"/>
    <cellStyle name="Navadno 3 2 2 2 2 4 9" xfId="10002"/>
    <cellStyle name="Navadno 3 2 2 2 2 4 9 2" xfId="24160"/>
    <cellStyle name="Navadno 3 2 2 2 2 5" xfId="172"/>
    <cellStyle name="Navadno 3 2 2 2 2 5 10" xfId="28438"/>
    <cellStyle name="Navadno 3 2 2 2 2 5 11" xfId="30518"/>
    <cellStyle name="Navadno 3 2 2 2 2 5 12" xfId="31313"/>
    <cellStyle name="Navadno 3 2 2 2 2 5 2" xfId="557"/>
    <cellStyle name="Navadno 3 2 2 2 2 5 2 10" xfId="30710"/>
    <cellStyle name="Navadno 3 2 2 2 2 5 2 11" xfId="31314"/>
    <cellStyle name="Navadno 3 2 2 2 2 5 2 2" xfId="1261"/>
    <cellStyle name="Navadno 3 2 2 2 2 5 2 2 10" xfId="31315"/>
    <cellStyle name="Navadno 3 2 2 2 2 5 2 2 2" xfId="5522"/>
    <cellStyle name="Navadno 3 2 2 2 2 5 2 2 2 2" xfId="9748"/>
    <cellStyle name="Navadno 3 2 2 2 2 5 2 2 2 2 2" xfId="23906"/>
    <cellStyle name="Navadno 3 2 2 2 2 5 2 2 2 3" xfId="13974"/>
    <cellStyle name="Navadno 3 2 2 2 2 5 2 2 2 3 2" xfId="28132"/>
    <cellStyle name="Navadno 3 2 2 2 2 5 2 2 2 4" xfId="18232"/>
    <cellStyle name="Navadno 3 2 2 2 2 5 2 2 2 5" xfId="30358"/>
    <cellStyle name="Navadno 3 2 2 2 2 5 2 2 2 6" xfId="31316"/>
    <cellStyle name="Navadno 3 2 2 2 2 5 2 2 3" xfId="4114"/>
    <cellStyle name="Navadno 3 2 2 2 2 5 2 2 3 2" xfId="8340"/>
    <cellStyle name="Navadno 3 2 2 2 2 5 2 2 3 2 2" xfId="22498"/>
    <cellStyle name="Navadno 3 2 2 2 2 5 2 2 3 3" xfId="12566"/>
    <cellStyle name="Navadno 3 2 2 2 2 5 2 2 3 3 2" xfId="26724"/>
    <cellStyle name="Navadno 3 2 2 2 2 5 2 2 3 4" xfId="16824"/>
    <cellStyle name="Navadno 3 2 2 2 2 5 2 2 3 5" xfId="29670"/>
    <cellStyle name="Navadno 3 2 2 2 2 5 2 2 3 6" xfId="31317"/>
    <cellStyle name="Navadno 3 2 2 2 2 5 2 2 4" xfId="2706"/>
    <cellStyle name="Navadno 3 2 2 2 2 5 2 2 4 2" xfId="19648"/>
    <cellStyle name="Navadno 3 2 2 2 2 5 2 2 5" xfId="6932"/>
    <cellStyle name="Navadno 3 2 2 2 2 5 2 2 5 2" xfId="21090"/>
    <cellStyle name="Navadno 3 2 2 2 2 5 2 2 6" xfId="11158"/>
    <cellStyle name="Navadno 3 2 2 2 2 5 2 2 6 2" xfId="25316"/>
    <cellStyle name="Navadno 3 2 2 2 2 5 2 2 7" xfId="15416"/>
    <cellStyle name="Navadno 3 2 2 2 2 5 2 2 8" xfId="28950"/>
    <cellStyle name="Navadno 3 2 2 2 2 5 2 2 9" xfId="31062"/>
    <cellStyle name="Navadno 3 2 2 2 2 5 2 3" xfId="4818"/>
    <cellStyle name="Navadno 3 2 2 2 2 5 2 3 2" xfId="9044"/>
    <cellStyle name="Navadno 3 2 2 2 2 5 2 3 2 2" xfId="23202"/>
    <cellStyle name="Navadno 3 2 2 2 2 5 2 3 3" xfId="13270"/>
    <cellStyle name="Navadno 3 2 2 2 2 5 2 3 3 2" xfId="27428"/>
    <cellStyle name="Navadno 3 2 2 2 2 5 2 3 4" xfId="17528"/>
    <cellStyle name="Navadno 3 2 2 2 2 5 2 3 5" xfId="30006"/>
    <cellStyle name="Navadno 3 2 2 2 2 5 2 3 6" xfId="31318"/>
    <cellStyle name="Navadno 3 2 2 2 2 5 2 4" xfId="3410"/>
    <cellStyle name="Navadno 3 2 2 2 2 5 2 4 2" xfId="7636"/>
    <cellStyle name="Navadno 3 2 2 2 2 5 2 4 2 2" xfId="21794"/>
    <cellStyle name="Navadno 3 2 2 2 2 5 2 4 3" xfId="11862"/>
    <cellStyle name="Navadno 3 2 2 2 2 5 2 4 3 2" xfId="26020"/>
    <cellStyle name="Navadno 3 2 2 2 2 5 2 4 4" xfId="16120"/>
    <cellStyle name="Navadno 3 2 2 2 2 5 2 4 5" xfId="29318"/>
    <cellStyle name="Navadno 3 2 2 2 2 5 2 4 6" xfId="31319"/>
    <cellStyle name="Navadno 3 2 2 2 2 5 2 5" xfId="2002"/>
    <cellStyle name="Navadno 3 2 2 2 2 5 2 5 2" xfId="18944"/>
    <cellStyle name="Navadno 3 2 2 2 2 5 2 6" xfId="6228"/>
    <cellStyle name="Navadno 3 2 2 2 2 5 2 6 2" xfId="20386"/>
    <cellStyle name="Navadno 3 2 2 2 2 5 2 7" xfId="10454"/>
    <cellStyle name="Navadno 3 2 2 2 2 5 2 7 2" xfId="24612"/>
    <cellStyle name="Navadno 3 2 2 2 2 5 2 8" xfId="14712"/>
    <cellStyle name="Navadno 3 2 2 2 2 5 2 9" xfId="28598"/>
    <cellStyle name="Navadno 3 2 2 2 2 5 3" xfId="909"/>
    <cellStyle name="Navadno 3 2 2 2 2 5 3 10" xfId="31320"/>
    <cellStyle name="Navadno 3 2 2 2 2 5 3 2" xfId="5170"/>
    <cellStyle name="Navadno 3 2 2 2 2 5 3 2 2" xfId="9396"/>
    <cellStyle name="Navadno 3 2 2 2 2 5 3 2 2 2" xfId="23554"/>
    <cellStyle name="Navadno 3 2 2 2 2 5 3 2 3" xfId="13622"/>
    <cellStyle name="Navadno 3 2 2 2 2 5 3 2 3 2" xfId="27780"/>
    <cellStyle name="Navadno 3 2 2 2 2 5 3 2 4" xfId="17880"/>
    <cellStyle name="Navadno 3 2 2 2 2 5 3 2 5" xfId="30182"/>
    <cellStyle name="Navadno 3 2 2 2 2 5 3 2 6" xfId="31321"/>
    <cellStyle name="Navadno 3 2 2 2 2 5 3 3" xfId="3762"/>
    <cellStyle name="Navadno 3 2 2 2 2 5 3 3 2" xfId="7988"/>
    <cellStyle name="Navadno 3 2 2 2 2 5 3 3 2 2" xfId="22146"/>
    <cellStyle name="Navadno 3 2 2 2 2 5 3 3 3" xfId="12214"/>
    <cellStyle name="Navadno 3 2 2 2 2 5 3 3 3 2" xfId="26372"/>
    <cellStyle name="Navadno 3 2 2 2 2 5 3 3 4" xfId="16472"/>
    <cellStyle name="Navadno 3 2 2 2 2 5 3 3 5" xfId="29494"/>
    <cellStyle name="Navadno 3 2 2 2 2 5 3 3 6" xfId="31322"/>
    <cellStyle name="Navadno 3 2 2 2 2 5 3 4" xfId="2354"/>
    <cellStyle name="Navadno 3 2 2 2 2 5 3 4 2" xfId="19296"/>
    <cellStyle name="Navadno 3 2 2 2 2 5 3 5" xfId="6580"/>
    <cellStyle name="Navadno 3 2 2 2 2 5 3 5 2" xfId="20738"/>
    <cellStyle name="Navadno 3 2 2 2 2 5 3 6" xfId="10806"/>
    <cellStyle name="Navadno 3 2 2 2 2 5 3 6 2" xfId="24964"/>
    <cellStyle name="Navadno 3 2 2 2 2 5 3 7" xfId="15064"/>
    <cellStyle name="Navadno 3 2 2 2 2 5 3 8" xfId="28774"/>
    <cellStyle name="Navadno 3 2 2 2 2 5 3 9" xfId="30886"/>
    <cellStyle name="Navadno 3 2 2 2 2 5 4" xfId="4434"/>
    <cellStyle name="Navadno 3 2 2 2 2 5 4 2" xfId="8660"/>
    <cellStyle name="Navadno 3 2 2 2 2 5 4 2 2" xfId="22818"/>
    <cellStyle name="Navadno 3 2 2 2 2 5 4 3" xfId="12886"/>
    <cellStyle name="Navadno 3 2 2 2 2 5 4 3 2" xfId="27044"/>
    <cellStyle name="Navadno 3 2 2 2 2 5 4 4" xfId="17144"/>
    <cellStyle name="Navadno 3 2 2 2 2 5 4 5" xfId="29814"/>
    <cellStyle name="Navadno 3 2 2 2 2 5 4 6" xfId="31323"/>
    <cellStyle name="Navadno 3 2 2 2 2 5 5" xfId="3026"/>
    <cellStyle name="Navadno 3 2 2 2 2 5 5 2" xfId="7252"/>
    <cellStyle name="Navadno 3 2 2 2 2 5 5 2 2" xfId="21410"/>
    <cellStyle name="Navadno 3 2 2 2 2 5 5 3" xfId="11478"/>
    <cellStyle name="Navadno 3 2 2 2 2 5 5 3 2" xfId="25636"/>
    <cellStyle name="Navadno 3 2 2 2 2 5 5 4" xfId="15736"/>
    <cellStyle name="Navadno 3 2 2 2 2 5 5 5" xfId="29126"/>
    <cellStyle name="Navadno 3 2 2 2 2 5 5 6" xfId="31324"/>
    <cellStyle name="Navadno 3 2 2 2 2 5 6" xfId="1618"/>
    <cellStyle name="Navadno 3 2 2 2 2 5 6 2" xfId="18560"/>
    <cellStyle name="Navadno 3 2 2 2 2 5 7" xfId="5844"/>
    <cellStyle name="Navadno 3 2 2 2 2 5 7 2" xfId="20002"/>
    <cellStyle name="Navadno 3 2 2 2 2 5 8" xfId="10070"/>
    <cellStyle name="Navadno 3 2 2 2 2 5 8 2" xfId="24228"/>
    <cellStyle name="Navadno 3 2 2 2 2 5 9" xfId="14328"/>
    <cellStyle name="Navadno 3 2 2 2 2 6" xfId="204"/>
    <cellStyle name="Navadno 3 2 2 2 2 6 10" xfId="28454"/>
    <cellStyle name="Navadno 3 2 2 2 2 6 11" xfId="30534"/>
    <cellStyle name="Navadno 3 2 2 2 2 6 12" xfId="31325"/>
    <cellStyle name="Navadno 3 2 2 2 2 6 2" xfId="429"/>
    <cellStyle name="Navadno 3 2 2 2 2 6 2 10" xfId="30646"/>
    <cellStyle name="Navadno 3 2 2 2 2 6 2 11" xfId="31326"/>
    <cellStyle name="Navadno 3 2 2 2 2 6 2 2" xfId="1133"/>
    <cellStyle name="Navadno 3 2 2 2 2 6 2 2 10" xfId="31327"/>
    <cellStyle name="Navadno 3 2 2 2 2 6 2 2 2" xfId="5394"/>
    <cellStyle name="Navadno 3 2 2 2 2 6 2 2 2 2" xfId="9620"/>
    <cellStyle name="Navadno 3 2 2 2 2 6 2 2 2 2 2" xfId="23778"/>
    <cellStyle name="Navadno 3 2 2 2 2 6 2 2 2 3" xfId="13846"/>
    <cellStyle name="Navadno 3 2 2 2 2 6 2 2 2 3 2" xfId="28004"/>
    <cellStyle name="Navadno 3 2 2 2 2 6 2 2 2 4" xfId="18104"/>
    <cellStyle name="Navadno 3 2 2 2 2 6 2 2 2 5" xfId="30294"/>
    <cellStyle name="Navadno 3 2 2 2 2 6 2 2 2 6" xfId="31328"/>
    <cellStyle name="Navadno 3 2 2 2 2 6 2 2 3" xfId="3986"/>
    <cellStyle name="Navadno 3 2 2 2 2 6 2 2 3 2" xfId="8212"/>
    <cellStyle name="Navadno 3 2 2 2 2 6 2 2 3 2 2" xfId="22370"/>
    <cellStyle name="Navadno 3 2 2 2 2 6 2 2 3 3" xfId="12438"/>
    <cellStyle name="Navadno 3 2 2 2 2 6 2 2 3 3 2" xfId="26596"/>
    <cellStyle name="Navadno 3 2 2 2 2 6 2 2 3 4" xfId="16696"/>
    <cellStyle name="Navadno 3 2 2 2 2 6 2 2 3 5" xfId="29606"/>
    <cellStyle name="Navadno 3 2 2 2 2 6 2 2 3 6" xfId="31329"/>
    <cellStyle name="Navadno 3 2 2 2 2 6 2 2 4" xfId="2578"/>
    <cellStyle name="Navadno 3 2 2 2 2 6 2 2 4 2" xfId="19520"/>
    <cellStyle name="Navadno 3 2 2 2 2 6 2 2 5" xfId="6804"/>
    <cellStyle name="Navadno 3 2 2 2 2 6 2 2 5 2" xfId="20962"/>
    <cellStyle name="Navadno 3 2 2 2 2 6 2 2 6" xfId="11030"/>
    <cellStyle name="Navadno 3 2 2 2 2 6 2 2 6 2" xfId="25188"/>
    <cellStyle name="Navadno 3 2 2 2 2 6 2 2 7" xfId="15288"/>
    <cellStyle name="Navadno 3 2 2 2 2 6 2 2 8" xfId="28886"/>
    <cellStyle name="Navadno 3 2 2 2 2 6 2 2 9" xfId="30998"/>
    <cellStyle name="Navadno 3 2 2 2 2 6 2 3" xfId="4690"/>
    <cellStyle name="Navadno 3 2 2 2 2 6 2 3 2" xfId="8916"/>
    <cellStyle name="Navadno 3 2 2 2 2 6 2 3 2 2" xfId="23074"/>
    <cellStyle name="Navadno 3 2 2 2 2 6 2 3 3" xfId="13142"/>
    <cellStyle name="Navadno 3 2 2 2 2 6 2 3 3 2" xfId="27300"/>
    <cellStyle name="Navadno 3 2 2 2 2 6 2 3 4" xfId="17400"/>
    <cellStyle name="Navadno 3 2 2 2 2 6 2 3 5" xfId="29942"/>
    <cellStyle name="Navadno 3 2 2 2 2 6 2 3 6" xfId="31330"/>
    <cellStyle name="Navadno 3 2 2 2 2 6 2 4" xfId="3282"/>
    <cellStyle name="Navadno 3 2 2 2 2 6 2 4 2" xfId="7508"/>
    <cellStyle name="Navadno 3 2 2 2 2 6 2 4 2 2" xfId="21666"/>
    <cellStyle name="Navadno 3 2 2 2 2 6 2 4 3" xfId="11734"/>
    <cellStyle name="Navadno 3 2 2 2 2 6 2 4 3 2" xfId="25892"/>
    <cellStyle name="Navadno 3 2 2 2 2 6 2 4 4" xfId="15992"/>
    <cellStyle name="Navadno 3 2 2 2 2 6 2 4 5" xfId="29254"/>
    <cellStyle name="Navadno 3 2 2 2 2 6 2 4 6" xfId="31331"/>
    <cellStyle name="Navadno 3 2 2 2 2 6 2 5" xfId="1874"/>
    <cellStyle name="Navadno 3 2 2 2 2 6 2 5 2" xfId="18816"/>
    <cellStyle name="Navadno 3 2 2 2 2 6 2 6" xfId="6100"/>
    <cellStyle name="Navadno 3 2 2 2 2 6 2 6 2" xfId="20258"/>
    <cellStyle name="Navadno 3 2 2 2 2 6 2 7" xfId="10326"/>
    <cellStyle name="Navadno 3 2 2 2 2 6 2 7 2" xfId="24484"/>
    <cellStyle name="Navadno 3 2 2 2 2 6 2 8" xfId="14584"/>
    <cellStyle name="Navadno 3 2 2 2 2 6 2 9" xfId="28534"/>
    <cellStyle name="Navadno 3 2 2 2 2 6 3" xfId="781"/>
    <cellStyle name="Navadno 3 2 2 2 2 6 3 10" xfId="31332"/>
    <cellStyle name="Navadno 3 2 2 2 2 6 3 2" xfId="5042"/>
    <cellStyle name="Navadno 3 2 2 2 2 6 3 2 2" xfId="9268"/>
    <cellStyle name="Navadno 3 2 2 2 2 6 3 2 2 2" xfId="23426"/>
    <cellStyle name="Navadno 3 2 2 2 2 6 3 2 3" xfId="13494"/>
    <cellStyle name="Navadno 3 2 2 2 2 6 3 2 3 2" xfId="27652"/>
    <cellStyle name="Navadno 3 2 2 2 2 6 3 2 4" xfId="17752"/>
    <cellStyle name="Navadno 3 2 2 2 2 6 3 2 5" xfId="30118"/>
    <cellStyle name="Navadno 3 2 2 2 2 6 3 2 6" xfId="31333"/>
    <cellStyle name="Navadno 3 2 2 2 2 6 3 3" xfId="3634"/>
    <cellStyle name="Navadno 3 2 2 2 2 6 3 3 2" xfId="7860"/>
    <cellStyle name="Navadno 3 2 2 2 2 6 3 3 2 2" xfId="22018"/>
    <cellStyle name="Navadno 3 2 2 2 2 6 3 3 3" xfId="12086"/>
    <cellStyle name="Navadno 3 2 2 2 2 6 3 3 3 2" xfId="26244"/>
    <cellStyle name="Navadno 3 2 2 2 2 6 3 3 4" xfId="16344"/>
    <cellStyle name="Navadno 3 2 2 2 2 6 3 3 5" xfId="29430"/>
    <cellStyle name="Navadno 3 2 2 2 2 6 3 3 6" xfId="31334"/>
    <cellStyle name="Navadno 3 2 2 2 2 6 3 4" xfId="2226"/>
    <cellStyle name="Navadno 3 2 2 2 2 6 3 4 2" xfId="19168"/>
    <cellStyle name="Navadno 3 2 2 2 2 6 3 5" xfId="6452"/>
    <cellStyle name="Navadno 3 2 2 2 2 6 3 5 2" xfId="20610"/>
    <cellStyle name="Navadno 3 2 2 2 2 6 3 6" xfId="10678"/>
    <cellStyle name="Navadno 3 2 2 2 2 6 3 6 2" xfId="24836"/>
    <cellStyle name="Navadno 3 2 2 2 2 6 3 7" xfId="14936"/>
    <cellStyle name="Navadno 3 2 2 2 2 6 3 8" xfId="28710"/>
    <cellStyle name="Navadno 3 2 2 2 2 6 3 9" xfId="30822"/>
    <cellStyle name="Navadno 3 2 2 2 2 6 4" xfId="4466"/>
    <cellStyle name="Navadno 3 2 2 2 2 6 4 2" xfId="8692"/>
    <cellStyle name="Navadno 3 2 2 2 2 6 4 2 2" xfId="22850"/>
    <cellStyle name="Navadno 3 2 2 2 2 6 4 3" xfId="12918"/>
    <cellStyle name="Navadno 3 2 2 2 2 6 4 3 2" xfId="27076"/>
    <cellStyle name="Navadno 3 2 2 2 2 6 4 4" xfId="17176"/>
    <cellStyle name="Navadno 3 2 2 2 2 6 4 5" xfId="29830"/>
    <cellStyle name="Navadno 3 2 2 2 2 6 4 6" xfId="31335"/>
    <cellStyle name="Navadno 3 2 2 2 2 6 5" xfId="3058"/>
    <cellStyle name="Navadno 3 2 2 2 2 6 5 2" xfId="7284"/>
    <cellStyle name="Navadno 3 2 2 2 2 6 5 2 2" xfId="21442"/>
    <cellStyle name="Navadno 3 2 2 2 2 6 5 3" xfId="11510"/>
    <cellStyle name="Navadno 3 2 2 2 2 6 5 3 2" xfId="25668"/>
    <cellStyle name="Navadno 3 2 2 2 2 6 5 4" xfId="15768"/>
    <cellStyle name="Navadno 3 2 2 2 2 6 5 5" xfId="29142"/>
    <cellStyle name="Navadno 3 2 2 2 2 6 5 6" xfId="31336"/>
    <cellStyle name="Navadno 3 2 2 2 2 6 6" xfId="1650"/>
    <cellStyle name="Navadno 3 2 2 2 2 6 6 2" xfId="18592"/>
    <cellStyle name="Navadno 3 2 2 2 2 6 7" xfId="5876"/>
    <cellStyle name="Navadno 3 2 2 2 2 6 7 2" xfId="20034"/>
    <cellStyle name="Navadno 3 2 2 2 2 6 8" xfId="10102"/>
    <cellStyle name="Navadno 3 2 2 2 2 6 8 2" xfId="24260"/>
    <cellStyle name="Navadno 3 2 2 2 2 6 9" xfId="14360"/>
    <cellStyle name="Navadno 3 2 2 2 2 7" xfId="359"/>
    <cellStyle name="Navadno 3 2 2 2 2 7 10" xfId="28501"/>
    <cellStyle name="Navadno 3 2 2 2 2 7 11" xfId="30613"/>
    <cellStyle name="Navadno 3 2 2 2 2 7 12" xfId="31337"/>
    <cellStyle name="Navadno 3 2 2 2 2 7 2" xfId="711"/>
    <cellStyle name="Navadno 3 2 2 2 2 7 2 10" xfId="30789"/>
    <cellStyle name="Navadno 3 2 2 2 2 7 2 11" xfId="31338"/>
    <cellStyle name="Navadno 3 2 2 2 2 7 2 2" xfId="1415"/>
    <cellStyle name="Navadno 3 2 2 2 2 7 2 2 10" xfId="31339"/>
    <cellStyle name="Navadno 3 2 2 2 2 7 2 2 2" xfId="5676"/>
    <cellStyle name="Navadno 3 2 2 2 2 7 2 2 2 2" xfId="9902"/>
    <cellStyle name="Navadno 3 2 2 2 2 7 2 2 2 2 2" xfId="24060"/>
    <cellStyle name="Navadno 3 2 2 2 2 7 2 2 2 3" xfId="14128"/>
    <cellStyle name="Navadno 3 2 2 2 2 7 2 2 2 3 2" xfId="28286"/>
    <cellStyle name="Navadno 3 2 2 2 2 7 2 2 2 4" xfId="18386"/>
    <cellStyle name="Navadno 3 2 2 2 2 7 2 2 2 5" xfId="30437"/>
    <cellStyle name="Navadno 3 2 2 2 2 7 2 2 2 6" xfId="31340"/>
    <cellStyle name="Navadno 3 2 2 2 2 7 2 2 3" xfId="4268"/>
    <cellStyle name="Navadno 3 2 2 2 2 7 2 2 3 2" xfId="8494"/>
    <cellStyle name="Navadno 3 2 2 2 2 7 2 2 3 2 2" xfId="22652"/>
    <cellStyle name="Navadno 3 2 2 2 2 7 2 2 3 3" xfId="12720"/>
    <cellStyle name="Navadno 3 2 2 2 2 7 2 2 3 3 2" xfId="26878"/>
    <cellStyle name="Navadno 3 2 2 2 2 7 2 2 3 4" xfId="16978"/>
    <cellStyle name="Navadno 3 2 2 2 2 7 2 2 3 5" xfId="29749"/>
    <cellStyle name="Navadno 3 2 2 2 2 7 2 2 3 6" xfId="31341"/>
    <cellStyle name="Navadno 3 2 2 2 2 7 2 2 4" xfId="2860"/>
    <cellStyle name="Navadno 3 2 2 2 2 7 2 2 4 2" xfId="19802"/>
    <cellStyle name="Navadno 3 2 2 2 2 7 2 2 5" xfId="7086"/>
    <cellStyle name="Navadno 3 2 2 2 2 7 2 2 5 2" xfId="21244"/>
    <cellStyle name="Navadno 3 2 2 2 2 7 2 2 6" xfId="11312"/>
    <cellStyle name="Navadno 3 2 2 2 2 7 2 2 6 2" xfId="25470"/>
    <cellStyle name="Navadno 3 2 2 2 2 7 2 2 7" xfId="15570"/>
    <cellStyle name="Navadno 3 2 2 2 2 7 2 2 8" xfId="29029"/>
    <cellStyle name="Navadno 3 2 2 2 2 7 2 2 9" xfId="31141"/>
    <cellStyle name="Navadno 3 2 2 2 2 7 2 3" xfId="4972"/>
    <cellStyle name="Navadno 3 2 2 2 2 7 2 3 2" xfId="9198"/>
    <cellStyle name="Navadno 3 2 2 2 2 7 2 3 2 2" xfId="23356"/>
    <cellStyle name="Navadno 3 2 2 2 2 7 2 3 3" xfId="13424"/>
    <cellStyle name="Navadno 3 2 2 2 2 7 2 3 3 2" xfId="27582"/>
    <cellStyle name="Navadno 3 2 2 2 2 7 2 3 4" xfId="17682"/>
    <cellStyle name="Navadno 3 2 2 2 2 7 2 3 5" xfId="30085"/>
    <cellStyle name="Navadno 3 2 2 2 2 7 2 3 6" xfId="31342"/>
    <cellStyle name="Navadno 3 2 2 2 2 7 2 4" xfId="3564"/>
    <cellStyle name="Navadno 3 2 2 2 2 7 2 4 2" xfId="7790"/>
    <cellStyle name="Navadno 3 2 2 2 2 7 2 4 2 2" xfId="21948"/>
    <cellStyle name="Navadno 3 2 2 2 2 7 2 4 3" xfId="12016"/>
    <cellStyle name="Navadno 3 2 2 2 2 7 2 4 3 2" xfId="26174"/>
    <cellStyle name="Navadno 3 2 2 2 2 7 2 4 4" xfId="16274"/>
    <cellStyle name="Navadno 3 2 2 2 2 7 2 4 5" xfId="29397"/>
    <cellStyle name="Navadno 3 2 2 2 2 7 2 4 6" xfId="31343"/>
    <cellStyle name="Navadno 3 2 2 2 2 7 2 5" xfId="2156"/>
    <cellStyle name="Navadno 3 2 2 2 2 7 2 5 2" xfId="19098"/>
    <cellStyle name="Navadno 3 2 2 2 2 7 2 6" xfId="6382"/>
    <cellStyle name="Navadno 3 2 2 2 2 7 2 6 2" xfId="20540"/>
    <cellStyle name="Navadno 3 2 2 2 2 7 2 7" xfId="10608"/>
    <cellStyle name="Navadno 3 2 2 2 2 7 2 7 2" xfId="24766"/>
    <cellStyle name="Navadno 3 2 2 2 2 7 2 8" xfId="14866"/>
    <cellStyle name="Navadno 3 2 2 2 2 7 2 9" xfId="28677"/>
    <cellStyle name="Navadno 3 2 2 2 2 7 3" xfId="1063"/>
    <cellStyle name="Navadno 3 2 2 2 2 7 3 10" xfId="31344"/>
    <cellStyle name="Navadno 3 2 2 2 2 7 3 2" xfId="5324"/>
    <cellStyle name="Navadno 3 2 2 2 2 7 3 2 2" xfId="9550"/>
    <cellStyle name="Navadno 3 2 2 2 2 7 3 2 2 2" xfId="23708"/>
    <cellStyle name="Navadno 3 2 2 2 2 7 3 2 3" xfId="13776"/>
    <cellStyle name="Navadno 3 2 2 2 2 7 3 2 3 2" xfId="27934"/>
    <cellStyle name="Navadno 3 2 2 2 2 7 3 2 4" xfId="18034"/>
    <cellStyle name="Navadno 3 2 2 2 2 7 3 2 5" xfId="30261"/>
    <cellStyle name="Navadno 3 2 2 2 2 7 3 2 6" xfId="31345"/>
    <cellStyle name="Navadno 3 2 2 2 2 7 3 3" xfId="3916"/>
    <cellStyle name="Navadno 3 2 2 2 2 7 3 3 2" xfId="8142"/>
    <cellStyle name="Navadno 3 2 2 2 2 7 3 3 2 2" xfId="22300"/>
    <cellStyle name="Navadno 3 2 2 2 2 7 3 3 3" xfId="12368"/>
    <cellStyle name="Navadno 3 2 2 2 2 7 3 3 3 2" xfId="26526"/>
    <cellStyle name="Navadno 3 2 2 2 2 7 3 3 4" xfId="16626"/>
    <cellStyle name="Navadno 3 2 2 2 2 7 3 3 5" xfId="29573"/>
    <cellStyle name="Navadno 3 2 2 2 2 7 3 3 6" xfId="31346"/>
    <cellStyle name="Navadno 3 2 2 2 2 7 3 4" xfId="2508"/>
    <cellStyle name="Navadno 3 2 2 2 2 7 3 4 2" xfId="19450"/>
    <cellStyle name="Navadno 3 2 2 2 2 7 3 5" xfId="6734"/>
    <cellStyle name="Navadno 3 2 2 2 2 7 3 5 2" xfId="20892"/>
    <cellStyle name="Navadno 3 2 2 2 2 7 3 6" xfId="10960"/>
    <cellStyle name="Navadno 3 2 2 2 2 7 3 6 2" xfId="25118"/>
    <cellStyle name="Navadno 3 2 2 2 2 7 3 7" xfId="15218"/>
    <cellStyle name="Navadno 3 2 2 2 2 7 3 8" xfId="28853"/>
    <cellStyle name="Navadno 3 2 2 2 2 7 3 9" xfId="30965"/>
    <cellStyle name="Navadno 3 2 2 2 2 7 4" xfId="4620"/>
    <cellStyle name="Navadno 3 2 2 2 2 7 4 2" xfId="8846"/>
    <cellStyle name="Navadno 3 2 2 2 2 7 4 2 2" xfId="23004"/>
    <cellStyle name="Navadno 3 2 2 2 2 7 4 3" xfId="13072"/>
    <cellStyle name="Navadno 3 2 2 2 2 7 4 3 2" xfId="27230"/>
    <cellStyle name="Navadno 3 2 2 2 2 7 4 4" xfId="17330"/>
    <cellStyle name="Navadno 3 2 2 2 2 7 4 5" xfId="29909"/>
    <cellStyle name="Navadno 3 2 2 2 2 7 4 6" xfId="31347"/>
    <cellStyle name="Navadno 3 2 2 2 2 7 5" xfId="3212"/>
    <cellStyle name="Navadno 3 2 2 2 2 7 5 2" xfId="7438"/>
    <cellStyle name="Navadno 3 2 2 2 2 7 5 2 2" xfId="21596"/>
    <cellStyle name="Navadno 3 2 2 2 2 7 5 3" xfId="11664"/>
    <cellStyle name="Navadno 3 2 2 2 2 7 5 3 2" xfId="25822"/>
    <cellStyle name="Navadno 3 2 2 2 2 7 5 4" xfId="15922"/>
    <cellStyle name="Navadno 3 2 2 2 2 7 5 5" xfId="29221"/>
    <cellStyle name="Navadno 3 2 2 2 2 7 5 6" xfId="31348"/>
    <cellStyle name="Navadno 3 2 2 2 2 7 6" xfId="1804"/>
    <cellStyle name="Navadno 3 2 2 2 2 7 6 2" xfId="18746"/>
    <cellStyle name="Navadno 3 2 2 2 2 7 7" xfId="6030"/>
    <cellStyle name="Navadno 3 2 2 2 2 7 7 2" xfId="20188"/>
    <cellStyle name="Navadno 3 2 2 2 2 7 8" xfId="10256"/>
    <cellStyle name="Navadno 3 2 2 2 2 7 8 2" xfId="24414"/>
    <cellStyle name="Navadno 3 2 2 2 2 7 9" xfId="14514"/>
    <cellStyle name="Navadno 3 2 2 2 2 8" xfId="397"/>
    <cellStyle name="Navadno 3 2 2 2 2 8 10" xfId="30630"/>
    <cellStyle name="Navadno 3 2 2 2 2 8 11" xfId="31349"/>
    <cellStyle name="Navadno 3 2 2 2 2 8 2" xfId="1101"/>
    <cellStyle name="Navadno 3 2 2 2 2 8 2 10" xfId="31350"/>
    <cellStyle name="Navadno 3 2 2 2 2 8 2 2" xfId="5362"/>
    <cellStyle name="Navadno 3 2 2 2 2 8 2 2 2" xfId="9588"/>
    <cellStyle name="Navadno 3 2 2 2 2 8 2 2 2 2" xfId="23746"/>
    <cellStyle name="Navadno 3 2 2 2 2 8 2 2 3" xfId="13814"/>
    <cellStyle name="Navadno 3 2 2 2 2 8 2 2 3 2" xfId="27972"/>
    <cellStyle name="Navadno 3 2 2 2 2 8 2 2 4" xfId="18072"/>
    <cellStyle name="Navadno 3 2 2 2 2 8 2 2 5" xfId="30278"/>
    <cellStyle name="Navadno 3 2 2 2 2 8 2 2 6" xfId="31351"/>
    <cellStyle name="Navadno 3 2 2 2 2 8 2 3" xfId="3954"/>
    <cellStyle name="Navadno 3 2 2 2 2 8 2 3 2" xfId="8180"/>
    <cellStyle name="Navadno 3 2 2 2 2 8 2 3 2 2" xfId="22338"/>
    <cellStyle name="Navadno 3 2 2 2 2 8 2 3 3" xfId="12406"/>
    <cellStyle name="Navadno 3 2 2 2 2 8 2 3 3 2" xfId="26564"/>
    <cellStyle name="Navadno 3 2 2 2 2 8 2 3 4" xfId="16664"/>
    <cellStyle name="Navadno 3 2 2 2 2 8 2 3 5" xfId="29590"/>
    <cellStyle name="Navadno 3 2 2 2 2 8 2 3 6" xfId="31352"/>
    <cellStyle name="Navadno 3 2 2 2 2 8 2 4" xfId="2546"/>
    <cellStyle name="Navadno 3 2 2 2 2 8 2 4 2" xfId="19488"/>
    <cellStyle name="Navadno 3 2 2 2 2 8 2 5" xfId="6772"/>
    <cellStyle name="Navadno 3 2 2 2 2 8 2 5 2" xfId="20930"/>
    <cellStyle name="Navadno 3 2 2 2 2 8 2 6" xfId="10998"/>
    <cellStyle name="Navadno 3 2 2 2 2 8 2 6 2" xfId="25156"/>
    <cellStyle name="Navadno 3 2 2 2 2 8 2 7" xfId="15256"/>
    <cellStyle name="Navadno 3 2 2 2 2 8 2 8" xfId="28870"/>
    <cellStyle name="Navadno 3 2 2 2 2 8 2 9" xfId="30982"/>
    <cellStyle name="Navadno 3 2 2 2 2 8 3" xfId="4658"/>
    <cellStyle name="Navadno 3 2 2 2 2 8 3 2" xfId="8884"/>
    <cellStyle name="Navadno 3 2 2 2 2 8 3 2 2" xfId="23042"/>
    <cellStyle name="Navadno 3 2 2 2 2 8 3 3" xfId="13110"/>
    <cellStyle name="Navadno 3 2 2 2 2 8 3 3 2" xfId="27268"/>
    <cellStyle name="Navadno 3 2 2 2 2 8 3 4" xfId="17368"/>
    <cellStyle name="Navadno 3 2 2 2 2 8 3 5" xfId="29926"/>
    <cellStyle name="Navadno 3 2 2 2 2 8 3 6" xfId="31353"/>
    <cellStyle name="Navadno 3 2 2 2 2 8 4" xfId="3250"/>
    <cellStyle name="Navadno 3 2 2 2 2 8 4 2" xfId="7476"/>
    <cellStyle name="Navadno 3 2 2 2 2 8 4 2 2" xfId="21634"/>
    <cellStyle name="Navadno 3 2 2 2 2 8 4 3" xfId="11702"/>
    <cellStyle name="Navadno 3 2 2 2 2 8 4 3 2" xfId="25860"/>
    <cellStyle name="Navadno 3 2 2 2 2 8 4 4" xfId="15960"/>
    <cellStyle name="Navadno 3 2 2 2 2 8 4 5" xfId="29238"/>
    <cellStyle name="Navadno 3 2 2 2 2 8 4 6" xfId="31354"/>
    <cellStyle name="Navadno 3 2 2 2 2 8 5" xfId="1842"/>
    <cellStyle name="Navadno 3 2 2 2 2 8 5 2" xfId="18784"/>
    <cellStyle name="Navadno 3 2 2 2 2 8 6" xfId="6068"/>
    <cellStyle name="Navadno 3 2 2 2 2 8 6 2" xfId="20226"/>
    <cellStyle name="Navadno 3 2 2 2 2 8 7" xfId="10294"/>
    <cellStyle name="Navadno 3 2 2 2 2 8 7 2" xfId="24452"/>
    <cellStyle name="Navadno 3 2 2 2 2 8 8" xfId="14552"/>
    <cellStyle name="Navadno 3 2 2 2 2 8 9" xfId="28518"/>
    <cellStyle name="Navadno 3 2 2 2 2 9" xfId="749"/>
    <cellStyle name="Navadno 3 2 2 2 2 9 10" xfId="31355"/>
    <cellStyle name="Navadno 3 2 2 2 2 9 2" xfId="5010"/>
    <cellStyle name="Navadno 3 2 2 2 2 9 2 2" xfId="9236"/>
    <cellStyle name="Navadno 3 2 2 2 2 9 2 2 2" xfId="23394"/>
    <cellStyle name="Navadno 3 2 2 2 2 9 2 3" xfId="13462"/>
    <cellStyle name="Navadno 3 2 2 2 2 9 2 3 2" xfId="27620"/>
    <cellStyle name="Navadno 3 2 2 2 2 9 2 4" xfId="17720"/>
    <cellStyle name="Navadno 3 2 2 2 2 9 2 5" xfId="30102"/>
    <cellStyle name="Navadno 3 2 2 2 2 9 2 6" xfId="31356"/>
    <cellStyle name="Navadno 3 2 2 2 2 9 3" xfId="3602"/>
    <cellStyle name="Navadno 3 2 2 2 2 9 3 2" xfId="7828"/>
    <cellStyle name="Navadno 3 2 2 2 2 9 3 2 2" xfId="21986"/>
    <cellStyle name="Navadno 3 2 2 2 2 9 3 3" xfId="12054"/>
    <cellStyle name="Navadno 3 2 2 2 2 9 3 3 2" xfId="26212"/>
    <cellStyle name="Navadno 3 2 2 2 2 9 3 4" xfId="16312"/>
    <cellStyle name="Navadno 3 2 2 2 2 9 3 5" xfId="29414"/>
    <cellStyle name="Navadno 3 2 2 2 2 9 3 6" xfId="31357"/>
    <cellStyle name="Navadno 3 2 2 2 2 9 4" xfId="2194"/>
    <cellStyle name="Navadno 3 2 2 2 2 9 4 2" xfId="19136"/>
    <cellStyle name="Navadno 3 2 2 2 2 9 5" xfId="6420"/>
    <cellStyle name="Navadno 3 2 2 2 2 9 5 2" xfId="20578"/>
    <cellStyle name="Navadno 3 2 2 2 2 9 6" xfId="10646"/>
    <cellStyle name="Navadno 3 2 2 2 2 9 6 2" xfId="24804"/>
    <cellStyle name="Navadno 3 2 2 2 2 9 7" xfId="14904"/>
    <cellStyle name="Navadno 3 2 2 2 2 9 8" xfId="28694"/>
    <cellStyle name="Navadno 3 2 2 2 2 9 9" xfId="30806"/>
    <cellStyle name="Navadno 3 2 2 2 20" xfId="31220"/>
    <cellStyle name="Navadno 3 2 2 2 3" xfId="88"/>
    <cellStyle name="Navadno 3 2 2 2 3 10" xfId="9954"/>
    <cellStyle name="Navadno 3 2 2 2 3 10 2" xfId="24112"/>
    <cellStyle name="Navadno 3 2 2 2 3 11" xfId="14212"/>
    <cellStyle name="Navadno 3 2 2 2 3 12" xfId="28365"/>
    <cellStyle name="Navadno 3 2 2 2 3 13" xfId="30477"/>
    <cellStyle name="Navadno 3 2 2 2 3 14" xfId="31358"/>
    <cellStyle name="Navadno 3 2 2 2 3 2" xfId="248"/>
    <cellStyle name="Navadno 3 2 2 2 3 2 10" xfId="28397"/>
    <cellStyle name="Navadno 3 2 2 2 3 2 11" xfId="30557"/>
    <cellStyle name="Navadno 3 2 2 2 3 2 12" xfId="31359"/>
    <cellStyle name="Navadno 3 2 2 2 3 2 2" xfId="601"/>
    <cellStyle name="Navadno 3 2 2 2 3 2 2 10" xfId="30733"/>
    <cellStyle name="Navadno 3 2 2 2 3 2 2 11" xfId="31360"/>
    <cellStyle name="Navadno 3 2 2 2 3 2 2 2" xfId="1305"/>
    <cellStyle name="Navadno 3 2 2 2 3 2 2 2 10" xfId="31361"/>
    <cellStyle name="Navadno 3 2 2 2 3 2 2 2 2" xfId="5566"/>
    <cellStyle name="Navadno 3 2 2 2 3 2 2 2 2 2" xfId="9792"/>
    <cellStyle name="Navadno 3 2 2 2 3 2 2 2 2 2 2" xfId="23950"/>
    <cellStyle name="Navadno 3 2 2 2 3 2 2 2 2 3" xfId="14018"/>
    <cellStyle name="Navadno 3 2 2 2 3 2 2 2 2 3 2" xfId="28176"/>
    <cellStyle name="Navadno 3 2 2 2 3 2 2 2 2 4" xfId="18276"/>
    <cellStyle name="Navadno 3 2 2 2 3 2 2 2 2 5" xfId="30381"/>
    <cellStyle name="Navadno 3 2 2 2 3 2 2 2 2 6" xfId="31362"/>
    <cellStyle name="Navadno 3 2 2 2 3 2 2 2 3" xfId="4158"/>
    <cellStyle name="Navadno 3 2 2 2 3 2 2 2 3 2" xfId="8384"/>
    <cellStyle name="Navadno 3 2 2 2 3 2 2 2 3 2 2" xfId="22542"/>
    <cellStyle name="Navadno 3 2 2 2 3 2 2 2 3 3" xfId="12610"/>
    <cellStyle name="Navadno 3 2 2 2 3 2 2 2 3 3 2" xfId="26768"/>
    <cellStyle name="Navadno 3 2 2 2 3 2 2 2 3 4" xfId="16868"/>
    <cellStyle name="Navadno 3 2 2 2 3 2 2 2 3 5" xfId="29693"/>
    <cellStyle name="Navadno 3 2 2 2 3 2 2 2 3 6" xfId="31363"/>
    <cellStyle name="Navadno 3 2 2 2 3 2 2 2 4" xfId="2750"/>
    <cellStyle name="Navadno 3 2 2 2 3 2 2 2 4 2" xfId="19692"/>
    <cellStyle name="Navadno 3 2 2 2 3 2 2 2 5" xfId="6976"/>
    <cellStyle name="Navadno 3 2 2 2 3 2 2 2 5 2" xfId="21134"/>
    <cellStyle name="Navadno 3 2 2 2 3 2 2 2 6" xfId="11202"/>
    <cellStyle name="Navadno 3 2 2 2 3 2 2 2 6 2" xfId="25360"/>
    <cellStyle name="Navadno 3 2 2 2 3 2 2 2 7" xfId="15460"/>
    <cellStyle name="Navadno 3 2 2 2 3 2 2 2 8" xfId="28973"/>
    <cellStyle name="Navadno 3 2 2 2 3 2 2 2 9" xfId="31085"/>
    <cellStyle name="Navadno 3 2 2 2 3 2 2 3" xfId="4862"/>
    <cellStyle name="Navadno 3 2 2 2 3 2 2 3 2" xfId="9088"/>
    <cellStyle name="Navadno 3 2 2 2 3 2 2 3 2 2" xfId="23246"/>
    <cellStyle name="Navadno 3 2 2 2 3 2 2 3 3" xfId="13314"/>
    <cellStyle name="Navadno 3 2 2 2 3 2 2 3 3 2" xfId="27472"/>
    <cellStyle name="Navadno 3 2 2 2 3 2 2 3 4" xfId="17572"/>
    <cellStyle name="Navadno 3 2 2 2 3 2 2 3 5" xfId="30029"/>
    <cellStyle name="Navadno 3 2 2 2 3 2 2 3 6" xfId="31364"/>
    <cellStyle name="Navadno 3 2 2 2 3 2 2 4" xfId="3454"/>
    <cellStyle name="Navadno 3 2 2 2 3 2 2 4 2" xfId="7680"/>
    <cellStyle name="Navadno 3 2 2 2 3 2 2 4 2 2" xfId="21838"/>
    <cellStyle name="Navadno 3 2 2 2 3 2 2 4 3" xfId="11906"/>
    <cellStyle name="Navadno 3 2 2 2 3 2 2 4 3 2" xfId="26064"/>
    <cellStyle name="Navadno 3 2 2 2 3 2 2 4 4" xfId="16164"/>
    <cellStyle name="Navadno 3 2 2 2 3 2 2 4 5" xfId="29341"/>
    <cellStyle name="Navadno 3 2 2 2 3 2 2 4 6" xfId="31365"/>
    <cellStyle name="Navadno 3 2 2 2 3 2 2 5" xfId="2046"/>
    <cellStyle name="Navadno 3 2 2 2 3 2 2 5 2" xfId="18988"/>
    <cellStyle name="Navadno 3 2 2 2 3 2 2 6" xfId="6272"/>
    <cellStyle name="Navadno 3 2 2 2 3 2 2 6 2" xfId="20430"/>
    <cellStyle name="Navadno 3 2 2 2 3 2 2 7" xfId="10498"/>
    <cellStyle name="Navadno 3 2 2 2 3 2 2 7 2" xfId="24656"/>
    <cellStyle name="Navadno 3 2 2 2 3 2 2 8" xfId="14756"/>
    <cellStyle name="Navadno 3 2 2 2 3 2 2 9" xfId="28621"/>
    <cellStyle name="Navadno 3 2 2 2 3 2 3" xfId="953"/>
    <cellStyle name="Navadno 3 2 2 2 3 2 3 10" xfId="31366"/>
    <cellStyle name="Navadno 3 2 2 2 3 2 3 2" xfId="5214"/>
    <cellStyle name="Navadno 3 2 2 2 3 2 3 2 2" xfId="9440"/>
    <cellStyle name="Navadno 3 2 2 2 3 2 3 2 2 2" xfId="23598"/>
    <cellStyle name="Navadno 3 2 2 2 3 2 3 2 3" xfId="13666"/>
    <cellStyle name="Navadno 3 2 2 2 3 2 3 2 3 2" xfId="27824"/>
    <cellStyle name="Navadno 3 2 2 2 3 2 3 2 4" xfId="17924"/>
    <cellStyle name="Navadno 3 2 2 2 3 2 3 2 5" xfId="30205"/>
    <cellStyle name="Navadno 3 2 2 2 3 2 3 2 6" xfId="31367"/>
    <cellStyle name="Navadno 3 2 2 2 3 2 3 3" xfId="3806"/>
    <cellStyle name="Navadno 3 2 2 2 3 2 3 3 2" xfId="8032"/>
    <cellStyle name="Navadno 3 2 2 2 3 2 3 3 2 2" xfId="22190"/>
    <cellStyle name="Navadno 3 2 2 2 3 2 3 3 3" xfId="12258"/>
    <cellStyle name="Navadno 3 2 2 2 3 2 3 3 3 2" xfId="26416"/>
    <cellStyle name="Navadno 3 2 2 2 3 2 3 3 4" xfId="16516"/>
    <cellStyle name="Navadno 3 2 2 2 3 2 3 3 5" xfId="29517"/>
    <cellStyle name="Navadno 3 2 2 2 3 2 3 3 6" xfId="31368"/>
    <cellStyle name="Navadno 3 2 2 2 3 2 3 4" xfId="2398"/>
    <cellStyle name="Navadno 3 2 2 2 3 2 3 4 2" xfId="19340"/>
    <cellStyle name="Navadno 3 2 2 2 3 2 3 5" xfId="6624"/>
    <cellStyle name="Navadno 3 2 2 2 3 2 3 5 2" xfId="20782"/>
    <cellStyle name="Navadno 3 2 2 2 3 2 3 6" xfId="10850"/>
    <cellStyle name="Navadno 3 2 2 2 3 2 3 6 2" xfId="25008"/>
    <cellStyle name="Navadno 3 2 2 2 3 2 3 7" xfId="15108"/>
    <cellStyle name="Navadno 3 2 2 2 3 2 3 8" xfId="28797"/>
    <cellStyle name="Navadno 3 2 2 2 3 2 3 9" xfId="30909"/>
    <cellStyle name="Navadno 3 2 2 2 3 2 4" xfId="4510"/>
    <cellStyle name="Navadno 3 2 2 2 3 2 4 2" xfId="8736"/>
    <cellStyle name="Navadno 3 2 2 2 3 2 4 2 2" xfId="22894"/>
    <cellStyle name="Navadno 3 2 2 2 3 2 4 3" xfId="12962"/>
    <cellStyle name="Navadno 3 2 2 2 3 2 4 3 2" xfId="27120"/>
    <cellStyle name="Navadno 3 2 2 2 3 2 4 4" xfId="17220"/>
    <cellStyle name="Navadno 3 2 2 2 3 2 4 5" xfId="29853"/>
    <cellStyle name="Navadno 3 2 2 2 3 2 4 6" xfId="31369"/>
    <cellStyle name="Navadno 3 2 2 2 3 2 5" xfId="3102"/>
    <cellStyle name="Navadno 3 2 2 2 3 2 5 2" xfId="7328"/>
    <cellStyle name="Navadno 3 2 2 2 3 2 5 2 2" xfId="21486"/>
    <cellStyle name="Navadno 3 2 2 2 3 2 5 3" xfId="11554"/>
    <cellStyle name="Navadno 3 2 2 2 3 2 5 3 2" xfId="25712"/>
    <cellStyle name="Navadno 3 2 2 2 3 2 5 4" xfId="15812"/>
    <cellStyle name="Navadno 3 2 2 2 3 2 5 5" xfId="29165"/>
    <cellStyle name="Navadno 3 2 2 2 3 2 5 6" xfId="31370"/>
    <cellStyle name="Navadno 3 2 2 2 3 2 6" xfId="1694"/>
    <cellStyle name="Navadno 3 2 2 2 3 2 6 2" xfId="18636"/>
    <cellStyle name="Navadno 3 2 2 2 3 2 7" xfId="5920"/>
    <cellStyle name="Navadno 3 2 2 2 3 2 7 2" xfId="20078"/>
    <cellStyle name="Navadno 3 2 2 2 3 2 8" xfId="10146"/>
    <cellStyle name="Navadno 3 2 2 2 3 2 8 2" xfId="24304"/>
    <cellStyle name="Navadno 3 2 2 2 3 2 9" xfId="14404"/>
    <cellStyle name="Navadno 3 2 2 2 3 3" xfId="329"/>
    <cellStyle name="Navadno 3 2 2 2 3 3 10" xfId="28415"/>
    <cellStyle name="Navadno 3 2 2 2 3 3 11" xfId="30596"/>
    <cellStyle name="Navadno 3 2 2 2 3 3 12" xfId="31371"/>
    <cellStyle name="Navadno 3 2 2 2 3 3 2" xfId="681"/>
    <cellStyle name="Navadno 3 2 2 2 3 3 2 10" xfId="30772"/>
    <cellStyle name="Navadno 3 2 2 2 3 3 2 11" xfId="31372"/>
    <cellStyle name="Navadno 3 2 2 2 3 3 2 2" xfId="1385"/>
    <cellStyle name="Navadno 3 2 2 2 3 3 2 2 10" xfId="31373"/>
    <cellStyle name="Navadno 3 2 2 2 3 3 2 2 2" xfId="5646"/>
    <cellStyle name="Navadno 3 2 2 2 3 3 2 2 2 2" xfId="9872"/>
    <cellStyle name="Navadno 3 2 2 2 3 3 2 2 2 2 2" xfId="24030"/>
    <cellStyle name="Navadno 3 2 2 2 3 3 2 2 2 3" xfId="14098"/>
    <cellStyle name="Navadno 3 2 2 2 3 3 2 2 2 3 2" xfId="28256"/>
    <cellStyle name="Navadno 3 2 2 2 3 3 2 2 2 4" xfId="18356"/>
    <cellStyle name="Navadno 3 2 2 2 3 3 2 2 2 5" xfId="30420"/>
    <cellStyle name="Navadno 3 2 2 2 3 3 2 2 2 6" xfId="31374"/>
    <cellStyle name="Navadno 3 2 2 2 3 3 2 2 3" xfId="4238"/>
    <cellStyle name="Navadno 3 2 2 2 3 3 2 2 3 2" xfId="8464"/>
    <cellStyle name="Navadno 3 2 2 2 3 3 2 2 3 2 2" xfId="22622"/>
    <cellStyle name="Navadno 3 2 2 2 3 3 2 2 3 3" xfId="12690"/>
    <cellStyle name="Navadno 3 2 2 2 3 3 2 2 3 3 2" xfId="26848"/>
    <cellStyle name="Navadno 3 2 2 2 3 3 2 2 3 4" xfId="16948"/>
    <cellStyle name="Navadno 3 2 2 2 3 3 2 2 3 5" xfId="29732"/>
    <cellStyle name="Navadno 3 2 2 2 3 3 2 2 3 6" xfId="31375"/>
    <cellStyle name="Navadno 3 2 2 2 3 3 2 2 4" xfId="2830"/>
    <cellStyle name="Navadno 3 2 2 2 3 3 2 2 4 2" xfId="19772"/>
    <cellStyle name="Navadno 3 2 2 2 3 3 2 2 5" xfId="7056"/>
    <cellStyle name="Navadno 3 2 2 2 3 3 2 2 5 2" xfId="21214"/>
    <cellStyle name="Navadno 3 2 2 2 3 3 2 2 6" xfId="11282"/>
    <cellStyle name="Navadno 3 2 2 2 3 3 2 2 6 2" xfId="25440"/>
    <cellStyle name="Navadno 3 2 2 2 3 3 2 2 7" xfId="15540"/>
    <cellStyle name="Navadno 3 2 2 2 3 3 2 2 8" xfId="29012"/>
    <cellStyle name="Navadno 3 2 2 2 3 3 2 2 9" xfId="31124"/>
    <cellStyle name="Navadno 3 2 2 2 3 3 2 3" xfId="4942"/>
    <cellStyle name="Navadno 3 2 2 2 3 3 2 3 2" xfId="9168"/>
    <cellStyle name="Navadno 3 2 2 2 3 3 2 3 2 2" xfId="23326"/>
    <cellStyle name="Navadno 3 2 2 2 3 3 2 3 3" xfId="13394"/>
    <cellStyle name="Navadno 3 2 2 2 3 3 2 3 3 2" xfId="27552"/>
    <cellStyle name="Navadno 3 2 2 2 3 3 2 3 4" xfId="17652"/>
    <cellStyle name="Navadno 3 2 2 2 3 3 2 3 5" xfId="30068"/>
    <cellStyle name="Navadno 3 2 2 2 3 3 2 3 6" xfId="31376"/>
    <cellStyle name="Navadno 3 2 2 2 3 3 2 4" xfId="3534"/>
    <cellStyle name="Navadno 3 2 2 2 3 3 2 4 2" xfId="7760"/>
    <cellStyle name="Navadno 3 2 2 2 3 3 2 4 2 2" xfId="21918"/>
    <cellStyle name="Navadno 3 2 2 2 3 3 2 4 3" xfId="11986"/>
    <cellStyle name="Navadno 3 2 2 2 3 3 2 4 3 2" xfId="26144"/>
    <cellStyle name="Navadno 3 2 2 2 3 3 2 4 4" xfId="16244"/>
    <cellStyle name="Navadno 3 2 2 2 3 3 2 4 5" xfId="29380"/>
    <cellStyle name="Navadno 3 2 2 2 3 3 2 4 6" xfId="31377"/>
    <cellStyle name="Navadno 3 2 2 2 3 3 2 5" xfId="2126"/>
    <cellStyle name="Navadno 3 2 2 2 3 3 2 5 2" xfId="19068"/>
    <cellStyle name="Navadno 3 2 2 2 3 3 2 6" xfId="6352"/>
    <cellStyle name="Navadno 3 2 2 2 3 3 2 6 2" xfId="20510"/>
    <cellStyle name="Navadno 3 2 2 2 3 3 2 7" xfId="10578"/>
    <cellStyle name="Navadno 3 2 2 2 3 3 2 7 2" xfId="24736"/>
    <cellStyle name="Navadno 3 2 2 2 3 3 2 8" xfId="14836"/>
    <cellStyle name="Navadno 3 2 2 2 3 3 2 9" xfId="28660"/>
    <cellStyle name="Navadno 3 2 2 2 3 3 3" xfId="1033"/>
    <cellStyle name="Navadno 3 2 2 2 3 3 3 10" xfId="31378"/>
    <cellStyle name="Navadno 3 2 2 2 3 3 3 2" xfId="5294"/>
    <cellStyle name="Navadno 3 2 2 2 3 3 3 2 2" xfId="9520"/>
    <cellStyle name="Navadno 3 2 2 2 3 3 3 2 2 2" xfId="23678"/>
    <cellStyle name="Navadno 3 2 2 2 3 3 3 2 3" xfId="13746"/>
    <cellStyle name="Navadno 3 2 2 2 3 3 3 2 3 2" xfId="27904"/>
    <cellStyle name="Navadno 3 2 2 2 3 3 3 2 4" xfId="18004"/>
    <cellStyle name="Navadno 3 2 2 2 3 3 3 2 5" xfId="30244"/>
    <cellStyle name="Navadno 3 2 2 2 3 3 3 2 6" xfId="31379"/>
    <cellStyle name="Navadno 3 2 2 2 3 3 3 3" xfId="3886"/>
    <cellStyle name="Navadno 3 2 2 2 3 3 3 3 2" xfId="8112"/>
    <cellStyle name="Navadno 3 2 2 2 3 3 3 3 2 2" xfId="22270"/>
    <cellStyle name="Navadno 3 2 2 2 3 3 3 3 3" xfId="12338"/>
    <cellStyle name="Navadno 3 2 2 2 3 3 3 3 3 2" xfId="26496"/>
    <cellStyle name="Navadno 3 2 2 2 3 3 3 3 4" xfId="16596"/>
    <cellStyle name="Navadno 3 2 2 2 3 3 3 3 5" xfId="29556"/>
    <cellStyle name="Navadno 3 2 2 2 3 3 3 3 6" xfId="31380"/>
    <cellStyle name="Navadno 3 2 2 2 3 3 3 4" xfId="2478"/>
    <cellStyle name="Navadno 3 2 2 2 3 3 3 4 2" xfId="19420"/>
    <cellStyle name="Navadno 3 2 2 2 3 3 3 5" xfId="6704"/>
    <cellStyle name="Navadno 3 2 2 2 3 3 3 5 2" xfId="20862"/>
    <cellStyle name="Navadno 3 2 2 2 3 3 3 6" xfId="10930"/>
    <cellStyle name="Navadno 3 2 2 2 3 3 3 6 2" xfId="25088"/>
    <cellStyle name="Navadno 3 2 2 2 3 3 3 7" xfId="15188"/>
    <cellStyle name="Navadno 3 2 2 2 3 3 3 8" xfId="28836"/>
    <cellStyle name="Navadno 3 2 2 2 3 3 3 9" xfId="30948"/>
    <cellStyle name="Navadno 3 2 2 2 3 3 4" xfId="4590"/>
    <cellStyle name="Navadno 3 2 2 2 3 3 4 2" xfId="8816"/>
    <cellStyle name="Navadno 3 2 2 2 3 3 4 2 2" xfId="22974"/>
    <cellStyle name="Navadno 3 2 2 2 3 3 4 3" xfId="13042"/>
    <cellStyle name="Navadno 3 2 2 2 3 3 4 3 2" xfId="27200"/>
    <cellStyle name="Navadno 3 2 2 2 3 3 4 4" xfId="17300"/>
    <cellStyle name="Navadno 3 2 2 2 3 3 4 5" xfId="29892"/>
    <cellStyle name="Navadno 3 2 2 2 3 3 4 6" xfId="31381"/>
    <cellStyle name="Navadno 3 2 2 2 3 3 5" xfId="3182"/>
    <cellStyle name="Navadno 3 2 2 2 3 3 5 2" xfId="7408"/>
    <cellStyle name="Navadno 3 2 2 2 3 3 5 2 2" xfId="21566"/>
    <cellStyle name="Navadno 3 2 2 2 3 3 5 3" xfId="11634"/>
    <cellStyle name="Navadno 3 2 2 2 3 3 5 3 2" xfId="25792"/>
    <cellStyle name="Navadno 3 2 2 2 3 3 5 4" xfId="15892"/>
    <cellStyle name="Navadno 3 2 2 2 3 3 5 5" xfId="29204"/>
    <cellStyle name="Navadno 3 2 2 2 3 3 5 6" xfId="31382"/>
    <cellStyle name="Navadno 3 2 2 2 3 3 6" xfId="1774"/>
    <cellStyle name="Navadno 3 2 2 2 3 3 6 2" xfId="18716"/>
    <cellStyle name="Navadno 3 2 2 2 3 3 7" xfId="6000"/>
    <cellStyle name="Navadno 3 2 2 2 3 3 7 2" xfId="20158"/>
    <cellStyle name="Navadno 3 2 2 2 3 3 8" xfId="10226"/>
    <cellStyle name="Navadno 3 2 2 2 3 3 8 2" xfId="24384"/>
    <cellStyle name="Navadno 3 2 2 2 3 3 9" xfId="14484"/>
    <cellStyle name="Navadno 3 2 2 2 3 4" xfId="473"/>
    <cellStyle name="Navadno 3 2 2 2 3 4 10" xfId="30669"/>
    <cellStyle name="Navadno 3 2 2 2 3 4 11" xfId="31383"/>
    <cellStyle name="Navadno 3 2 2 2 3 4 2" xfId="1177"/>
    <cellStyle name="Navadno 3 2 2 2 3 4 2 10" xfId="31384"/>
    <cellStyle name="Navadno 3 2 2 2 3 4 2 2" xfId="5438"/>
    <cellStyle name="Navadno 3 2 2 2 3 4 2 2 2" xfId="9664"/>
    <cellStyle name="Navadno 3 2 2 2 3 4 2 2 2 2" xfId="23822"/>
    <cellStyle name="Navadno 3 2 2 2 3 4 2 2 3" xfId="13890"/>
    <cellStyle name="Navadno 3 2 2 2 3 4 2 2 3 2" xfId="28048"/>
    <cellStyle name="Navadno 3 2 2 2 3 4 2 2 4" xfId="18148"/>
    <cellStyle name="Navadno 3 2 2 2 3 4 2 2 5" xfId="30317"/>
    <cellStyle name="Navadno 3 2 2 2 3 4 2 2 6" xfId="31385"/>
    <cellStyle name="Navadno 3 2 2 2 3 4 2 3" xfId="4030"/>
    <cellStyle name="Navadno 3 2 2 2 3 4 2 3 2" xfId="8256"/>
    <cellStyle name="Navadno 3 2 2 2 3 4 2 3 2 2" xfId="22414"/>
    <cellStyle name="Navadno 3 2 2 2 3 4 2 3 3" xfId="12482"/>
    <cellStyle name="Navadno 3 2 2 2 3 4 2 3 3 2" xfId="26640"/>
    <cellStyle name="Navadno 3 2 2 2 3 4 2 3 4" xfId="16740"/>
    <cellStyle name="Navadno 3 2 2 2 3 4 2 3 5" xfId="29629"/>
    <cellStyle name="Navadno 3 2 2 2 3 4 2 3 6" xfId="31386"/>
    <cellStyle name="Navadno 3 2 2 2 3 4 2 4" xfId="2622"/>
    <cellStyle name="Navadno 3 2 2 2 3 4 2 4 2" xfId="19564"/>
    <cellStyle name="Navadno 3 2 2 2 3 4 2 5" xfId="6848"/>
    <cellStyle name="Navadno 3 2 2 2 3 4 2 5 2" xfId="21006"/>
    <cellStyle name="Navadno 3 2 2 2 3 4 2 6" xfId="11074"/>
    <cellStyle name="Navadno 3 2 2 2 3 4 2 6 2" xfId="25232"/>
    <cellStyle name="Navadno 3 2 2 2 3 4 2 7" xfId="15332"/>
    <cellStyle name="Navadno 3 2 2 2 3 4 2 8" xfId="28909"/>
    <cellStyle name="Navadno 3 2 2 2 3 4 2 9" xfId="31021"/>
    <cellStyle name="Navadno 3 2 2 2 3 4 3" xfId="4734"/>
    <cellStyle name="Navadno 3 2 2 2 3 4 3 2" xfId="8960"/>
    <cellStyle name="Navadno 3 2 2 2 3 4 3 2 2" xfId="23118"/>
    <cellStyle name="Navadno 3 2 2 2 3 4 3 3" xfId="13186"/>
    <cellStyle name="Navadno 3 2 2 2 3 4 3 3 2" xfId="27344"/>
    <cellStyle name="Navadno 3 2 2 2 3 4 3 4" xfId="17444"/>
    <cellStyle name="Navadno 3 2 2 2 3 4 3 5" xfId="29965"/>
    <cellStyle name="Navadno 3 2 2 2 3 4 3 6" xfId="31387"/>
    <cellStyle name="Navadno 3 2 2 2 3 4 4" xfId="3326"/>
    <cellStyle name="Navadno 3 2 2 2 3 4 4 2" xfId="7552"/>
    <cellStyle name="Navadno 3 2 2 2 3 4 4 2 2" xfId="21710"/>
    <cellStyle name="Navadno 3 2 2 2 3 4 4 3" xfId="11778"/>
    <cellStyle name="Navadno 3 2 2 2 3 4 4 3 2" xfId="25936"/>
    <cellStyle name="Navadno 3 2 2 2 3 4 4 4" xfId="16036"/>
    <cellStyle name="Navadno 3 2 2 2 3 4 4 5" xfId="29277"/>
    <cellStyle name="Navadno 3 2 2 2 3 4 4 6" xfId="31388"/>
    <cellStyle name="Navadno 3 2 2 2 3 4 5" xfId="1918"/>
    <cellStyle name="Navadno 3 2 2 2 3 4 5 2" xfId="18860"/>
    <cellStyle name="Navadno 3 2 2 2 3 4 6" xfId="6144"/>
    <cellStyle name="Navadno 3 2 2 2 3 4 6 2" xfId="20302"/>
    <cellStyle name="Navadno 3 2 2 2 3 4 7" xfId="10370"/>
    <cellStyle name="Navadno 3 2 2 2 3 4 7 2" xfId="24528"/>
    <cellStyle name="Navadno 3 2 2 2 3 4 8" xfId="14628"/>
    <cellStyle name="Navadno 3 2 2 2 3 4 9" xfId="28557"/>
    <cellStyle name="Navadno 3 2 2 2 3 5" xfId="825"/>
    <cellStyle name="Navadno 3 2 2 2 3 5 10" xfId="31389"/>
    <cellStyle name="Navadno 3 2 2 2 3 5 2" xfId="5086"/>
    <cellStyle name="Navadno 3 2 2 2 3 5 2 2" xfId="9312"/>
    <cellStyle name="Navadno 3 2 2 2 3 5 2 2 2" xfId="23470"/>
    <cellStyle name="Navadno 3 2 2 2 3 5 2 3" xfId="13538"/>
    <cellStyle name="Navadno 3 2 2 2 3 5 2 3 2" xfId="27696"/>
    <cellStyle name="Navadno 3 2 2 2 3 5 2 4" xfId="17796"/>
    <cellStyle name="Navadno 3 2 2 2 3 5 2 5" xfId="30141"/>
    <cellStyle name="Navadno 3 2 2 2 3 5 2 6" xfId="31390"/>
    <cellStyle name="Navadno 3 2 2 2 3 5 3" xfId="3678"/>
    <cellStyle name="Navadno 3 2 2 2 3 5 3 2" xfId="7904"/>
    <cellStyle name="Navadno 3 2 2 2 3 5 3 2 2" xfId="22062"/>
    <cellStyle name="Navadno 3 2 2 2 3 5 3 3" xfId="12130"/>
    <cellStyle name="Navadno 3 2 2 2 3 5 3 3 2" xfId="26288"/>
    <cellStyle name="Navadno 3 2 2 2 3 5 3 4" xfId="16388"/>
    <cellStyle name="Navadno 3 2 2 2 3 5 3 5" xfId="29453"/>
    <cellStyle name="Navadno 3 2 2 2 3 5 3 6" xfId="31391"/>
    <cellStyle name="Navadno 3 2 2 2 3 5 4" xfId="2270"/>
    <cellStyle name="Navadno 3 2 2 2 3 5 4 2" xfId="19212"/>
    <cellStyle name="Navadno 3 2 2 2 3 5 5" xfId="6496"/>
    <cellStyle name="Navadno 3 2 2 2 3 5 5 2" xfId="20654"/>
    <cellStyle name="Navadno 3 2 2 2 3 5 6" xfId="10722"/>
    <cellStyle name="Navadno 3 2 2 2 3 5 6 2" xfId="24880"/>
    <cellStyle name="Navadno 3 2 2 2 3 5 7" xfId="14980"/>
    <cellStyle name="Navadno 3 2 2 2 3 5 8" xfId="28733"/>
    <cellStyle name="Navadno 3 2 2 2 3 5 9" xfId="30845"/>
    <cellStyle name="Navadno 3 2 2 2 3 6" xfId="4350"/>
    <cellStyle name="Navadno 3 2 2 2 3 6 2" xfId="8576"/>
    <cellStyle name="Navadno 3 2 2 2 3 6 2 2" xfId="22734"/>
    <cellStyle name="Navadno 3 2 2 2 3 6 3" xfId="12802"/>
    <cellStyle name="Navadno 3 2 2 2 3 6 3 2" xfId="26960"/>
    <cellStyle name="Navadno 3 2 2 2 3 6 4" xfId="17060"/>
    <cellStyle name="Navadno 3 2 2 2 3 6 5" xfId="29773"/>
    <cellStyle name="Navadno 3 2 2 2 3 6 6" xfId="31392"/>
    <cellStyle name="Navadno 3 2 2 2 3 7" xfId="2942"/>
    <cellStyle name="Navadno 3 2 2 2 3 7 2" xfId="7168"/>
    <cellStyle name="Navadno 3 2 2 2 3 7 2 2" xfId="21326"/>
    <cellStyle name="Navadno 3 2 2 2 3 7 3" xfId="11394"/>
    <cellStyle name="Navadno 3 2 2 2 3 7 3 2" xfId="25552"/>
    <cellStyle name="Navadno 3 2 2 2 3 7 4" xfId="15652"/>
    <cellStyle name="Navadno 3 2 2 2 3 7 5" xfId="29085"/>
    <cellStyle name="Navadno 3 2 2 2 3 7 6" xfId="31393"/>
    <cellStyle name="Navadno 3 2 2 2 3 8" xfId="1502"/>
    <cellStyle name="Navadno 3 2 2 2 3 8 2" xfId="18444"/>
    <cellStyle name="Navadno 3 2 2 2 3 9" xfId="5728"/>
    <cellStyle name="Navadno 3 2 2 2 3 9 2" xfId="19886"/>
    <cellStyle name="Navadno 3 2 2 2 4" xfId="120"/>
    <cellStyle name="Navadno 3 2 2 2 4 10" xfId="14276"/>
    <cellStyle name="Navadno 3 2 2 2 4 11" xfId="28381"/>
    <cellStyle name="Navadno 3 2 2 2 4 12" xfId="30493"/>
    <cellStyle name="Navadno 3 2 2 2 4 13" xfId="31394"/>
    <cellStyle name="Navadno 3 2 2 2 4 2" xfId="280"/>
    <cellStyle name="Navadno 3 2 2 2 4 2 10" xfId="28477"/>
    <cellStyle name="Navadno 3 2 2 2 4 2 11" xfId="30573"/>
    <cellStyle name="Navadno 3 2 2 2 4 2 12" xfId="31395"/>
    <cellStyle name="Navadno 3 2 2 2 4 2 2" xfId="633"/>
    <cellStyle name="Navadno 3 2 2 2 4 2 2 10" xfId="30749"/>
    <cellStyle name="Navadno 3 2 2 2 4 2 2 11" xfId="31396"/>
    <cellStyle name="Navadno 3 2 2 2 4 2 2 2" xfId="1337"/>
    <cellStyle name="Navadno 3 2 2 2 4 2 2 2 10" xfId="31397"/>
    <cellStyle name="Navadno 3 2 2 2 4 2 2 2 2" xfId="5598"/>
    <cellStyle name="Navadno 3 2 2 2 4 2 2 2 2 2" xfId="9824"/>
    <cellStyle name="Navadno 3 2 2 2 4 2 2 2 2 2 2" xfId="23982"/>
    <cellStyle name="Navadno 3 2 2 2 4 2 2 2 2 3" xfId="14050"/>
    <cellStyle name="Navadno 3 2 2 2 4 2 2 2 2 3 2" xfId="28208"/>
    <cellStyle name="Navadno 3 2 2 2 4 2 2 2 2 4" xfId="18308"/>
    <cellStyle name="Navadno 3 2 2 2 4 2 2 2 2 5" xfId="30397"/>
    <cellStyle name="Navadno 3 2 2 2 4 2 2 2 2 6" xfId="31398"/>
    <cellStyle name="Navadno 3 2 2 2 4 2 2 2 3" xfId="4190"/>
    <cellStyle name="Navadno 3 2 2 2 4 2 2 2 3 2" xfId="8416"/>
    <cellStyle name="Navadno 3 2 2 2 4 2 2 2 3 2 2" xfId="22574"/>
    <cellStyle name="Navadno 3 2 2 2 4 2 2 2 3 3" xfId="12642"/>
    <cellStyle name="Navadno 3 2 2 2 4 2 2 2 3 3 2" xfId="26800"/>
    <cellStyle name="Navadno 3 2 2 2 4 2 2 2 3 4" xfId="16900"/>
    <cellStyle name="Navadno 3 2 2 2 4 2 2 2 3 5" xfId="29709"/>
    <cellStyle name="Navadno 3 2 2 2 4 2 2 2 3 6" xfId="31399"/>
    <cellStyle name="Navadno 3 2 2 2 4 2 2 2 4" xfId="2782"/>
    <cellStyle name="Navadno 3 2 2 2 4 2 2 2 4 2" xfId="19724"/>
    <cellStyle name="Navadno 3 2 2 2 4 2 2 2 5" xfId="7008"/>
    <cellStyle name="Navadno 3 2 2 2 4 2 2 2 5 2" xfId="21166"/>
    <cellStyle name="Navadno 3 2 2 2 4 2 2 2 6" xfId="11234"/>
    <cellStyle name="Navadno 3 2 2 2 4 2 2 2 6 2" xfId="25392"/>
    <cellStyle name="Navadno 3 2 2 2 4 2 2 2 7" xfId="15492"/>
    <cellStyle name="Navadno 3 2 2 2 4 2 2 2 8" xfId="28989"/>
    <cellStyle name="Navadno 3 2 2 2 4 2 2 2 9" xfId="31101"/>
    <cellStyle name="Navadno 3 2 2 2 4 2 2 3" xfId="4894"/>
    <cellStyle name="Navadno 3 2 2 2 4 2 2 3 2" xfId="9120"/>
    <cellStyle name="Navadno 3 2 2 2 4 2 2 3 2 2" xfId="23278"/>
    <cellStyle name="Navadno 3 2 2 2 4 2 2 3 3" xfId="13346"/>
    <cellStyle name="Navadno 3 2 2 2 4 2 2 3 3 2" xfId="27504"/>
    <cellStyle name="Navadno 3 2 2 2 4 2 2 3 4" xfId="17604"/>
    <cellStyle name="Navadno 3 2 2 2 4 2 2 3 5" xfId="30045"/>
    <cellStyle name="Navadno 3 2 2 2 4 2 2 3 6" xfId="31400"/>
    <cellStyle name="Navadno 3 2 2 2 4 2 2 4" xfId="3486"/>
    <cellStyle name="Navadno 3 2 2 2 4 2 2 4 2" xfId="7712"/>
    <cellStyle name="Navadno 3 2 2 2 4 2 2 4 2 2" xfId="21870"/>
    <cellStyle name="Navadno 3 2 2 2 4 2 2 4 3" xfId="11938"/>
    <cellStyle name="Navadno 3 2 2 2 4 2 2 4 3 2" xfId="26096"/>
    <cellStyle name="Navadno 3 2 2 2 4 2 2 4 4" xfId="16196"/>
    <cellStyle name="Navadno 3 2 2 2 4 2 2 4 5" xfId="29357"/>
    <cellStyle name="Navadno 3 2 2 2 4 2 2 4 6" xfId="31401"/>
    <cellStyle name="Navadno 3 2 2 2 4 2 2 5" xfId="2078"/>
    <cellStyle name="Navadno 3 2 2 2 4 2 2 5 2" xfId="19020"/>
    <cellStyle name="Navadno 3 2 2 2 4 2 2 6" xfId="6304"/>
    <cellStyle name="Navadno 3 2 2 2 4 2 2 6 2" xfId="20462"/>
    <cellStyle name="Navadno 3 2 2 2 4 2 2 7" xfId="10530"/>
    <cellStyle name="Navadno 3 2 2 2 4 2 2 7 2" xfId="24688"/>
    <cellStyle name="Navadno 3 2 2 2 4 2 2 8" xfId="14788"/>
    <cellStyle name="Navadno 3 2 2 2 4 2 2 9" xfId="28637"/>
    <cellStyle name="Navadno 3 2 2 2 4 2 3" xfId="985"/>
    <cellStyle name="Navadno 3 2 2 2 4 2 3 10" xfId="31402"/>
    <cellStyle name="Navadno 3 2 2 2 4 2 3 2" xfId="5246"/>
    <cellStyle name="Navadno 3 2 2 2 4 2 3 2 2" xfId="9472"/>
    <cellStyle name="Navadno 3 2 2 2 4 2 3 2 2 2" xfId="23630"/>
    <cellStyle name="Navadno 3 2 2 2 4 2 3 2 3" xfId="13698"/>
    <cellStyle name="Navadno 3 2 2 2 4 2 3 2 3 2" xfId="27856"/>
    <cellStyle name="Navadno 3 2 2 2 4 2 3 2 4" xfId="17956"/>
    <cellStyle name="Navadno 3 2 2 2 4 2 3 2 5" xfId="30221"/>
    <cellStyle name="Navadno 3 2 2 2 4 2 3 2 6" xfId="31403"/>
    <cellStyle name="Navadno 3 2 2 2 4 2 3 3" xfId="3838"/>
    <cellStyle name="Navadno 3 2 2 2 4 2 3 3 2" xfId="8064"/>
    <cellStyle name="Navadno 3 2 2 2 4 2 3 3 2 2" xfId="22222"/>
    <cellStyle name="Navadno 3 2 2 2 4 2 3 3 3" xfId="12290"/>
    <cellStyle name="Navadno 3 2 2 2 4 2 3 3 3 2" xfId="26448"/>
    <cellStyle name="Navadno 3 2 2 2 4 2 3 3 4" xfId="16548"/>
    <cellStyle name="Navadno 3 2 2 2 4 2 3 3 5" xfId="29533"/>
    <cellStyle name="Navadno 3 2 2 2 4 2 3 3 6" xfId="31404"/>
    <cellStyle name="Navadno 3 2 2 2 4 2 3 4" xfId="2430"/>
    <cellStyle name="Navadno 3 2 2 2 4 2 3 4 2" xfId="19372"/>
    <cellStyle name="Navadno 3 2 2 2 4 2 3 5" xfId="6656"/>
    <cellStyle name="Navadno 3 2 2 2 4 2 3 5 2" xfId="20814"/>
    <cellStyle name="Navadno 3 2 2 2 4 2 3 6" xfId="10882"/>
    <cellStyle name="Navadno 3 2 2 2 4 2 3 6 2" xfId="25040"/>
    <cellStyle name="Navadno 3 2 2 2 4 2 3 7" xfId="15140"/>
    <cellStyle name="Navadno 3 2 2 2 4 2 3 8" xfId="28813"/>
    <cellStyle name="Navadno 3 2 2 2 4 2 3 9" xfId="30925"/>
    <cellStyle name="Navadno 3 2 2 2 4 2 4" xfId="4542"/>
    <cellStyle name="Navadno 3 2 2 2 4 2 4 2" xfId="8768"/>
    <cellStyle name="Navadno 3 2 2 2 4 2 4 2 2" xfId="22926"/>
    <cellStyle name="Navadno 3 2 2 2 4 2 4 3" xfId="12994"/>
    <cellStyle name="Navadno 3 2 2 2 4 2 4 3 2" xfId="27152"/>
    <cellStyle name="Navadno 3 2 2 2 4 2 4 4" xfId="17252"/>
    <cellStyle name="Navadno 3 2 2 2 4 2 4 5" xfId="29869"/>
    <cellStyle name="Navadno 3 2 2 2 4 2 4 6" xfId="31405"/>
    <cellStyle name="Navadno 3 2 2 2 4 2 5" xfId="3134"/>
    <cellStyle name="Navadno 3 2 2 2 4 2 5 2" xfId="7360"/>
    <cellStyle name="Navadno 3 2 2 2 4 2 5 2 2" xfId="21518"/>
    <cellStyle name="Navadno 3 2 2 2 4 2 5 3" xfId="11586"/>
    <cellStyle name="Navadno 3 2 2 2 4 2 5 3 2" xfId="25744"/>
    <cellStyle name="Navadno 3 2 2 2 4 2 5 4" xfId="15844"/>
    <cellStyle name="Navadno 3 2 2 2 4 2 5 5" xfId="29181"/>
    <cellStyle name="Navadno 3 2 2 2 4 2 5 6" xfId="31406"/>
    <cellStyle name="Navadno 3 2 2 2 4 2 6" xfId="1726"/>
    <cellStyle name="Navadno 3 2 2 2 4 2 6 2" xfId="18668"/>
    <cellStyle name="Navadno 3 2 2 2 4 2 7" xfId="5952"/>
    <cellStyle name="Navadno 3 2 2 2 4 2 7 2" xfId="20110"/>
    <cellStyle name="Navadno 3 2 2 2 4 2 8" xfId="10178"/>
    <cellStyle name="Navadno 3 2 2 2 4 2 8 2" xfId="24336"/>
    <cellStyle name="Navadno 3 2 2 2 4 2 9" xfId="14436"/>
    <cellStyle name="Navadno 3 2 2 2 4 3" xfId="505"/>
    <cellStyle name="Navadno 3 2 2 2 4 3 10" xfId="30685"/>
    <cellStyle name="Navadno 3 2 2 2 4 3 11" xfId="31407"/>
    <cellStyle name="Navadno 3 2 2 2 4 3 2" xfId="1209"/>
    <cellStyle name="Navadno 3 2 2 2 4 3 2 10" xfId="31408"/>
    <cellStyle name="Navadno 3 2 2 2 4 3 2 2" xfId="5470"/>
    <cellStyle name="Navadno 3 2 2 2 4 3 2 2 2" xfId="9696"/>
    <cellStyle name="Navadno 3 2 2 2 4 3 2 2 2 2" xfId="23854"/>
    <cellStyle name="Navadno 3 2 2 2 4 3 2 2 3" xfId="13922"/>
    <cellStyle name="Navadno 3 2 2 2 4 3 2 2 3 2" xfId="28080"/>
    <cellStyle name="Navadno 3 2 2 2 4 3 2 2 4" xfId="18180"/>
    <cellStyle name="Navadno 3 2 2 2 4 3 2 2 5" xfId="30333"/>
    <cellStyle name="Navadno 3 2 2 2 4 3 2 2 6" xfId="31409"/>
    <cellStyle name="Navadno 3 2 2 2 4 3 2 3" xfId="4062"/>
    <cellStyle name="Navadno 3 2 2 2 4 3 2 3 2" xfId="8288"/>
    <cellStyle name="Navadno 3 2 2 2 4 3 2 3 2 2" xfId="22446"/>
    <cellStyle name="Navadno 3 2 2 2 4 3 2 3 3" xfId="12514"/>
    <cellStyle name="Navadno 3 2 2 2 4 3 2 3 3 2" xfId="26672"/>
    <cellStyle name="Navadno 3 2 2 2 4 3 2 3 4" xfId="16772"/>
    <cellStyle name="Navadno 3 2 2 2 4 3 2 3 5" xfId="29645"/>
    <cellStyle name="Navadno 3 2 2 2 4 3 2 3 6" xfId="31410"/>
    <cellStyle name="Navadno 3 2 2 2 4 3 2 4" xfId="2654"/>
    <cellStyle name="Navadno 3 2 2 2 4 3 2 4 2" xfId="19596"/>
    <cellStyle name="Navadno 3 2 2 2 4 3 2 5" xfId="6880"/>
    <cellStyle name="Navadno 3 2 2 2 4 3 2 5 2" xfId="21038"/>
    <cellStyle name="Navadno 3 2 2 2 4 3 2 6" xfId="11106"/>
    <cellStyle name="Navadno 3 2 2 2 4 3 2 6 2" xfId="25264"/>
    <cellStyle name="Navadno 3 2 2 2 4 3 2 7" xfId="15364"/>
    <cellStyle name="Navadno 3 2 2 2 4 3 2 8" xfId="28925"/>
    <cellStyle name="Navadno 3 2 2 2 4 3 2 9" xfId="31037"/>
    <cellStyle name="Navadno 3 2 2 2 4 3 3" xfId="4766"/>
    <cellStyle name="Navadno 3 2 2 2 4 3 3 2" xfId="8992"/>
    <cellStyle name="Navadno 3 2 2 2 4 3 3 2 2" xfId="23150"/>
    <cellStyle name="Navadno 3 2 2 2 4 3 3 3" xfId="13218"/>
    <cellStyle name="Navadno 3 2 2 2 4 3 3 3 2" xfId="27376"/>
    <cellStyle name="Navadno 3 2 2 2 4 3 3 4" xfId="17476"/>
    <cellStyle name="Navadno 3 2 2 2 4 3 3 5" xfId="29981"/>
    <cellStyle name="Navadno 3 2 2 2 4 3 3 6" xfId="31411"/>
    <cellStyle name="Navadno 3 2 2 2 4 3 4" xfId="3358"/>
    <cellStyle name="Navadno 3 2 2 2 4 3 4 2" xfId="7584"/>
    <cellStyle name="Navadno 3 2 2 2 4 3 4 2 2" xfId="21742"/>
    <cellStyle name="Navadno 3 2 2 2 4 3 4 3" xfId="11810"/>
    <cellStyle name="Navadno 3 2 2 2 4 3 4 3 2" xfId="25968"/>
    <cellStyle name="Navadno 3 2 2 2 4 3 4 4" xfId="16068"/>
    <cellStyle name="Navadno 3 2 2 2 4 3 4 5" xfId="29293"/>
    <cellStyle name="Navadno 3 2 2 2 4 3 4 6" xfId="31412"/>
    <cellStyle name="Navadno 3 2 2 2 4 3 5" xfId="1950"/>
    <cellStyle name="Navadno 3 2 2 2 4 3 5 2" xfId="18892"/>
    <cellStyle name="Navadno 3 2 2 2 4 3 6" xfId="6176"/>
    <cellStyle name="Navadno 3 2 2 2 4 3 6 2" xfId="20334"/>
    <cellStyle name="Navadno 3 2 2 2 4 3 7" xfId="10402"/>
    <cellStyle name="Navadno 3 2 2 2 4 3 7 2" xfId="24560"/>
    <cellStyle name="Navadno 3 2 2 2 4 3 8" xfId="14660"/>
    <cellStyle name="Navadno 3 2 2 2 4 3 9" xfId="28573"/>
    <cellStyle name="Navadno 3 2 2 2 4 4" xfId="857"/>
    <cellStyle name="Navadno 3 2 2 2 4 4 10" xfId="31413"/>
    <cellStyle name="Navadno 3 2 2 2 4 4 2" xfId="5118"/>
    <cellStyle name="Navadno 3 2 2 2 4 4 2 2" xfId="9344"/>
    <cellStyle name="Navadno 3 2 2 2 4 4 2 2 2" xfId="23502"/>
    <cellStyle name="Navadno 3 2 2 2 4 4 2 3" xfId="13570"/>
    <cellStyle name="Navadno 3 2 2 2 4 4 2 3 2" xfId="27728"/>
    <cellStyle name="Navadno 3 2 2 2 4 4 2 4" xfId="17828"/>
    <cellStyle name="Navadno 3 2 2 2 4 4 2 5" xfId="30157"/>
    <cellStyle name="Navadno 3 2 2 2 4 4 2 6" xfId="31414"/>
    <cellStyle name="Navadno 3 2 2 2 4 4 3" xfId="3710"/>
    <cellStyle name="Navadno 3 2 2 2 4 4 3 2" xfId="7936"/>
    <cellStyle name="Navadno 3 2 2 2 4 4 3 2 2" xfId="22094"/>
    <cellStyle name="Navadno 3 2 2 2 4 4 3 3" xfId="12162"/>
    <cellStyle name="Navadno 3 2 2 2 4 4 3 3 2" xfId="26320"/>
    <cellStyle name="Navadno 3 2 2 2 4 4 3 4" xfId="16420"/>
    <cellStyle name="Navadno 3 2 2 2 4 4 3 5" xfId="29469"/>
    <cellStyle name="Navadno 3 2 2 2 4 4 3 6" xfId="31415"/>
    <cellStyle name="Navadno 3 2 2 2 4 4 4" xfId="2302"/>
    <cellStyle name="Navadno 3 2 2 2 4 4 4 2" xfId="19244"/>
    <cellStyle name="Navadno 3 2 2 2 4 4 5" xfId="6528"/>
    <cellStyle name="Navadno 3 2 2 2 4 4 5 2" xfId="20686"/>
    <cellStyle name="Navadno 3 2 2 2 4 4 6" xfId="10754"/>
    <cellStyle name="Navadno 3 2 2 2 4 4 6 2" xfId="24912"/>
    <cellStyle name="Navadno 3 2 2 2 4 4 7" xfId="15012"/>
    <cellStyle name="Navadno 3 2 2 2 4 4 8" xfId="28749"/>
    <cellStyle name="Navadno 3 2 2 2 4 4 9" xfId="30861"/>
    <cellStyle name="Navadno 3 2 2 2 4 5" xfId="4382"/>
    <cellStyle name="Navadno 3 2 2 2 4 5 2" xfId="8608"/>
    <cellStyle name="Navadno 3 2 2 2 4 5 2 2" xfId="22766"/>
    <cellStyle name="Navadno 3 2 2 2 4 5 3" xfId="12834"/>
    <cellStyle name="Navadno 3 2 2 2 4 5 3 2" xfId="26992"/>
    <cellStyle name="Navadno 3 2 2 2 4 5 4" xfId="17092"/>
    <cellStyle name="Navadno 3 2 2 2 4 5 5" xfId="29789"/>
    <cellStyle name="Navadno 3 2 2 2 4 5 6" xfId="31416"/>
    <cellStyle name="Navadno 3 2 2 2 4 6" xfId="2974"/>
    <cellStyle name="Navadno 3 2 2 2 4 6 2" xfId="7200"/>
    <cellStyle name="Navadno 3 2 2 2 4 6 2 2" xfId="21358"/>
    <cellStyle name="Navadno 3 2 2 2 4 6 3" xfId="11426"/>
    <cellStyle name="Navadno 3 2 2 2 4 6 3 2" xfId="25584"/>
    <cellStyle name="Navadno 3 2 2 2 4 6 4" xfId="15684"/>
    <cellStyle name="Navadno 3 2 2 2 4 6 5" xfId="29101"/>
    <cellStyle name="Navadno 3 2 2 2 4 6 6" xfId="31417"/>
    <cellStyle name="Navadno 3 2 2 2 4 7" xfId="1566"/>
    <cellStyle name="Navadno 3 2 2 2 4 7 2" xfId="18508"/>
    <cellStyle name="Navadno 3 2 2 2 4 8" xfId="5792"/>
    <cellStyle name="Navadno 3 2 2 2 4 8 2" xfId="19950"/>
    <cellStyle name="Navadno 3 2 2 2 4 9" xfId="10018"/>
    <cellStyle name="Navadno 3 2 2 2 4 9 2" xfId="24176"/>
    <cellStyle name="Navadno 3 2 2 2 5" xfId="50"/>
    <cellStyle name="Navadno 3 2 2 2 5 10" xfId="14244"/>
    <cellStyle name="Navadno 3 2 2 2 5 11" xfId="28349"/>
    <cellStyle name="Navadno 3 2 2 2 5 12" xfId="30461"/>
    <cellStyle name="Navadno 3 2 2 2 5 13" xfId="31418"/>
    <cellStyle name="Navadno 3 2 2 2 5 2" xfId="216"/>
    <cellStyle name="Navadno 3 2 2 2 5 2 10" xfId="28461"/>
    <cellStyle name="Navadno 3 2 2 2 5 2 11" xfId="30541"/>
    <cellStyle name="Navadno 3 2 2 2 5 2 12" xfId="31419"/>
    <cellStyle name="Navadno 3 2 2 2 5 2 2" xfId="569"/>
    <cellStyle name="Navadno 3 2 2 2 5 2 2 10" xfId="30717"/>
    <cellStyle name="Navadno 3 2 2 2 5 2 2 11" xfId="31420"/>
    <cellStyle name="Navadno 3 2 2 2 5 2 2 2" xfId="1273"/>
    <cellStyle name="Navadno 3 2 2 2 5 2 2 2 10" xfId="31421"/>
    <cellStyle name="Navadno 3 2 2 2 5 2 2 2 2" xfId="5534"/>
    <cellStyle name="Navadno 3 2 2 2 5 2 2 2 2 2" xfId="9760"/>
    <cellStyle name="Navadno 3 2 2 2 5 2 2 2 2 2 2" xfId="23918"/>
    <cellStyle name="Navadno 3 2 2 2 5 2 2 2 2 3" xfId="13986"/>
    <cellStyle name="Navadno 3 2 2 2 5 2 2 2 2 3 2" xfId="28144"/>
    <cellStyle name="Navadno 3 2 2 2 5 2 2 2 2 4" xfId="18244"/>
    <cellStyle name="Navadno 3 2 2 2 5 2 2 2 2 5" xfId="30365"/>
    <cellStyle name="Navadno 3 2 2 2 5 2 2 2 2 6" xfId="31422"/>
    <cellStyle name="Navadno 3 2 2 2 5 2 2 2 3" xfId="4126"/>
    <cellStyle name="Navadno 3 2 2 2 5 2 2 2 3 2" xfId="8352"/>
    <cellStyle name="Navadno 3 2 2 2 5 2 2 2 3 2 2" xfId="22510"/>
    <cellStyle name="Navadno 3 2 2 2 5 2 2 2 3 3" xfId="12578"/>
    <cellStyle name="Navadno 3 2 2 2 5 2 2 2 3 3 2" xfId="26736"/>
    <cellStyle name="Navadno 3 2 2 2 5 2 2 2 3 4" xfId="16836"/>
    <cellStyle name="Navadno 3 2 2 2 5 2 2 2 3 5" xfId="29677"/>
    <cellStyle name="Navadno 3 2 2 2 5 2 2 2 3 6" xfId="31423"/>
    <cellStyle name="Navadno 3 2 2 2 5 2 2 2 4" xfId="2718"/>
    <cellStyle name="Navadno 3 2 2 2 5 2 2 2 4 2" xfId="19660"/>
    <cellStyle name="Navadno 3 2 2 2 5 2 2 2 5" xfId="6944"/>
    <cellStyle name="Navadno 3 2 2 2 5 2 2 2 5 2" xfId="21102"/>
    <cellStyle name="Navadno 3 2 2 2 5 2 2 2 6" xfId="11170"/>
    <cellStyle name="Navadno 3 2 2 2 5 2 2 2 6 2" xfId="25328"/>
    <cellStyle name="Navadno 3 2 2 2 5 2 2 2 7" xfId="15428"/>
    <cellStyle name="Navadno 3 2 2 2 5 2 2 2 8" xfId="28957"/>
    <cellStyle name="Navadno 3 2 2 2 5 2 2 2 9" xfId="31069"/>
    <cellStyle name="Navadno 3 2 2 2 5 2 2 3" xfId="4830"/>
    <cellStyle name="Navadno 3 2 2 2 5 2 2 3 2" xfId="9056"/>
    <cellStyle name="Navadno 3 2 2 2 5 2 2 3 2 2" xfId="23214"/>
    <cellStyle name="Navadno 3 2 2 2 5 2 2 3 3" xfId="13282"/>
    <cellStyle name="Navadno 3 2 2 2 5 2 2 3 3 2" xfId="27440"/>
    <cellStyle name="Navadno 3 2 2 2 5 2 2 3 4" xfId="17540"/>
    <cellStyle name="Navadno 3 2 2 2 5 2 2 3 5" xfId="30013"/>
    <cellStyle name="Navadno 3 2 2 2 5 2 2 3 6" xfId="31424"/>
    <cellStyle name="Navadno 3 2 2 2 5 2 2 4" xfId="3422"/>
    <cellStyle name="Navadno 3 2 2 2 5 2 2 4 2" xfId="7648"/>
    <cellStyle name="Navadno 3 2 2 2 5 2 2 4 2 2" xfId="21806"/>
    <cellStyle name="Navadno 3 2 2 2 5 2 2 4 3" xfId="11874"/>
    <cellStyle name="Navadno 3 2 2 2 5 2 2 4 3 2" xfId="26032"/>
    <cellStyle name="Navadno 3 2 2 2 5 2 2 4 4" xfId="16132"/>
    <cellStyle name="Navadno 3 2 2 2 5 2 2 4 5" xfId="29325"/>
    <cellStyle name="Navadno 3 2 2 2 5 2 2 4 6" xfId="31425"/>
    <cellStyle name="Navadno 3 2 2 2 5 2 2 5" xfId="2014"/>
    <cellStyle name="Navadno 3 2 2 2 5 2 2 5 2" xfId="18956"/>
    <cellStyle name="Navadno 3 2 2 2 5 2 2 6" xfId="6240"/>
    <cellStyle name="Navadno 3 2 2 2 5 2 2 6 2" xfId="20398"/>
    <cellStyle name="Navadno 3 2 2 2 5 2 2 7" xfId="10466"/>
    <cellStyle name="Navadno 3 2 2 2 5 2 2 7 2" xfId="24624"/>
    <cellStyle name="Navadno 3 2 2 2 5 2 2 8" xfId="14724"/>
    <cellStyle name="Navadno 3 2 2 2 5 2 2 9" xfId="28605"/>
    <cellStyle name="Navadno 3 2 2 2 5 2 3" xfId="921"/>
    <cellStyle name="Navadno 3 2 2 2 5 2 3 10" xfId="31426"/>
    <cellStyle name="Navadno 3 2 2 2 5 2 3 2" xfId="5182"/>
    <cellStyle name="Navadno 3 2 2 2 5 2 3 2 2" xfId="9408"/>
    <cellStyle name="Navadno 3 2 2 2 5 2 3 2 2 2" xfId="23566"/>
    <cellStyle name="Navadno 3 2 2 2 5 2 3 2 3" xfId="13634"/>
    <cellStyle name="Navadno 3 2 2 2 5 2 3 2 3 2" xfId="27792"/>
    <cellStyle name="Navadno 3 2 2 2 5 2 3 2 4" xfId="17892"/>
    <cellStyle name="Navadno 3 2 2 2 5 2 3 2 5" xfId="30189"/>
    <cellStyle name="Navadno 3 2 2 2 5 2 3 2 6" xfId="31427"/>
    <cellStyle name="Navadno 3 2 2 2 5 2 3 3" xfId="3774"/>
    <cellStyle name="Navadno 3 2 2 2 5 2 3 3 2" xfId="8000"/>
    <cellStyle name="Navadno 3 2 2 2 5 2 3 3 2 2" xfId="22158"/>
    <cellStyle name="Navadno 3 2 2 2 5 2 3 3 3" xfId="12226"/>
    <cellStyle name="Navadno 3 2 2 2 5 2 3 3 3 2" xfId="26384"/>
    <cellStyle name="Navadno 3 2 2 2 5 2 3 3 4" xfId="16484"/>
    <cellStyle name="Navadno 3 2 2 2 5 2 3 3 5" xfId="29501"/>
    <cellStyle name="Navadno 3 2 2 2 5 2 3 3 6" xfId="31428"/>
    <cellStyle name="Navadno 3 2 2 2 5 2 3 4" xfId="2366"/>
    <cellStyle name="Navadno 3 2 2 2 5 2 3 4 2" xfId="19308"/>
    <cellStyle name="Navadno 3 2 2 2 5 2 3 5" xfId="6592"/>
    <cellStyle name="Navadno 3 2 2 2 5 2 3 5 2" xfId="20750"/>
    <cellStyle name="Navadno 3 2 2 2 5 2 3 6" xfId="10818"/>
    <cellStyle name="Navadno 3 2 2 2 5 2 3 6 2" xfId="24976"/>
    <cellStyle name="Navadno 3 2 2 2 5 2 3 7" xfId="15076"/>
    <cellStyle name="Navadno 3 2 2 2 5 2 3 8" xfId="28781"/>
    <cellStyle name="Navadno 3 2 2 2 5 2 3 9" xfId="30893"/>
    <cellStyle name="Navadno 3 2 2 2 5 2 4" xfId="4478"/>
    <cellStyle name="Navadno 3 2 2 2 5 2 4 2" xfId="8704"/>
    <cellStyle name="Navadno 3 2 2 2 5 2 4 2 2" xfId="22862"/>
    <cellStyle name="Navadno 3 2 2 2 5 2 4 3" xfId="12930"/>
    <cellStyle name="Navadno 3 2 2 2 5 2 4 3 2" xfId="27088"/>
    <cellStyle name="Navadno 3 2 2 2 5 2 4 4" xfId="17188"/>
    <cellStyle name="Navadno 3 2 2 2 5 2 4 5" xfId="29837"/>
    <cellStyle name="Navadno 3 2 2 2 5 2 4 6" xfId="31429"/>
    <cellStyle name="Navadno 3 2 2 2 5 2 5" xfId="3070"/>
    <cellStyle name="Navadno 3 2 2 2 5 2 5 2" xfId="7296"/>
    <cellStyle name="Navadno 3 2 2 2 5 2 5 2 2" xfId="21454"/>
    <cellStyle name="Navadno 3 2 2 2 5 2 5 3" xfId="11522"/>
    <cellStyle name="Navadno 3 2 2 2 5 2 5 3 2" xfId="25680"/>
    <cellStyle name="Navadno 3 2 2 2 5 2 5 4" xfId="15780"/>
    <cellStyle name="Navadno 3 2 2 2 5 2 5 5" xfId="29149"/>
    <cellStyle name="Navadno 3 2 2 2 5 2 5 6" xfId="31430"/>
    <cellStyle name="Navadno 3 2 2 2 5 2 6" xfId="1662"/>
    <cellStyle name="Navadno 3 2 2 2 5 2 6 2" xfId="18604"/>
    <cellStyle name="Navadno 3 2 2 2 5 2 7" xfId="5888"/>
    <cellStyle name="Navadno 3 2 2 2 5 2 7 2" xfId="20046"/>
    <cellStyle name="Navadno 3 2 2 2 5 2 8" xfId="10114"/>
    <cellStyle name="Navadno 3 2 2 2 5 2 8 2" xfId="24272"/>
    <cellStyle name="Navadno 3 2 2 2 5 2 9" xfId="14372"/>
    <cellStyle name="Navadno 3 2 2 2 5 3" xfId="441"/>
    <cellStyle name="Navadno 3 2 2 2 5 3 10" xfId="30653"/>
    <cellStyle name="Navadno 3 2 2 2 5 3 11" xfId="31431"/>
    <cellStyle name="Navadno 3 2 2 2 5 3 2" xfId="1145"/>
    <cellStyle name="Navadno 3 2 2 2 5 3 2 10" xfId="31432"/>
    <cellStyle name="Navadno 3 2 2 2 5 3 2 2" xfId="5406"/>
    <cellStyle name="Navadno 3 2 2 2 5 3 2 2 2" xfId="9632"/>
    <cellStyle name="Navadno 3 2 2 2 5 3 2 2 2 2" xfId="23790"/>
    <cellStyle name="Navadno 3 2 2 2 5 3 2 2 3" xfId="13858"/>
    <cellStyle name="Navadno 3 2 2 2 5 3 2 2 3 2" xfId="28016"/>
    <cellStyle name="Navadno 3 2 2 2 5 3 2 2 4" xfId="18116"/>
    <cellStyle name="Navadno 3 2 2 2 5 3 2 2 5" xfId="30301"/>
    <cellStyle name="Navadno 3 2 2 2 5 3 2 2 6" xfId="31433"/>
    <cellStyle name="Navadno 3 2 2 2 5 3 2 3" xfId="3998"/>
    <cellStyle name="Navadno 3 2 2 2 5 3 2 3 2" xfId="8224"/>
    <cellStyle name="Navadno 3 2 2 2 5 3 2 3 2 2" xfId="22382"/>
    <cellStyle name="Navadno 3 2 2 2 5 3 2 3 3" xfId="12450"/>
    <cellStyle name="Navadno 3 2 2 2 5 3 2 3 3 2" xfId="26608"/>
    <cellStyle name="Navadno 3 2 2 2 5 3 2 3 4" xfId="16708"/>
    <cellStyle name="Navadno 3 2 2 2 5 3 2 3 5" xfId="29613"/>
    <cellStyle name="Navadno 3 2 2 2 5 3 2 3 6" xfId="31434"/>
    <cellStyle name="Navadno 3 2 2 2 5 3 2 4" xfId="2590"/>
    <cellStyle name="Navadno 3 2 2 2 5 3 2 4 2" xfId="19532"/>
    <cellStyle name="Navadno 3 2 2 2 5 3 2 5" xfId="6816"/>
    <cellStyle name="Navadno 3 2 2 2 5 3 2 5 2" xfId="20974"/>
    <cellStyle name="Navadno 3 2 2 2 5 3 2 6" xfId="11042"/>
    <cellStyle name="Navadno 3 2 2 2 5 3 2 6 2" xfId="25200"/>
    <cellStyle name="Navadno 3 2 2 2 5 3 2 7" xfId="15300"/>
    <cellStyle name="Navadno 3 2 2 2 5 3 2 8" xfId="28893"/>
    <cellStyle name="Navadno 3 2 2 2 5 3 2 9" xfId="31005"/>
    <cellStyle name="Navadno 3 2 2 2 5 3 3" xfId="4702"/>
    <cellStyle name="Navadno 3 2 2 2 5 3 3 2" xfId="8928"/>
    <cellStyle name="Navadno 3 2 2 2 5 3 3 2 2" xfId="23086"/>
    <cellStyle name="Navadno 3 2 2 2 5 3 3 3" xfId="13154"/>
    <cellStyle name="Navadno 3 2 2 2 5 3 3 3 2" xfId="27312"/>
    <cellStyle name="Navadno 3 2 2 2 5 3 3 4" xfId="17412"/>
    <cellStyle name="Navadno 3 2 2 2 5 3 3 5" xfId="29949"/>
    <cellStyle name="Navadno 3 2 2 2 5 3 3 6" xfId="31435"/>
    <cellStyle name="Navadno 3 2 2 2 5 3 4" xfId="3294"/>
    <cellStyle name="Navadno 3 2 2 2 5 3 4 2" xfId="7520"/>
    <cellStyle name="Navadno 3 2 2 2 5 3 4 2 2" xfId="21678"/>
    <cellStyle name="Navadno 3 2 2 2 5 3 4 3" xfId="11746"/>
    <cellStyle name="Navadno 3 2 2 2 5 3 4 3 2" xfId="25904"/>
    <cellStyle name="Navadno 3 2 2 2 5 3 4 4" xfId="16004"/>
    <cellStyle name="Navadno 3 2 2 2 5 3 4 5" xfId="29261"/>
    <cellStyle name="Navadno 3 2 2 2 5 3 4 6" xfId="31436"/>
    <cellStyle name="Navadno 3 2 2 2 5 3 5" xfId="1886"/>
    <cellStyle name="Navadno 3 2 2 2 5 3 5 2" xfId="18828"/>
    <cellStyle name="Navadno 3 2 2 2 5 3 6" xfId="6112"/>
    <cellStyle name="Navadno 3 2 2 2 5 3 6 2" xfId="20270"/>
    <cellStyle name="Navadno 3 2 2 2 5 3 7" xfId="10338"/>
    <cellStyle name="Navadno 3 2 2 2 5 3 7 2" xfId="24496"/>
    <cellStyle name="Navadno 3 2 2 2 5 3 8" xfId="14596"/>
    <cellStyle name="Navadno 3 2 2 2 5 3 9" xfId="28541"/>
    <cellStyle name="Navadno 3 2 2 2 5 4" xfId="793"/>
    <cellStyle name="Navadno 3 2 2 2 5 4 10" xfId="31437"/>
    <cellStyle name="Navadno 3 2 2 2 5 4 2" xfId="5054"/>
    <cellStyle name="Navadno 3 2 2 2 5 4 2 2" xfId="9280"/>
    <cellStyle name="Navadno 3 2 2 2 5 4 2 2 2" xfId="23438"/>
    <cellStyle name="Navadno 3 2 2 2 5 4 2 3" xfId="13506"/>
    <cellStyle name="Navadno 3 2 2 2 5 4 2 3 2" xfId="27664"/>
    <cellStyle name="Navadno 3 2 2 2 5 4 2 4" xfId="17764"/>
    <cellStyle name="Navadno 3 2 2 2 5 4 2 5" xfId="30125"/>
    <cellStyle name="Navadno 3 2 2 2 5 4 2 6" xfId="31438"/>
    <cellStyle name="Navadno 3 2 2 2 5 4 3" xfId="3646"/>
    <cellStyle name="Navadno 3 2 2 2 5 4 3 2" xfId="7872"/>
    <cellStyle name="Navadno 3 2 2 2 5 4 3 2 2" xfId="22030"/>
    <cellStyle name="Navadno 3 2 2 2 5 4 3 3" xfId="12098"/>
    <cellStyle name="Navadno 3 2 2 2 5 4 3 3 2" xfId="26256"/>
    <cellStyle name="Navadno 3 2 2 2 5 4 3 4" xfId="16356"/>
    <cellStyle name="Navadno 3 2 2 2 5 4 3 5" xfId="29437"/>
    <cellStyle name="Navadno 3 2 2 2 5 4 3 6" xfId="31439"/>
    <cellStyle name="Navadno 3 2 2 2 5 4 4" xfId="2238"/>
    <cellStyle name="Navadno 3 2 2 2 5 4 4 2" xfId="19180"/>
    <cellStyle name="Navadno 3 2 2 2 5 4 5" xfId="6464"/>
    <cellStyle name="Navadno 3 2 2 2 5 4 5 2" xfId="20622"/>
    <cellStyle name="Navadno 3 2 2 2 5 4 6" xfId="10690"/>
    <cellStyle name="Navadno 3 2 2 2 5 4 6 2" xfId="24848"/>
    <cellStyle name="Navadno 3 2 2 2 5 4 7" xfId="14948"/>
    <cellStyle name="Navadno 3 2 2 2 5 4 8" xfId="28717"/>
    <cellStyle name="Navadno 3 2 2 2 5 4 9" xfId="30829"/>
    <cellStyle name="Navadno 3 2 2 2 5 5" xfId="4318"/>
    <cellStyle name="Navadno 3 2 2 2 5 5 2" xfId="8544"/>
    <cellStyle name="Navadno 3 2 2 2 5 5 2 2" xfId="22702"/>
    <cellStyle name="Navadno 3 2 2 2 5 5 3" xfId="12770"/>
    <cellStyle name="Navadno 3 2 2 2 5 5 3 2" xfId="26928"/>
    <cellStyle name="Navadno 3 2 2 2 5 5 4" xfId="17028"/>
    <cellStyle name="Navadno 3 2 2 2 5 5 5" xfId="29757"/>
    <cellStyle name="Navadno 3 2 2 2 5 5 6" xfId="31440"/>
    <cellStyle name="Navadno 3 2 2 2 5 6" xfId="2910"/>
    <cellStyle name="Navadno 3 2 2 2 5 6 2" xfId="7136"/>
    <cellStyle name="Navadno 3 2 2 2 5 6 2 2" xfId="21294"/>
    <cellStyle name="Navadno 3 2 2 2 5 6 3" xfId="11362"/>
    <cellStyle name="Navadno 3 2 2 2 5 6 3 2" xfId="25520"/>
    <cellStyle name="Navadno 3 2 2 2 5 6 4" xfId="15620"/>
    <cellStyle name="Navadno 3 2 2 2 5 6 5" xfId="29069"/>
    <cellStyle name="Navadno 3 2 2 2 5 6 6" xfId="31441"/>
    <cellStyle name="Navadno 3 2 2 2 5 7" xfId="1534"/>
    <cellStyle name="Navadno 3 2 2 2 5 7 2" xfId="18476"/>
    <cellStyle name="Navadno 3 2 2 2 5 8" xfId="5760"/>
    <cellStyle name="Navadno 3 2 2 2 5 8 2" xfId="19918"/>
    <cellStyle name="Navadno 3 2 2 2 5 9" xfId="9986"/>
    <cellStyle name="Navadno 3 2 2 2 5 9 2" xfId="24144"/>
    <cellStyle name="Navadno 3 2 2 2 6" xfId="156"/>
    <cellStyle name="Navadno 3 2 2 2 6 10" xfId="28430"/>
    <cellStyle name="Navadno 3 2 2 2 6 11" xfId="30510"/>
    <cellStyle name="Navadno 3 2 2 2 6 12" xfId="31442"/>
    <cellStyle name="Navadno 3 2 2 2 6 2" xfId="541"/>
    <cellStyle name="Navadno 3 2 2 2 6 2 10" xfId="30702"/>
    <cellStyle name="Navadno 3 2 2 2 6 2 11" xfId="31443"/>
    <cellStyle name="Navadno 3 2 2 2 6 2 2" xfId="1245"/>
    <cellStyle name="Navadno 3 2 2 2 6 2 2 10" xfId="31444"/>
    <cellStyle name="Navadno 3 2 2 2 6 2 2 2" xfId="5506"/>
    <cellStyle name="Navadno 3 2 2 2 6 2 2 2 2" xfId="9732"/>
    <cellStyle name="Navadno 3 2 2 2 6 2 2 2 2 2" xfId="23890"/>
    <cellStyle name="Navadno 3 2 2 2 6 2 2 2 3" xfId="13958"/>
    <cellStyle name="Navadno 3 2 2 2 6 2 2 2 3 2" xfId="28116"/>
    <cellStyle name="Navadno 3 2 2 2 6 2 2 2 4" xfId="18216"/>
    <cellStyle name="Navadno 3 2 2 2 6 2 2 2 5" xfId="30350"/>
    <cellStyle name="Navadno 3 2 2 2 6 2 2 2 6" xfId="31445"/>
    <cellStyle name="Navadno 3 2 2 2 6 2 2 3" xfId="4098"/>
    <cellStyle name="Navadno 3 2 2 2 6 2 2 3 2" xfId="8324"/>
    <cellStyle name="Navadno 3 2 2 2 6 2 2 3 2 2" xfId="22482"/>
    <cellStyle name="Navadno 3 2 2 2 6 2 2 3 3" xfId="12550"/>
    <cellStyle name="Navadno 3 2 2 2 6 2 2 3 3 2" xfId="26708"/>
    <cellStyle name="Navadno 3 2 2 2 6 2 2 3 4" xfId="16808"/>
    <cellStyle name="Navadno 3 2 2 2 6 2 2 3 5" xfId="29662"/>
    <cellStyle name="Navadno 3 2 2 2 6 2 2 3 6" xfId="31446"/>
    <cellStyle name="Navadno 3 2 2 2 6 2 2 4" xfId="2690"/>
    <cellStyle name="Navadno 3 2 2 2 6 2 2 4 2" xfId="19632"/>
    <cellStyle name="Navadno 3 2 2 2 6 2 2 5" xfId="6916"/>
    <cellStyle name="Navadno 3 2 2 2 6 2 2 5 2" xfId="21074"/>
    <cellStyle name="Navadno 3 2 2 2 6 2 2 6" xfId="11142"/>
    <cellStyle name="Navadno 3 2 2 2 6 2 2 6 2" xfId="25300"/>
    <cellStyle name="Navadno 3 2 2 2 6 2 2 7" xfId="15400"/>
    <cellStyle name="Navadno 3 2 2 2 6 2 2 8" xfId="28942"/>
    <cellStyle name="Navadno 3 2 2 2 6 2 2 9" xfId="31054"/>
    <cellStyle name="Navadno 3 2 2 2 6 2 3" xfId="4802"/>
    <cellStyle name="Navadno 3 2 2 2 6 2 3 2" xfId="9028"/>
    <cellStyle name="Navadno 3 2 2 2 6 2 3 2 2" xfId="23186"/>
    <cellStyle name="Navadno 3 2 2 2 6 2 3 3" xfId="13254"/>
    <cellStyle name="Navadno 3 2 2 2 6 2 3 3 2" xfId="27412"/>
    <cellStyle name="Navadno 3 2 2 2 6 2 3 4" xfId="17512"/>
    <cellStyle name="Navadno 3 2 2 2 6 2 3 5" xfId="29998"/>
    <cellStyle name="Navadno 3 2 2 2 6 2 3 6" xfId="31447"/>
    <cellStyle name="Navadno 3 2 2 2 6 2 4" xfId="3394"/>
    <cellStyle name="Navadno 3 2 2 2 6 2 4 2" xfId="7620"/>
    <cellStyle name="Navadno 3 2 2 2 6 2 4 2 2" xfId="21778"/>
    <cellStyle name="Navadno 3 2 2 2 6 2 4 3" xfId="11846"/>
    <cellStyle name="Navadno 3 2 2 2 6 2 4 3 2" xfId="26004"/>
    <cellStyle name="Navadno 3 2 2 2 6 2 4 4" xfId="16104"/>
    <cellStyle name="Navadno 3 2 2 2 6 2 4 5" xfId="29310"/>
    <cellStyle name="Navadno 3 2 2 2 6 2 4 6" xfId="31448"/>
    <cellStyle name="Navadno 3 2 2 2 6 2 5" xfId="1986"/>
    <cellStyle name="Navadno 3 2 2 2 6 2 5 2" xfId="18928"/>
    <cellStyle name="Navadno 3 2 2 2 6 2 6" xfId="6212"/>
    <cellStyle name="Navadno 3 2 2 2 6 2 6 2" xfId="20370"/>
    <cellStyle name="Navadno 3 2 2 2 6 2 7" xfId="10438"/>
    <cellStyle name="Navadno 3 2 2 2 6 2 7 2" xfId="24596"/>
    <cellStyle name="Navadno 3 2 2 2 6 2 8" xfId="14696"/>
    <cellStyle name="Navadno 3 2 2 2 6 2 9" xfId="28590"/>
    <cellStyle name="Navadno 3 2 2 2 6 3" xfId="893"/>
    <cellStyle name="Navadno 3 2 2 2 6 3 10" xfId="31449"/>
    <cellStyle name="Navadno 3 2 2 2 6 3 2" xfId="5154"/>
    <cellStyle name="Navadno 3 2 2 2 6 3 2 2" xfId="9380"/>
    <cellStyle name="Navadno 3 2 2 2 6 3 2 2 2" xfId="23538"/>
    <cellStyle name="Navadno 3 2 2 2 6 3 2 3" xfId="13606"/>
    <cellStyle name="Navadno 3 2 2 2 6 3 2 3 2" xfId="27764"/>
    <cellStyle name="Navadno 3 2 2 2 6 3 2 4" xfId="17864"/>
    <cellStyle name="Navadno 3 2 2 2 6 3 2 5" xfId="30174"/>
    <cellStyle name="Navadno 3 2 2 2 6 3 2 6" xfId="31450"/>
    <cellStyle name="Navadno 3 2 2 2 6 3 3" xfId="3746"/>
    <cellStyle name="Navadno 3 2 2 2 6 3 3 2" xfId="7972"/>
    <cellStyle name="Navadno 3 2 2 2 6 3 3 2 2" xfId="22130"/>
    <cellStyle name="Navadno 3 2 2 2 6 3 3 3" xfId="12198"/>
    <cellStyle name="Navadno 3 2 2 2 6 3 3 3 2" xfId="26356"/>
    <cellStyle name="Navadno 3 2 2 2 6 3 3 4" xfId="16456"/>
    <cellStyle name="Navadno 3 2 2 2 6 3 3 5" xfId="29486"/>
    <cellStyle name="Navadno 3 2 2 2 6 3 3 6" xfId="31451"/>
    <cellStyle name="Navadno 3 2 2 2 6 3 4" xfId="2338"/>
    <cellStyle name="Navadno 3 2 2 2 6 3 4 2" xfId="19280"/>
    <cellStyle name="Navadno 3 2 2 2 6 3 5" xfId="6564"/>
    <cellStyle name="Navadno 3 2 2 2 6 3 5 2" xfId="20722"/>
    <cellStyle name="Navadno 3 2 2 2 6 3 6" xfId="10790"/>
    <cellStyle name="Navadno 3 2 2 2 6 3 6 2" xfId="24948"/>
    <cellStyle name="Navadno 3 2 2 2 6 3 7" xfId="15048"/>
    <cellStyle name="Navadno 3 2 2 2 6 3 8" xfId="28766"/>
    <cellStyle name="Navadno 3 2 2 2 6 3 9" xfId="30878"/>
    <cellStyle name="Navadno 3 2 2 2 6 4" xfId="4418"/>
    <cellStyle name="Navadno 3 2 2 2 6 4 2" xfId="8644"/>
    <cellStyle name="Navadno 3 2 2 2 6 4 2 2" xfId="22802"/>
    <cellStyle name="Navadno 3 2 2 2 6 4 3" xfId="12870"/>
    <cellStyle name="Navadno 3 2 2 2 6 4 3 2" xfId="27028"/>
    <cellStyle name="Navadno 3 2 2 2 6 4 4" xfId="17128"/>
    <cellStyle name="Navadno 3 2 2 2 6 4 5" xfId="29806"/>
    <cellStyle name="Navadno 3 2 2 2 6 4 6" xfId="31452"/>
    <cellStyle name="Navadno 3 2 2 2 6 5" xfId="3010"/>
    <cellStyle name="Navadno 3 2 2 2 6 5 2" xfId="7236"/>
    <cellStyle name="Navadno 3 2 2 2 6 5 2 2" xfId="21394"/>
    <cellStyle name="Navadno 3 2 2 2 6 5 3" xfId="11462"/>
    <cellStyle name="Navadno 3 2 2 2 6 5 3 2" xfId="25620"/>
    <cellStyle name="Navadno 3 2 2 2 6 5 4" xfId="15720"/>
    <cellStyle name="Navadno 3 2 2 2 6 5 5" xfId="29118"/>
    <cellStyle name="Navadno 3 2 2 2 6 5 6" xfId="31453"/>
    <cellStyle name="Navadno 3 2 2 2 6 6" xfId="1602"/>
    <cellStyle name="Navadno 3 2 2 2 6 6 2" xfId="18544"/>
    <cellStyle name="Navadno 3 2 2 2 6 7" xfId="5828"/>
    <cellStyle name="Navadno 3 2 2 2 6 7 2" xfId="19986"/>
    <cellStyle name="Navadno 3 2 2 2 6 8" xfId="10054"/>
    <cellStyle name="Navadno 3 2 2 2 6 8 2" xfId="24212"/>
    <cellStyle name="Navadno 3 2 2 2 6 9" xfId="14312"/>
    <cellStyle name="Navadno 3 2 2 2 7" xfId="188"/>
    <cellStyle name="Navadno 3 2 2 2 7 10" xfId="28446"/>
    <cellStyle name="Navadno 3 2 2 2 7 11" xfId="30526"/>
    <cellStyle name="Navadno 3 2 2 2 7 12" xfId="31454"/>
    <cellStyle name="Navadno 3 2 2 2 7 2" xfId="413"/>
    <cellStyle name="Navadno 3 2 2 2 7 2 10" xfId="30638"/>
    <cellStyle name="Navadno 3 2 2 2 7 2 11" xfId="31455"/>
    <cellStyle name="Navadno 3 2 2 2 7 2 2" xfId="1117"/>
    <cellStyle name="Navadno 3 2 2 2 7 2 2 10" xfId="31456"/>
    <cellStyle name="Navadno 3 2 2 2 7 2 2 2" xfId="5378"/>
    <cellStyle name="Navadno 3 2 2 2 7 2 2 2 2" xfId="9604"/>
    <cellStyle name="Navadno 3 2 2 2 7 2 2 2 2 2" xfId="23762"/>
    <cellStyle name="Navadno 3 2 2 2 7 2 2 2 3" xfId="13830"/>
    <cellStyle name="Navadno 3 2 2 2 7 2 2 2 3 2" xfId="27988"/>
    <cellStyle name="Navadno 3 2 2 2 7 2 2 2 4" xfId="18088"/>
    <cellStyle name="Navadno 3 2 2 2 7 2 2 2 5" xfId="30286"/>
    <cellStyle name="Navadno 3 2 2 2 7 2 2 2 6" xfId="31457"/>
    <cellStyle name="Navadno 3 2 2 2 7 2 2 3" xfId="3970"/>
    <cellStyle name="Navadno 3 2 2 2 7 2 2 3 2" xfId="8196"/>
    <cellStyle name="Navadno 3 2 2 2 7 2 2 3 2 2" xfId="22354"/>
    <cellStyle name="Navadno 3 2 2 2 7 2 2 3 3" xfId="12422"/>
    <cellStyle name="Navadno 3 2 2 2 7 2 2 3 3 2" xfId="26580"/>
    <cellStyle name="Navadno 3 2 2 2 7 2 2 3 4" xfId="16680"/>
    <cellStyle name="Navadno 3 2 2 2 7 2 2 3 5" xfId="29598"/>
    <cellStyle name="Navadno 3 2 2 2 7 2 2 3 6" xfId="31458"/>
    <cellStyle name="Navadno 3 2 2 2 7 2 2 4" xfId="2562"/>
    <cellStyle name="Navadno 3 2 2 2 7 2 2 4 2" xfId="19504"/>
    <cellStyle name="Navadno 3 2 2 2 7 2 2 5" xfId="6788"/>
    <cellStyle name="Navadno 3 2 2 2 7 2 2 5 2" xfId="20946"/>
    <cellStyle name="Navadno 3 2 2 2 7 2 2 6" xfId="11014"/>
    <cellStyle name="Navadno 3 2 2 2 7 2 2 6 2" xfId="25172"/>
    <cellStyle name="Navadno 3 2 2 2 7 2 2 7" xfId="15272"/>
    <cellStyle name="Navadno 3 2 2 2 7 2 2 8" xfId="28878"/>
    <cellStyle name="Navadno 3 2 2 2 7 2 2 9" xfId="30990"/>
    <cellStyle name="Navadno 3 2 2 2 7 2 3" xfId="4674"/>
    <cellStyle name="Navadno 3 2 2 2 7 2 3 2" xfId="8900"/>
    <cellStyle name="Navadno 3 2 2 2 7 2 3 2 2" xfId="23058"/>
    <cellStyle name="Navadno 3 2 2 2 7 2 3 3" xfId="13126"/>
    <cellStyle name="Navadno 3 2 2 2 7 2 3 3 2" xfId="27284"/>
    <cellStyle name="Navadno 3 2 2 2 7 2 3 4" xfId="17384"/>
    <cellStyle name="Navadno 3 2 2 2 7 2 3 5" xfId="29934"/>
    <cellStyle name="Navadno 3 2 2 2 7 2 3 6" xfId="31459"/>
    <cellStyle name="Navadno 3 2 2 2 7 2 4" xfId="3266"/>
    <cellStyle name="Navadno 3 2 2 2 7 2 4 2" xfId="7492"/>
    <cellStyle name="Navadno 3 2 2 2 7 2 4 2 2" xfId="21650"/>
    <cellStyle name="Navadno 3 2 2 2 7 2 4 3" xfId="11718"/>
    <cellStyle name="Navadno 3 2 2 2 7 2 4 3 2" xfId="25876"/>
    <cellStyle name="Navadno 3 2 2 2 7 2 4 4" xfId="15976"/>
    <cellStyle name="Navadno 3 2 2 2 7 2 4 5" xfId="29246"/>
    <cellStyle name="Navadno 3 2 2 2 7 2 4 6" xfId="31460"/>
    <cellStyle name="Navadno 3 2 2 2 7 2 5" xfId="1858"/>
    <cellStyle name="Navadno 3 2 2 2 7 2 5 2" xfId="18800"/>
    <cellStyle name="Navadno 3 2 2 2 7 2 6" xfId="6084"/>
    <cellStyle name="Navadno 3 2 2 2 7 2 6 2" xfId="20242"/>
    <cellStyle name="Navadno 3 2 2 2 7 2 7" xfId="10310"/>
    <cellStyle name="Navadno 3 2 2 2 7 2 7 2" xfId="24468"/>
    <cellStyle name="Navadno 3 2 2 2 7 2 8" xfId="14568"/>
    <cellStyle name="Navadno 3 2 2 2 7 2 9" xfId="28526"/>
    <cellStyle name="Navadno 3 2 2 2 7 3" xfId="765"/>
    <cellStyle name="Navadno 3 2 2 2 7 3 10" xfId="31461"/>
    <cellStyle name="Navadno 3 2 2 2 7 3 2" xfId="5026"/>
    <cellStyle name="Navadno 3 2 2 2 7 3 2 2" xfId="9252"/>
    <cellStyle name="Navadno 3 2 2 2 7 3 2 2 2" xfId="23410"/>
    <cellStyle name="Navadno 3 2 2 2 7 3 2 3" xfId="13478"/>
    <cellStyle name="Navadno 3 2 2 2 7 3 2 3 2" xfId="27636"/>
    <cellStyle name="Navadno 3 2 2 2 7 3 2 4" xfId="17736"/>
    <cellStyle name="Navadno 3 2 2 2 7 3 2 5" xfId="30110"/>
    <cellStyle name="Navadno 3 2 2 2 7 3 2 6" xfId="31462"/>
    <cellStyle name="Navadno 3 2 2 2 7 3 3" xfId="3618"/>
    <cellStyle name="Navadno 3 2 2 2 7 3 3 2" xfId="7844"/>
    <cellStyle name="Navadno 3 2 2 2 7 3 3 2 2" xfId="22002"/>
    <cellStyle name="Navadno 3 2 2 2 7 3 3 3" xfId="12070"/>
    <cellStyle name="Navadno 3 2 2 2 7 3 3 3 2" xfId="26228"/>
    <cellStyle name="Navadno 3 2 2 2 7 3 3 4" xfId="16328"/>
    <cellStyle name="Navadno 3 2 2 2 7 3 3 5" xfId="29422"/>
    <cellStyle name="Navadno 3 2 2 2 7 3 3 6" xfId="31463"/>
    <cellStyle name="Navadno 3 2 2 2 7 3 4" xfId="2210"/>
    <cellStyle name="Navadno 3 2 2 2 7 3 4 2" xfId="19152"/>
    <cellStyle name="Navadno 3 2 2 2 7 3 5" xfId="6436"/>
    <cellStyle name="Navadno 3 2 2 2 7 3 5 2" xfId="20594"/>
    <cellStyle name="Navadno 3 2 2 2 7 3 6" xfId="10662"/>
    <cellStyle name="Navadno 3 2 2 2 7 3 6 2" xfId="24820"/>
    <cellStyle name="Navadno 3 2 2 2 7 3 7" xfId="14920"/>
    <cellStyle name="Navadno 3 2 2 2 7 3 8" xfId="28702"/>
    <cellStyle name="Navadno 3 2 2 2 7 3 9" xfId="30814"/>
    <cellStyle name="Navadno 3 2 2 2 7 4" xfId="4450"/>
    <cellStyle name="Navadno 3 2 2 2 7 4 2" xfId="8676"/>
    <cellStyle name="Navadno 3 2 2 2 7 4 2 2" xfId="22834"/>
    <cellStyle name="Navadno 3 2 2 2 7 4 3" xfId="12902"/>
    <cellStyle name="Navadno 3 2 2 2 7 4 3 2" xfId="27060"/>
    <cellStyle name="Navadno 3 2 2 2 7 4 4" xfId="17160"/>
    <cellStyle name="Navadno 3 2 2 2 7 4 5" xfId="29822"/>
    <cellStyle name="Navadno 3 2 2 2 7 4 6" xfId="31464"/>
    <cellStyle name="Navadno 3 2 2 2 7 5" xfId="3042"/>
    <cellStyle name="Navadno 3 2 2 2 7 5 2" xfId="7268"/>
    <cellStyle name="Navadno 3 2 2 2 7 5 2 2" xfId="21426"/>
    <cellStyle name="Navadno 3 2 2 2 7 5 3" xfId="11494"/>
    <cellStyle name="Navadno 3 2 2 2 7 5 3 2" xfId="25652"/>
    <cellStyle name="Navadno 3 2 2 2 7 5 4" xfId="15752"/>
    <cellStyle name="Navadno 3 2 2 2 7 5 5" xfId="29134"/>
    <cellStyle name="Navadno 3 2 2 2 7 5 6" xfId="31465"/>
    <cellStyle name="Navadno 3 2 2 2 7 6" xfId="1634"/>
    <cellStyle name="Navadno 3 2 2 2 7 6 2" xfId="18576"/>
    <cellStyle name="Navadno 3 2 2 2 7 7" xfId="5860"/>
    <cellStyle name="Navadno 3 2 2 2 7 7 2" xfId="20018"/>
    <cellStyle name="Navadno 3 2 2 2 7 8" xfId="10086"/>
    <cellStyle name="Navadno 3 2 2 2 7 8 2" xfId="24244"/>
    <cellStyle name="Navadno 3 2 2 2 7 9" xfId="14344"/>
    <cellStyle name="Navadno 3 2 2 2 8" xfId="307"/>
    <cellStyle name="Navadno 3 2 2 2 8 10" xfId="28488"/>
    <cellStyle name="Navadno 3 2 2 2 8 11" xfId="30587"/>
    <cellStyle name="Navadno 3 2 2 2 8 12" xfId="31466"/>
    <cellStyle name="Navadno 3 2 2 2 8 2" xfId="659"/>
    <cellStyle name="Navadno 3 2 2 2 8 2 10" xfId="30763"/>
    <cellStyle name="Navadno 3 2 2 2 8 2 11" xfId="31467"/>
    <cellStyle name="Navadno 3 2 2 2 8 2 2" xfId="1363"/>
    <cellStyle name="Navadno 3 2 2 2 8 2 2 10" xfId="31468"/>
    <cellStyle name="Navadno 3 2 2 2 8 2 2 2" xfId="5624"/>
    <cellStyle name="Navadno 3 2 2 2 8 2 2 2 2" xfId="9850"/>
    <cellStyle name="Navadno 3 2 2 2 8 2 2 2 2 2" xfId="24008"/>
    <cellStyle name="Navadno 3 2 2 2 8 2 2 2 3" xfId="14076"/>
    <cellStyle name="Navadno 3 2 2 2 8 2 2 2 3 2" xfId="28234"/>
    <cellStyle name="Navadno 3 2 2 2 8 2 2 2 4" xfId="18334"/>
    <cellStyle name="Navadno 3 2 2 2 8 2 2 2 5" xfId="30411"/>
    <cellStyle name="Navadno 3 2 2 2 8 2 2 2 6" xfId="31469"/>
    <cellStyle name="Navadno 3 2 2 2 8 2 2 3" xfId="4216"/>
    <cellStyle name="Navadno 3 2 2 2 8 2 2 3 2" xfId="8442"/>
    <cellStyle name="Navadno 3 2 2 2 8 2 2 3 2 2" xfId="22600"/>
    <cellStyle name="Navadno 3 2 2 2 8 2 2 3 3" xfId="12668"/>
    <cellStyle name="Navadno 3 2 2 2 8 2 2 3 3 2" xfId="26826"/>
    <cellStyle name="Navadno 3 2 2 2 8 2 2 3 4" xfId="16926"/>
    <cellStyle name="Navadno 3 2 2 2 8 2 2 3 5" xfId="29723"/>
    <cellStyle name="Navadno 3 2 2 2 8 2 2 3 6" xfId="31470"/>
    <cellStyle name="Navadno 3 2 2 2 8 2 2 4" xfId="2808"/>
    <cellStyle name="Navadno 3 2 2 2 8 2 2 4 2" xfId="19750"/>
    <cellStyle name="Navadno 3 2 2 2 8 2 2 5" xfId="7034"/>
    <cellStyle name="Navadno 3 2 2 2 8 2 2 5 2" xfId="21192"/>
    <cellStyle name="Navadno 3 2 2 2 8 2 2 6" xfId="11260"/>
    <cellStyle name="Navadno 3 2 2 2 8 2 2 6 2" xfId="25418"/>
    <cellStyle name="Navadno 3 2 2 2 8 2 2 7" xfId="15518"/>
    <cellStyle name="Navadno 3 2 2 2 8 2 2 8" xfId="29003"/>
    <cellStyle name="Navadno 3 2 2 2 8 2 2 9" xfId="31115"/>
    <cellStyle name="Navadno 3 2 2 2 8 2 3" xfId="4920"/>
    <cellStyle name="Navadno 3 2 2 2 8 2 3 2" xfId="9146"/>
    <cellStyle name="Navadno 3 2 2 2 8 2 3 2 2" xfId="23304"/>
    <cellStyle name="Navadno 3 2 2 2 8 2 3 3" xfId="13372"/>
    <cellStyle name="Navadno 3 2 2 2 8 2 3 3 2" xfId="27530"/>
    <cellStyle name="Navadno 3 2 2 2 8 2 3 4" xfId="17630"/>
    <cellStyle name="Navadno 3 2 2 2 8 2 3 5" xfId="30059"/>
    <cellStyle name="Navadno 3 2 2 2 8 2 3 6" xfId="31471"/>
    <cellStyle name="Navadno 3 2 2 2 8 2 4" xfId="3512"/>
    <cellStyle name="Navadno 3 2 2 2 8 2 4 2" xfId="7738"/>
    <cellStyle name="Navadno 3 2 2 2 8 2 4 2 2" xfId="21896"/>
    <cellStyle name="Navadno 3 2 2 2 8 2 4 3" xfId="11964"/>
    <cellStyle name="Navadno 3 2 2 2 8 2 4 3 2" xfId="26122"/>
    <cellStyle name="Navadno 3 2 2 2 8 2 4 4" xfId="16222"/>
    <cellStyle name="Navadno 3 2 2 2 8 2 4 5" xfId="29371"/>
    <cellStyle name="Navadno 3 2 2 2 8 2 4 6" xfId="31472"/>
    <cellStyle name="Navadno 3 2 2 2 8 2 5" xfId="2104"/>
    <cellStyle name="Navadno 3 2 2 2 8 2 5 2" xfId="19046"/>
    <cellStyle name="Navadno 3 2 2 2 8 2 6" xfId="6330"/>
    <cellStyle name="Navadno 3 2 2 2 8 2 6 2" xfId="20488"/>
    <cellStyle name="Navadno 3 2 2 2 8 2 7" xfId="10556"/>
    <cellStyle name="Navadno 3 2 2 2 8 2 7 2" xfId="24714"/>
    <cellStyle name="Navadno 3 2 2 2 8 2 8" xfId="14814"/>
    <cellStyle name="Navadno 3 2 2 2 8 2 9" xfId="28651"/>
    <cellStyle name="Navadno 3 2 2 2 8 3" xfId="1011"/>
    <cellStyle name="Navadno 3 2 2 2 8 3 10" xfId="31473"/>
    <cellStyle name="Navadno 3 2 2 2 8 3 2" xfId="5272"/>
    <cellStyle name="Navadno 3 2 2 2 8 3 2 2" xfId="9498"/>
    <cellStyle name="Navadno 3 2 2 2 8 3 2 2 2" xfId="23656"/>
    <cellStyle name="Navadno 3 2 2 2 8 3 2 3" xfId="13724"/>
    <cellStyle name="Navadno 3 2 2 2 8 3 2 3 2" xfId="27882"/>
    <cellStyle name="Navadno 3 2 2 2 8 3 2 4" xfId="17982"/>
    <cellStyle name="Navadno 3 2 2 2 8 3 2 5" xfId="30235"/>
    <cellStyle name="Navadno 3 2 2 2 8 3 2 6" xfId="31474"/>
    <cellStyle name="Navadno 3 2 2 2 8 3 3" xfId="3864"/>
    <cellStyle name="Navadno 3 2 2 2 8 3 3 2" xfId="8090"/>
    <cellStyle name="Navadno 3 2 2 2 8 3 3 2 2" xfId="22248"/>
    <cellStyle name="Navadno 3 2 2 2 8 3 3 3" xfId="12316"/>
    <cellStyle name="Navadno 3 2 2 2 8 3 3 3 2" xfId="26474"/>
    <cellStyle name="Navadno 3 2 2 2 8 3 3 4" xfId="16574"/>
    <cellStyle name="Navadno 3 2 2 2 8 3 3 5" xfId="29547"/>
    <cellStyle name="Navadno 3 2 2 2 8 3 3 6" xfId="31475"/>
    <cellStyle name="Navadno 3 2 2 2 8 3 4" xfId="2456"/>
    <cellStyle name="Navadno 3 2 2 2 8 3 4 2" xfId="19398"/>
    <cellStyle name="Navadno 3 2 2 2 8 3 5" xfId="6682"/>
    <cellStyle name="Navadno 3 2 2 2 8 3 5 2" xfId="20840"/>
    <cellStyle name="Navadno 3 2 2 2 8 3 6" xfId="10908"/>
    <cellStyle name="Navadno 3 2 2 2 8 3 6 2" xfId="25066"/>
    <cellStyle name="Navadno 3 2 2 2 8 3 7" xfId="15166"/>
    <cellStyle name="Navadno 3 2 2 2 8 3 8" xfId="28827"/>
    <cellStyle name="Navadno 3 2 2 2 8 3 9" xfId="30939"/>
    <cellStyle name="Navadno 3 2 2 2 8 4" xfId="4568"/>
    <cellStyle name="Navadno 3 2 2 2 8 4 2" xfId="8794"/>
    <cellStyle name="Navadno 3 2 2 2 8 4 2 2" xfId="22952"/>
    <cellStyle name="Navadno 3 2 2 2 8 4 3" xfId="13020"/>
    <cellStyle name="Navadno 3 2 2 2 8 4 3 2" xfId="27178"/>
    <cellStyle name="Navadno 3 2 2 2 8 4 4" xfId="17278"/>
    <cellStyle name="Navadno 3 2 2 2 8 4 5" xfId="29883"/>
    <cellStyle name="Navadno 3 2 2 2 8 4 6" xfId="31476"/>
    <cellStyle name="Navadno 3 2 2 2 8 5" xfId="3160"/>
    <cellStyle name="Navadno 3 2 2 2 8 5 2" xfId="7386"/>
    <cellStyle name="Navadno 3 2 2 2 8 5 2 2" xfId="21544"/>
    <cellStyle name="Navadno 3 2 2 2 8 5 3" xfId="11612"/>
    <cellStyle name="Navadno 3 2 2 2 8 5 3 2" xfId="25770"/>
    <cellStyle name="Navadno 3 2 2 2 8 5 4" xfId="15870"/>
    <cellStyle name="Navadno 3 2 2 2 8 5 5" xfId="29195"/>
    <cellStyle name="Navadno 3 2 2 2 8 5 6" xfId="31477"/>
    <cellStyle name="Navadno 3 2 2 2 8 6" xfId="1752"/>
    <cellStyle name="Navadno 3 2 2 2 8 6 2" xfId="18694"/>
    <cellStyle name="Navadno 3 2 2 2 8 7" xfId="5978"/>
    <cellStyle name="Navadno 3 2 2 2 8 7 2" xfId="20136"/>
    <cellStyle name="Navadno 3 2 2 2 8 8" xfId="10204"/>
    <cellStyle name="Navadno 3 2 2 2 8 8 2" xfId="24362"/>
    <cellStyle name="Navadno 3 2 2 2 8 9" xfId="14462"/>
    <cellStyle name="Navadno 3 2 2 2 9" xfId="381"/>
    <cellStyle name="Navadno 3 2 2 2 9 10" xfId="30622"/>
    <cellStyle name="Navadno 3 2 2 2 9 11" xfId="31478"/>
    <cellStyle name="Navadno 3 2 2 2 9 2" xfId="1085"/>
    <cellStyle name="Navadno 3 2 2 2 9 2 10" xfId="31479"/>
    <cellStyle name="Navadno 3 2 2 2 9 2 2" xfId="5346"/>
    <cellStyle name="Navadno 3 2 2 2 9 2 2 2" xfId="9572"/>
    <cellStyle name="Navadno 3 2 2 2 9 2 2 2 2" xfId="23730"/>
    <cellStyle name="Navadno 3 2 2 2 9 2 2 3" xfId="13798"/>
    <cellStyle name="Navadno 3 2 2 2 9 2 2 3 2" xfId="27956"/>
    <cellStyle name="Navadno 3 2 2 2 9 2 2 4" xfId="18056"/>
    <cellStyle name="Navadno 3 2 2 2 9 2 2 5" xfId="30270"/>
    <cellStyle name="Navadno 3 2 2 2 9 2 2 6" xfId="31480"/>
    <cellStyle name="Navadno 3 2 2 2 9 2 3" xfId="3938"/>
    <cellStyle name="Navadno 3 2 2 2 9 2 3 2" xfId="8164"/>
    <cellStyle name="Navadno 3 2 2 2 9 2 3 2 2" xfId="22322"/>
    <cellStyle name="Navadno 3 2 2 2 9 2 3 3" xfId="12390"/>
    <cellStyle name="Navadno 3 2 2 2 9 2 3 3 2" xfId="26548"/>
    <cellStyle name="Navadno 3 2 2 2 9 2 3 4" xfId="16648"/>
    <cellStyle name="Navadno 3 2 2 2 9 2 3 5" xfId="29582"/>
    <cellStyle name="Navadno 3 2 2 2 9 2 3 6" xfId="31481"/>
    <cellStyle name="Navadno 3 2 2 2 9 2 4" xfId="2530"/>
    <cellStyle name="Navadno 3 2 2 2 9 2 4 2" xfId="19472"/>
    <cellStyle name="Navadno 3 2 2 2 9 2 5" xfId="6756"/>
    <cellStyle name="Navadno 3 2 2 2 9 2 5 2" xfId="20914"/>
    <cellStyle name="Navadno 3 2 2 2 9 2 6" xfId="10982"/>
    <cellStyle name="Navadno 3 2 2 2 9 2 6 2" xfId="25140"/>
    <cellStyle name="Navadno 3 2 2 2 9 2 7" xfId="15240"/>
    <cellStyle name="Navadno 3 2 2 2 9 2 8" xfId="28862"/>
    <cellStyle name="Navadno 3 2 2 2 9 2 9" xfId="30974"/>
    <cellStyle name="Navadno 3 2 2 2 9 3" xfId="4642"/>
    <cellStyle name="Navadno 3 2 2 2 9 3 2" xfId="8868"/>
    <cellStyle name="Navadno 3 2 2 2 9 3 2 2" xfId="23026"/>
    <cellStyle name="Navadno 3 2 2 2 9 3 3" xfId="13094"/>
    <cellStyle name="Navadno 3 2 2 2 9 3 3 2" xfId="27252"/>
    <cellStyle name="Navadno 3 2 2 2 9 3 4" xfId="17352"/>
    <cellStyle name="Navadno 3 2 2 2 9 3 5" xfId="29918"/>
    <cellStyle name="Navadno 3 2 2 2 9 3 6" xfId="31482"/>
    <cellStyle name="Navadno 3 2 2 2 9 4" xfId="3234"/>
    <cellStyle name="Navadno 3 2 2 2 9 4 2" xfId="7460"/>
    <cellStyle name="Navadno 3 2 2 2 9 4 2 2" xfId="21618"/>
    <cellStyle name="Navadno 3 2 2 2 9 4 3" xfId="11686"/>
    <cellStyle name="Navadno 3 2 2 2 9 4 3 2" xfId="25844"/>
    <cellStyle name="Navadno 3 2 2 2 9 4 4" xfId="15944"/>
    <cellStyle name="Navadno 3 2 2 2 9 4 5" xfId="29230"/>
    <cellStyle name="Navadno 3 2 2 2 9 4 6" xfId="31483"/>
    <cellStyle name="Navadno 3 2 2 2 9 5" xfId="1826"/>
    <cellStyle name="Navadno 3 2 2 2 9 5 2" xfId="18768"/>
    <cellStyle name="Navadno 3 2 2 2 9 6" xfId="6052"/>
    <cellStyle name="Navadno 3 2 2 2 9 6 2" xfId="20210"/>
    <cellStyle name="Navadno 3 2 2 2 9 7" xfId="10278"/>
    <cellStyle name="Navadno 3 2 2 2 9 7 2" xfId="24436"/>
    <cellStyle name="Navadno 3 2 2 2 9 8" xfId="14536"/>
    <cellStyle name="Navadno 3 2 2 2 9 9" xfId="28510"/>
    <cellStyle name="Navadno 3 2 2 20" xfId="30442"/>
    <cellStyle name="Navadno 3 2 2 21" xfId="31208"/>
    <cellStyle name="Navadno 3 2 2 3" xfId="30"/>
    <cellStyle name="Navadno 3 2 2 3 10" xfId="1441"/>
    <cellStyle name="Navadno 3 2 2 3 10 2" xfId="4298"/>
    <cellStyle name="Navadno 3 2 2 3 10 2 2" xfId="19832"/>
    <cellStyle name="Navadno 3 2 2 3 10 3" xfId="8524"/>
    <cellStyle name="Navadno 3 2 2 3 10 3 2" xfId="22682"/>
    <cellStyle name="Navadno 3 2 2 3 10 4" xfId="12750"/>
    <cellStyle name="Navadno 3 2 2 3 10 4 2" xfId="26908"/>
    <cellStyle name="Navadno 3 2 2 3 10 5" xfId="17008"/>
    <cellStyle name="Navadno 3 2 2 3 10 6" xfId="29041"/>
    <cellStyle name="Navadno 3 2 2 3 10 7" xfId="31485"/>
    <cellStyle name="Navadno 3 2 2 3 11" xfId="2890"/>
    <cellStyle name="Navadno 3 2 2 3 11 2" xfId="7116"/>
    <cellStyle name="Navadno 3 2 2 3 11 2 2" xfId="21274"/>
    <cellStyle name="Navadno 3 2 2 3 11 3" xfId="11342"/>
    <cellStyle name="Navadno 3 2 2 3 11 3 2" xfId="25500"/>
    <cellStyle name="Navadno 3 2 2 3 11 4" xfId="15600"/>
    <cellStyle name="Navadno 3 2 2 3 11 5" xfId="29058"/>
    <cellStyle name="Navadno 3 2 2 3 11 6" xfId="31486"/>
    <cellStyle name="Navadno 3 2 2 3 12" xfId="1478"/>
    <cellStyle name="Navadno 3 2 2 3 12 2" xfId="18420"/>
    <cellStyle name="Navadno 3 2 2 3 13" xfId="5704"/>
    <cellStyle name="Navadno 3 2 2 3 13 2" xfId="19862"/>
    <cellStyle name="Navadno 3 2 2 3 14" xfId="9930"/>
    <cellStyle name="Navadno 3 2 2 3 14 2" xfId="24088"/>
    <cellStyle name="Navadno 3 2 2 3 15" xfId="14154"/>
    <cellStyle name="Navadno 3 2 2 3 15 2" xfId="28312"/>
    <cellStyle name="Navadno 3 2 2 3 16" xfId="14188"/>
    <cellStyle name="Navadno 3 2 2 3 17" xfId="28338"/>
    <cellStyle name="Navadno 3 2 2 3 18" xfId="30450"/>
    <cellStyle name="Navadno 3 2 2 3 19" xfId="31484"/>
    <cellStyle name="Navadno 3 2 2 3 2" xfId="96"/>
    <cellStyle name="Navadno 3 2 2 3 2 10" xfId="9962"/>
    <cellStyle name="Navadno 3 2 2 3 2 10 2" xfId="24120"/>
    <cellStyle name="Navadno 3 2 2 3 2 11" xfId="14220"/>
    <cellStyle name="Navadno 3 2 2 3 2 12" xfId="28369"/>
    <cellStyle name="Navadno 3 2 2 3 2 13" xfId="30481"/>
    <cellStyle name="Navadno 3 2 2 3 2 14" xfId="31487"/>
    <cellStyle name="Navadno 3 2 2 3 2 2" xfId="256"/>
    <cellStyle name="Navadno 3 2 2 3 2 2 10" xfId="28401"/>
    <cellStyle name="Navadno 3 2 2 3 2 2 11" xfId="30561"/>
    <cellStyle name="Navadno 3 2 2 3 2 2 12" xfId="31488"/>
    <cellStyle name="Navadno 3 2 2 3 2 2 2" xfId="609"/>
    <cellStyle name="Navadno 3 2 2 3 2 2 2 10" xfId="30737"/>
    <cellStyle name="Navadno 3 2 2 3 2 2 2 11" xfId="31489"/>
    <cellStyle name="Navadno 3 2 2 3 2 2 2 2" xfId="1313"/>
    <cellStyle name="Navadno 3 2 2 3 2 2 2 2 10" xfId="31490"/>
    <cellStyle name="Navadno 3 2 2 3 2 2 2 2 2" xfId="5574"/>
    <cellStyle name="Navadno 3 2 2 3 2 2 2 2 2 2" xfId="9800"/>
    <cellStyle name="Navadno 3 2 2 3 2 2 2 2 2 2 2" xfId="23958"/>
    <cellStyle name="Navadno 3 2 2 3 2 2 2 2 2 3" xfId="14026"/>
    <cellStyle name="Navadno 3 2 2 3 2 2 2 2 2 3 2" xfId="28184"/>
    <cellStyle name="Navadno 3 2 2 3 2 2 2 2 2 4" xfId="18284"/>
    <cellStyle name="Navadno 3 2 2 3 2 2 2 2 2 5" xfId="30385"/>
    <cellStyle name="Navadno 3 2 2 3 2 2 2 2 2 6" xfId="31491"/>
    <cellStyle name="Navadno 3 2 2 3 2 2 2 2 3" xfId="4166"/>
    <cellStyle name="Navadno 3 2 2 3 2 2 2 2 3 2" xfId="8392"/>
    <cellStyle name="Navadno 3 2 2 3 2 2 2 2 3 2 2" xfId="22550"/>
    <cellStyle name="Navadno 3 2 2 3 2 2 2 2 3 3" xfId="12618"/>
    <cellStyle name="Navadno 3 2 2 3 2 2 2 2 3 3 2" xfId="26776"/>
    <cellStyle name="Navadno 3 2 2 3 2 2 2 2 3 4" xfId="16876"/>
    <cellStyle name="Navadno 3 2 2 3 2 2 2 2 3 5" xfId="29697"/>
    <cellStyle name="Navadno 3 2 2 3 2 2 2 2 3 6" xfId="31492"/>
    <cellStyle name="Navadno 3 2 2 3 2 2 2 2 4" xfId="2758"/>
    <cellStyle name="Navadno 3 2 2 3 2 2 2 2 4 2" xfId="19700"/>
    <cellStyle name="Navadno 3 2 2 3 2 2 2 2 5" xfId="6984"/>
    <cellStyle name="Navadno 3 2 2 3 2 2 2 2 5 2" xfId="21142"/>
    <cellStyle name="Navadno 3 2 2 3 2 2 2 2 6" xfId="11210"/>
    <cellStyle name="Navadno 3 2 2 3 2 2 2 2 6 2" xfId="25368"/>
    <cellStyle name="Navadno 3 2 2 3 2 2 2 2 7" xfId="15468"/>
    <cellStyle name="Navadno 3 2 2 3 2 2 2 2 8" xfId="28977"/>
    <cellStyle name="Navadno 3 2 2 3 2 2 2 2 9" xfId="31089"/>
    <cellStyle name="Navadno 3 2 2 3 2 2 2 3" xfId="4870"/>
    <cellStyle name="Navadno 3 2 2 3 2 2 2 3 2" xfId="9096"/>
    <cellStyle name="Navadno 3 2 2 3 2 2 2 3 2 2" xfId="23254"/>
    <cellStyle name="Navadno 3 2 2 3 2 2 2 3 3" xfId="13322"/>
    <cellStyle name="Navadno 3 2 2 3 2 2 2 3 3 2" xfId="27480"/>
    <cellStyle name="Navadno 3 2 2 3 2 2 2 3 4" xfId="17580"/>
    <cellStyle name="Navadno 3 2 2 3 2 2 2 3 5" xfId="30033"/>
    <cellStyle name="Navadno 3 2 2 3 2 2 2 3 6" xfId="31493"/>
    <cellStyle name="Navadno 3 2 2 3 2 2 2 4" xfId="3462"/>
    <cellStyle name="Navadno 3 2 2 3 2 2 2 4 2" xfId="7688"/>
    <cellStyle name="Navadno 3 2 2 3 2 2 2 4 2 2" xfId="21846"/>
    <cellStyle name="Navadno 3 2 2 3 2 2 2 4 3" xfId="11914"/>
    <cellStyle name="Navadno 3 2 2 3 2 2 2 4 3 2" xfId="26072"/>
    <cellStyle name="Navadno 3 2 2 3 2 2 2 4 4" xfId="16172"/>
    <cellStyle name="Navadno 3 2 2 3 2 2 2 4 5" xfId="29345"/>
    <cellStyle name="Navadno 3 2 2 3 2 2 2 4 6" xfId="31494"/>
    <cellStyle name="Navadno 3 2 2 3 2 2 2 5" xfId="2054"/>
    <cellStyle name="Navadno 3 2 2 3 2 2 2 5 2" xfId="18996"/>
    <cellStyle name="Navadno 3 2 2 3 2 2 2 6" xfId="6280"/>
    <cellStyle name="Navadno 3 2 2 3 2 2 2 6 2" xfId="20438"/>
    <cellStyle name="Navadno 3 2 2 3 2 2 2 7" xfId="10506"/>
    <cellStyle name="Navadno 3 2 2 3 2 2 2 7 2" xfId="24664"/>
    <cellStyle name="Navadno 3 2 2 3 2 2 2 8" xfId="14764"/>
    <cellStyle name="Navadno 3 2 2 3 2 2 2 9" xfId="28625"/>
    <cellStyle name="Navadno 3 2 2 3 2 2 3" xfId="961"/>
    <cellStyle name="Navadno 3 2 2 3 2 2 3 10" xfId="31495"/>
    <cellStyle name="Navadno 3 2 2 3 2 2 3 2" xfId="5222"/>
    <cellStyle name="Navadno 3 2 2 3 2 2 3 2 2" xfId="9448"/>
    <cellStyle name="Navadno 3 2 2 3 2 2 3 2 2 2" xfId="23606"/>
    <cellStyle name="Navadno 3 2 2 3 2 2 3 2 3" xfId="13674"/>
    <cellStyle name="Navadno 3 2 2 3 2 2 3 2 3 2" xfId="27832"/>
    <cellStyle name="Navadno 3 2 2 3 2 2 3 2 4" xfId="17932"/>
    <cellStyle name="Navadno 3 2 2 3 2 2 3 2 5" xfId="30209"/>
    <cellStyle name="Navadno 3 2 2 3 2 2 3 2 6" xfId="31496"/>
    <cellStyle name="Navadno 3 2 2 3 2 2 3 3" xfId="3814"/>
    <cellStyle name="Navadno 3 2 2 3 2 2 3 3 2" xfId="8040"/>
    <cellStyle name="Navadno 3 2 2 3 2 2 3 3 2 2" xfId="22198"/>
    <cellStyle name="Navadno 3 2 2 3 2 2 3 3 3" xfId="12266"/>
    <cellStyle name="Navadno 3 2 2 3 2 2 3 3 3 2" xfId="26424"/>
    <cellStyle name="Navadno 3 2 2 3 2 2 3 3 4" xfId="16524"/>
    <cellStyle name="Navadno 3 2 2 3 2 2 3 3 5" xfId="29521"/>
    <cellStyle name="Navadno 3 2 2 3 2 2 3 3 6" xfId="31497"/>
    <cellStyle name="Navadno 3 2 2 3 2 2 3 4" xfId="2406"/>
    <cellStyle name="Navadno 3 2 2 3 2 2 3 4 2" xfId="19348"/>
    <cellStyle name="Navadno 3 2 2 3 2 2 3 5" xfId="6632"/>
    <cellStyle name="Navadno 3 2 2 3 2 2 3 5 2" xfId="20790"/>
    <cellStyle name="Navadno 3 2 2 3 2 2 3 6" xfId="10858"/>
    <cellStyle name="Navadno 3 2 2 3 2 2 3 6 2" xfId="25016"/>
    <cellStyle name="Navadno 3 2 2 3 2 2 3 7" xfId="15116"/>
    <cellStyle name="Navadno 3 2 2 3 2 2 3 8" xfId="28801"/>
    <cellStyle name="Navadno 3 2 2 3 2 2 3 9" xfId="30913"/>
    <cellStyle name="Navadno 3 2 2 3 2 2 4" xfId="4518"/>
    <cellStyle name="Navadno 3 2 2 3 2 2 4 2" xfId="8744"/>
    <cellStyle name="Navadno 3 2 2 3 2 2 4 2 2" xfId="22902"/>
    <cellStyle name="Navadno 3 2 2 3 2 2 4 3" xfId="12970"/>
    <cellStyle name="Navadno 3 2 2 3 2 2 4 3 2" xfId="27128"/>
    <cellStyle name="Navadno 3 2 2 3 2 2 4 4" xfId="17228"/>
    <cellStyle name="Navadno 3 2 2 3 2 2 4 5" xfId="29857"/>
    <cellStyle name="Navadno 3 2 2 3 2 2 4 6" xfId="31498"/>
    <cellStyle name="Navadno 3 2 2 3 2 2 5" xfId="3110"/>
    <cellStyle name="Navadno 3 2 2 3 2 2 5 2" xfId="7336"/>
    <cellStyle name="Navadno 3 2 2 3 2 2 5 2 2" xfId="21494"/>
    <cellStyle name="Navadno 3 2 2 3 2 2 5 3" xfId="11562"/>
    <cellStyle name="Navadno 3 2 2 3 2 2 5 3 2" xfId="25720"/>
    <cellStyle name="Navadno 3 2 2 3 2 2 5 4" xfId="15820"/>
    <cellStyle name="Navadno 3 2 2 3 2 2 5 5" xfId="29169"/>
    <cellStyle name="Navadno 3 2 2 3 2 2 5 6" xfId="31499"/>
    <cellStyle name="Navadno 3 2 2 3 2 2 6" xfId="1702"/>
    <cellStyle name="Navadno 3 2 2 3 2 2 6 2" xfId="18644"/>
    <cellStyle name="Navadno 3 2 2 3 2 2 7" xfId="5928"/>
    <cellStyle name="Navadno 3 2 2 3 2 2 7 2" xfId="20086"/>
    <cellStyle name="Navadno 3 2 2 3 2 2 8" xfId="10154"/>
    <cellStyle name="Navadno 3 2 2 3 2 2 8 2" xfId="24312"/>
    <cellStyle name="Navadno 3 2 2 3 2 2 9" xfId="14412"/>
    <cellStyle name="Navadno 3 2 2 3 2 3" xfId="330"/>
    <cellStyle name="Navadno 3 2 2 3 2 3 10" xfId="28416"/>
    <cellStyle name="Navadno 3 2 2 3 2 3 11" xfId="30597"/>
    <cellStyle name="Navadno 3 2 2 3 2 3 12" xfId="31500"/>
    <cellStyle name="Navadno 3 2 2 3 2 3 2" xfId="682"/>
    <cellStyle name="Navadno 3 2 2 3 2 3 2 10" xfId="30773"/>
    <cellStyle name="Navadno 3 2 2 3 2 3 2 11" xfId="31501"/>
    <cellStyle name="Navadno 3 2 2 3 2 3 2 2" xfId="1386"/>
    <cellStyle name="Navadno 3 2 2 3 2 3 2 2 10" xfId="31502"/>
    <cellStyle name="Navadno 3 2 2 3 2 3 2 2 2" xfId="5647"/>
    <cellStyle name="Navadno 3 2 2 3 2 3 2 2 2 2" xfId="9873"/>
    <cellStyle name="Navadno 3 2 2 3 2 3 2 2 2 2 2" xfId="24031"/>
    <cellStyle name="Navadno 3 2 2 3 2 3 2 2 2 3" xfId="14099"/>
    <cellStyle name="Navadno 3 2 2 3 2 3 2 2 2 3 2" xfId="28257"/>
    <cellStyle name="Navadno 3 2 2 3 2 3 2 2 2 4" xfId="18357"/>
    <cellStyle name="Navadno 3 2 2 3 2 3 2 2 2 5" xfId="30421"/>
    <cellStyle name="Navadno 3 2 2 3 2 3 2 2 2 6" xfId="31503"/>
    <cellStyle name="Navadno 3 2 2 3 2 3 2 2 3" xfId="4239"/>
    <cellStyle name="Navadno 3 2 2 3 2 3 2 2 3 2" xfId="8465"/>
    <cellStyle name="Navadno 3 2 2 3 2 3 2 2 3 2 2" xfId="22623"/>
    <cellStyle name="Navadno 3 2 2 3 2 3 2 2 3 3" xfId="12691"/>
    <cellStyle name="Navadno 3 2 2 3 2 3 2 2 3 3 2" xfId="26849"/>
    <cellStyle name="Navadno 3 2 2 3 2 3 2 2 3 4" xfId="16949"/>
    <cellStyle name="Navadno 3 2 2 3 2 3 2 2 3 5" xfId="29733"/>
    <cellStyle name="Navadno 3 2 2 3 2 3 2 2 3 6" xfId="31504"/>
    <cellStyle name="Navadno 3 2 2 3 2 3 2 2 4" xfId="2831"/>
    <cellStyle name="Navadno 3 2 2 3 2 3 2 2 4 2" xfId="19773"/>
    <cellStyle name="Navadno 3 2 2 3 2 3 2 2 5" xfId="7057"/>
    <cellStyle name="Navadno 3 2 2 3 2 3 2 2 5 2" xfId="21215"/>
    <cellStyle name="Navadno 3 2 2 3 2 3 2 2 6" xfId="11283"/>
    <cellStyle name="Navadno 3 2 2 3 2 3 2 2 6 2" xfId="25441"/>
    <cellStyle name="Navadno 3 2 2 3 2 3 2 2 7" xfId="15541"/>
    <cellStyle name="Navadno 3 2 2 3 2 3 2 2 8" xfId="29013"/>
    <cellStyle name="Navadno 3 2 2 3 2 3 2 2 9" xfId="31125"/>
    <cellStyle name="Navadno 3 2 2 3 2 3 2 3" xfId="4943"/>
    <cellStyle name="Navadno 3 2 2 3 2 3 2 3 2" xfId="9169"/>
    <cellStyle name="Navadno 3 2 2 3 2 3 2 3 2 2" xfId="23327"/>
    <cellStyle name="Navadno 3 2 2 3 2 3 2 3 3" xfId="13395"/>
    <cellStyle name="Navadno 3 2 2 3 2 3 2 3 3 2" xfId="27553"/>
    <cellStyle name="Navadno 3 2 2 3 2 3 2 3 4" xfId="17653"/>
    <cellStyle name="Navadno 3 2 2 3 2 3 2 3 5" xfId="30069"/>
    <cellStyle name="Navadno 3 2 2 3 2 3 2 3 6" xfId="31505"/>
    <cellStyle name="Navadno 3 2 2 3 2 3 2 4" xfId="3535"/>
    <cellStyle name="Navadno 3 2 2 3 2 3 2 4 2" xfId="7761"/>
    <cellStyle name="Navadno 3 2 2 3 2 3 2 4 2 2" xfId="21919"/>
    <cellStyle name="Navadno 3 2 2 3 2 3 2 4 3" xfId="11987"/>
    <cellStyle name="Navadno 3 2 2 3 2 3 2 4 3 2" xfId="26145"/>
    <cellStyle name="Navadno 3 2 2 3 2 3 2 4 4" xfId="16245"/>
    <cellStyle name="Navadno 3 2 2 3 2 3 2 4 5" xfId="29381"/>
    <cellStyle name="Navadno 3 2 2 3 2 3 2 4 6" xfId="31506"/>
    <cellStyle name="Navadno 3 2 2 3 2 3 2 5" xfId="2127"/>
    <cellStyle name="Navadno 3 2 2 3 2 3 2 5 2" xfId="19069"/>
    <cellStyle name="Navadno 3 2 2 3 2 3 2 6" xfId="6353"/>
    <cellStyle name="Navadno 3 2 2 3 2 3 2 6 2" xfId="20511"/>
    <cellStyle name="Navadno 3 2 2 3 2 3 2 7" xfId="10579"/>
    <cellStyle name="Navadno 3 2 2 3 2 3 2 7 2" xfId="24737"/>
    <cellStyle name="Navadno 3 2 2 3 2 3 2 8" xfId="14837"/>
    <cellStyle name="Navadno 3 2 2 3 2 3 2 9" xfId="28661"/>
    <cellStyle name="Navadno 3 2 2 3 2 3 3" xfId="1034"/>
    <cellStyle name="Navadno 3 2 2 3 2 3 3 10" xfId="31507"/>
    <cellStyle name="Navadno 3 2 2 3 2 3 3 2" xfId="5295"/>
    <cellStyle name="Navadno 3 2 2 3 2 3 3 2 2" xfId="9521"/>
    <cellStyle name="Navadno 3 2 2 3 2 3 3 2 2 2" xfId="23679"/>
    <cellStyle name="Navadno 3 2 2 3 2 3 3 2 3" xfId="13747"/>
    <cellStyle name="Navadno 3 2 2 3 2 3 3 2 3 2" xfId="27905"/>
    <cellStyle name="Navadno 3 2 2 3 2 3 3 2 4" xfId="18005"/>
    <cellStyle name="Navadno 3 2 2 3 2 3 3 2 5" xfId="30245"/>
    <cellStyle name="Navadno 3 2 2 3 2 3 3 2 6" xfId="31508"/>
    <cellStyle name="Navadno 3 2 2 3 2 3 3 3" xfId="3887"/>
    <cellStyle name="Navadno 3 2 2 3 2 3 3 3 2" xfId="8113"/>
    <cellStyle name="Navadno 3 2 2 3 2 3 3 3 2 2" xfId="22271"/>
    <cellStyle name="Navadno 3 2 2 3 2 3 3 3 3" xfId="12339"/>
    <cellStyle name="Navadno 3 2 2 3 2 3 3 3 3 2" xfId="26497"/>
    <cellStyle name="Navadno 3 2 2 3 2 3 3 3 4" xfId="16597"/>
    <cellStyle name="Navadno 3 2 2 3 2 3 3 3 5" xfId="29557"/>
    <cellStyle name="Navadno 3 2 2 3 2 3 3 3 6" xfId="31509"/>
    <cellStyle name="Navadno 3 2 2 3 2 3 3 4" xfId="2479"/>
    <cellStyle name="Navadno 3 2 2 3 2 3 3 4 2" xfId="19421"/>
    <cellStyle name="Navadno 3 2 2 3 2 3 3 5" xfId="6705"/>
    <cellStyle name="Navadno 3 2 2 3 2 3 3 5 2" xfId="20863"/>
    <cellStyle name="Navadno 3 2 2 3 2 3 3 6" xfId="10931"/>
    <cellStyle name="Navadno 3 2 2 3 2 3 3 6 2" xfId="25089"/>
    <cellStyle name="Navadno 3 2 2 3 2 3 3 7" xfId="15189"/>
    <cellStyle name="Navadno 3 2 2 3 2 3 3 8" xfId="28837"/>
    <cellStyle name="Navadno 3 2 2 3 2 3 3 9" xfId="30949"/>
    <cellStyle name="Navadno 3 2 2 3 2 3 4" xfId="4591"/>
    <cellStyle name="Navadno 3 2 2 3 2 3 4 2" xfId="8817"/>
    <cellStyle name="Navadno 3 2 2 3 2 3 4 2 2" xfId="22975"/>
    <cellStyle name="Navadno 3 2 2 3 2 3 4 3" xfId="13043"/>
    <cellStyle name="Navadno 3 2 2 3 2 3 4 3 2" xfId="27201"/>
    <cellStyle name="Navadno 3 2 2 3 2 3 4 4" xfId="17301"/>
    <cellStyle name="Navadno 3 2 2 3 2 3 4 5" xfId="29893"/>
    <cellStyle name="Navadno 3 2 2 3 2 3 4 6" xfId="31510"/>
    <cellStyle name="Navadno 3 2 2 3 2 3 5" xfId="3183"/>
    <cellStyle name="Navadno 3 2 2 3 2 3 5 2" xfId="7409"/>
    <cellStyle name="Navadno 3 2 2 3 2 3 5 2 2" xfId="21567"/>
    <cellStyle name="Navadno 3 2 2 3 2 3 5 3" xfId="11635"/>
    <cellStyle name="Navadno 3 2 2 3 2 3 5 3 2" xfId="25793"/>
    <cellStyle name="Navadno 3 2 2 3 2 3 5 4" xfId="15893"/>
    <cellStyle name="Navadno 3 2 2 3 2 3 5 5" xfId="29205"/>
    <cellStyle name="Navadno 3 2 2 3 2 3 5 6" xfId="31511"/>
    <cellStyle name="Navadno 3 2 2 3 2 3 6" xfId="1775"/>
    <cellStyle name="Navadno 3 2 2 3 2 3 6 2" xfId="18717"/>
    <cellStyle name="Navadno 3 2 2 3 2 3 7" xfId="6001"/>
    <cellStyle name="Navadno 3 2 2 3 2 3 7 2" xfId="20159"/>
    <cellStyle name="Navadno 3 2 2 3 2 3 8" xfId="10227"/>
    <cellStyle name="Navadno 3 2 2 3 2 3 8 2" xfId="24385"/>
    <cellStyle name="Navadno 3 2 2 3 2 3 9" xfId="14485"/>
    <cellStyle name="Navadno 3 2 2 3 2 4" xfId="481"/>
    <cellStyle name="Navadno 3 2 2 3 2 4 10" xfId="30673"/>
    <cellStyle name="Navadno 3 2 2 3 2 4 11" xfId="31512"/>
    <cellStyle name="Navadno 3 2 2 3 2 4 2" xfId="1185"/>
    <cellStyle name="Navadno 3 2 2 3 2 4 2 10" xfId="31513"/>
    <cellStyle name="Navadno 3 2 2 3 2 4 2 2" xfId="5446"/>
    <cellStyle name="Navadno 3 2 2 3 2 4 2 2 2" xfId="9672"/>
    <cellStyle name="Navadno 3 2 2 3 2 4 2 2 2 2" xfId="23830"/>
    <cellStyle name="Navadno 3 2 2 3 2 4 2 2 3" xfId="13898"/>
    <cellStyle name="Navadno 3 2 2 3 2 4 2 2 3 2" xfId="28056"/>
    <cellStyle name="Navadno 3 2 2 3 2 4 2 2 4" xfId="18156"/>
    <cellStyle name="Navadno 3 2 2 3 2 4 2 2 5" xfId="30321"/>
    <cellStyle name="Navadno 3 2 2 3 2 4 2 2 6" xfId="31514"/>
    <cellStyle name="Navadno 3 2 2 3 2 4 2 3" xfId="4038"/>
    <cellStyle name="Navadno 3 2 2 3 2 4 2 3 2" xfId="8264"/>
    <cellStyle name="Navadno 3 2 2 3 2 4 2 3 2 2" xfId="22422"/>
    <cellStyle name="Navadno 3 2 2 3 2 4 2 3 3" xfId="12490"/>
    <cellStyle name="Navadno 3 2 2 3 2 4 2 3 3 2" xfId="26648"/>
    <cellStyle name="Navadno 3 2 2 3 2 4 2 3 4" xfId="16748"/>
    <cellStyle name="Navadno 3 2 2 3 2 4 2 3 5" xfId="29633"/>
    <cellStyle name="Navadno 3 2 2 3 2 4 2 3 6" xfId="31515"/>
    <cellStyle name="Navadno 3 2 2 3 2 4 2 4" xfId="2630"/>
    <cellStyle name="Navadno 3 2 2 3 2 4 2 4 2" xfId="19572"/>
    <cellStyle name="Navadno 3 2 2 3 2 4 2 5" xfId="6856"/>
    <cellStyle name="Navadno 3 2 2 3 2 4 2 5 2" xfId="21014"/>
    <cellStyle name="Navadno 3 2 2 3 2 4 2 6" xfId="11082"/>
    <cellStyle name="Navadno 3 2 2 3 2 4 2 6 2" xfId="25240"/>
    <cellStyle name="Navadno 3 2 2 3 2 4 2 7" xfId="15340"/>
    <cellStyle name="Navadno 3 2 2 3 2 4 2 8" xfId="28913"/>
    <cellStyle name="Navadno 3 2 2 3 2 4 2 9" xfId="31025"/>
    <cellStyle name="Navadno 3 2 2 3 2 4 3" xfId="4742"/>
    <cellStyle name="Navadno 3 2 2 3 2 4 3 2" xfId="8968"/>
    <cellStyle name="Navadno 3 2 2 3 2 4 3 2 2" xfId="23126"/>
    <cellStyle name="Navadno 3 2 2 3 2 4 3 3" xfId="13194"/>
    <cellStyle name="Navadno 3 2 2 3 2 4 3 3 2" xfId="27352"/>
    <cellStyle name="Navadno 3 2 2 3 2 4 3 4" xfId="17452"/>
    <cellStyle name="Navadno 3 2 2 3 2 4 3 5" xfId="29969"/>
    <cellStyle name="Navadno 3 2 2 3 2 4 3 6" xfId="31516"/>
    <cellStyle name="Navadno 3 2 2 3 2 4 4" xfId="3334"/>
    <cellStyle name="Navadno 3 2 2 3 2 4 4 2" xfId="7560"/>
    <cellStyle name="Navadno 3 2 2 3 2 4 4 2 2" xfId="21718"/>
    <cellStyle name="Navadno 3 2 2 3 2 4 4 3" xfId="11786"/>
    <cellStyle name="Navadno 3 2 2 3 2 4 4 3 2" xfId="25944"/>
    <cellStyle name="Navadno 3 2 2 3 2 4 4 4" xfId="16044"/>
    <cellStyle name="Navadno 3 2 2 3 2 4 4 5" xfId="29281"/>
    <cellStyle name="Navadno 3 2 2 3 2 4 4 6" xfId="31517"/>
    <cellStyle name="Navadno 3 2 2 3 2 4 5" xfId="1926"/>
    <cellStyle name="Navadno 3 2 2 3 2 4 5 2" xfId="18868"/>
    <cellStyle name="Navadno 3 2 2 3 2 4 6" xfId="6152"/>
    <cellStyle name="Navadno 3 2 2 3 2 4 6 2" xfId="20310"/>
    <cellStyle name="Navadno 3 2 2 3 2 4 7" xfId="10378"/>
    <cellStyle name="Navadno 3 2 2 3 2 4 7 2" xfId="24536"/>
    <cellStyle name="Navadno 3 2 2 3 2 4 8" xfId="14636"/>
    <cellStyle name="Navadno 3 2 2 3 2 4 9" xfId="28561"/>
    <cellStyle name="Navadno 3 2 2 3 2 5" xfId="833"/>
    <cellStyle name="Navadno 3 2 2 3 2 5 10" xfId="31518"/>
    <cellStyle name="Navadno 3 2 2 3 2 5 2" xfId="5094"/>
    <cellStyle name="Navadno 3 2 2 3 2 5 2 2" xfId="9320"/>
    <cellStyle name="Navadno 3 2 2 3 2 5 2 2 2" xfId="23478"/>
    <cellStyle name="Navadno 3 2 2 3 2 5 2 3" xfId="13546"/>
    <cellStyle name="Navadno 3 2 2 3 2 5 2 3 2" xfId="27704"/>
    <cellStyle name="Navadno 3 2 2 3 2 5 2 4" xfId="17804"/>
    <cellStyle name="Navadno 3 2 2 3 2 5 2 5" xfId="30145"/>
    <cellStyle name="Navadno 3 2 2 3 2 5 2 6" xfId="31519"/>
    <cellStyle name="Navadno 3 2 2 3 2 5 3" xfId="3686"/>
    <cellStyle name="Navadno 3 2 2 3 2 5 3 2" xfId="7912"/>
    <cellStyle name="Navadno 3 2 2 3 2 5 3 2 2" xfId="22070"/>
    <cellStyle name="Navadno 3 2 2 3 2 5 3 3" xfId="12138"/>
    <cellStyle name="Navadno 3 2 2 3 2 5 3 3 2" xfId="26296"/>
    <cellStyle name="Navadno 3 2 2 3 2 5 3 4" xfId="16396"/>
    <cellStyle name="Navadno 3 2 2 3 2 5 3 5" xfId="29457"/>
    <cellStyle name="Navadno 3 2 2 3 2 5 3 6" xfId="31520"/>
    <cellStyle name="Navadno 3 2 2 3 2 5 4" xfId="2278"/>
    <cellStyle name="Navadno 3 2 2 3 2 5 4 2" xfId="19220"/>
    <cellStyle name="Navadno 3 2 2 3 2 5 5" xfId="6504"/>
    <cellStyle name="Navadno 3 2 2 3 2 5 5 2" xfId="20662"/>
    <cellStyle name="Navadno 3 2 2 3 2 5 6" xfId="10730"/>
    <cellStyle name="Navadno 3 2 2 3 2 5 6 2" xfId="24888"/>
    <cellStyle name="Navadno 3 2 2 3 2 5 7" xfId="14988"/>
    <cellStyle name="Navadno 3 2 2 3 2 5 8" xfId="28737"/>
    <cellStyle name="Navadno 3 2 2 3 2 5 9" xfId="30849"/>
    <cellStyle name="Navadno 3 2 2 3 2 6" xfId="4358"/>
    <cellStyle name="Navadno 3 2 2 3 2 6 2" xfId="8584"/>
    <cellStyle name="Navadno 3 2 2 3 2 6 2 2" xfId="22742"/>
    <cellStyle name="Navadno 3 2 2 3 2 6 3" xfId="12810"/>
    <cellStyle name="Navadno 3 2 2 3 2 6 3 2" xfId="26968"/>
    <cellStyle name="Navadno 3 2 2 3 2 6 4" xfId="17068"/>
    <cellStyle name="Navadno 3 2 2 3 2 6 5" xfId="29777"/>
    <cellStyle name="Navadno 3 2 2 3 2 6 6" xfId="31521"/>
    <cellStyle name="Navadno 3 2 2 3 2 7" xfId="2950"/>
    <cellStyle name="Navadno 3 2 2 3 2 7 2" xfId="7176"/>
    <cellStyle name="Navadno 3 2 2 3 2 7 2 2" xfId="21334"/>
    <cellStyle name="Navadno 3 2 2 3 2 7 3" xfId="11402"/>
    <cellStyle name="Navadno 3 2 2 3 2 7 3 2" xfId="25560"/>
    <cellStyle name="Navadno 3 2 2 3 2 7 4" xfId="15660"/>
    <cellStyle name="Navadno 3 2 2 3 2 7 5" xfId="29089"/>
    <cellStyle name="Navadno 3 2 2 3 2 7 6" xfId="31522"/>
    <cellStyle name="Navadno 3 2 2 3 2 8" xfId="1510"/>
    <cellStyle name="Navadno 3 2 2 3 2 8 2" xfId="18452"/>
    <cellStyle name="Navadno 3 2 2 3 2 9" xfId="5736"/>
    <cellStyle name="Navadno 3 2 2 3 2 9 2" xfId="19894"/>
    <cellStyle name="Navadno 3 2 2 3 3" xfId="128"/>
    <cellStyle name="Navadno 3 2 2 3 3 10" xfId="14284"/>
    <cellStyle name="Navadno 3 2 2 3 3 11" xfId="28385"/>
    <cellStyle name="Navadno 3 2 2 3 3 12" xfId="30497"/>
    <cellStyle name="Navadno 3 2 2 3 3 13" xfId="31523"/>
    <cellStyle name="Navadno 3 2 2 3 3 2" xfId="288"/>
    <cellStyle name="Navadno 3 2 2 3 3 2 10" xfId="28481"/>
    <cellStyle name="Navadno 3 2 2 3 3 2 11" xfId="30577"/>
    <cellStyle name="Navadno 3 2 2 3 3 2 12" xfId="31524"/>
    <cellStyle name="Navadno 3 2 2 3 3 2 2" xfId="641"/>
    <cellStyle name="Navadno 3 2 2 3 3 2 2 10" xfId="30753"/>
    <cellStyle name="Navadno 3 2 2 3 3 2 2 11" xfId="31525"/>
    <cellStyle name="Navadno 3 2 2 3 3 2 2 2" xfId="1345"/>
    <cellStyle name="Navadno 3 2 2 3 3 2 2 2 10" xfId="31526"/>
    <cellStyle name="Navadno 3 2 2 3 3 2 2 2 2" xfId="5606"/>
    <cellStyle name="Navadno 3 2 2 3 3 2 2 2 2 2" xfId="9832"/>
    <cellStyle name="Navadno 3 2 2 3 3 2 2 2 2 2 2" xfId="23990"/>
    <cellStyle name="Navadno 3 2 2 3 3 2 2 2 2 3" xfId="14058"/>
    <cellStyle name="Navadno 3 2 2 3 3 2 2 2 2 3 2" xfId="28216"/>
    <cellStyle name="Navadno 3 2 2 3 3 2 2 2 2 4" xfId="18316"/>
    <cellStyle name="Navadno 3 2 2 3 3 2 2 2 2 5" xfId="30401"/>
    <cellStyle name="Navadno 3 2 2 3 3 2 2 2 2 6" xfId="31527"/>
    <cellStyle name="Navadno 3 2 2 3 3 2 2 2 3" xfId="4198"/>
    <cellStyle name="Navadno 3 2 2 3 3 2 2 2 3 2" xfId="8424"/>
    <cellStyle name="Navadno 3 2 2 3 3 2 2 2 3 2 2" xfId="22582"/>
    <cellStyle name="Navadno 3 2 2 3 3 2 2 2 3 3" xfId="12650"/>
    <cellStyle name="Navadno 3 2 2 3 3 2 2 2 3 3 2" xfId="26808"/>
    <cellStyle name="Navadno 3 2 2 3 3 2 2 2 3 4" xfId="16908"/>
    <cellStyle name="Navadno 3 2 2 3 3 2 2 2 3 5" xfId="29713"/>
    <cellStyle name="Navadno 3 2 2 3 3 2 2 2 3 6" xfId="31528"/>
    <cellStyle name="Navadno 3 2 2 3 3 2 2 2 4" xfId="2790"/>
    <cellStyle name="Navadno 3 2 2 3 3 2 2 2 4 2" xfId="19732"/>
    <cellStyle name="Navadno 3 2 2 3 3 2 2 2 5" xfId="7016"/>
    <cellStyle name="Navadno 3 2 2 3 3 2 2 2 5 2" xfId="21174"/>
    <cellStyle name="Navadno 3 2 2 3 3 2 2 2 6" xfId="11242"/>
    <cellStyle name="Navadno 3 2 2 3 3 2 2 2 6 2" xfId="25400"/>
    <cellStyle name="Navadno 3 2 2 3 3 2 2 2 7" xfId="15500"/>
    <cellStyle name="Navadno 3 2 2 3 3 2 2 2 8" xfId="28993"/>
    <cellStyle name="Navadno 3 2 2 3 3 2 2 2 9" xfId="31105"/>
    <cellStyle name="Navadno 3 2 2 3 3 2 2 3" xfId="4902"/>
    <cellStyle name="Navadno 3 2 2 3 3 2 2 3 2" xfId="9128"/>
    <cellStyle name="Navadno 3 2 2 3 3 2 2 3 2 2" xfId="23286"/>
    <cellStyle name="Navadno 3 2 2 3 3 2 2 3 3" xfId="13354"/>
    <cellStyle name="Navadno 3 2 2 3 3 2 2 3 3 2" xfId="27512"/>
    <cellStyle name="Navadno 3 2 2 3 3 2 2 3 4" xfId="17612"/>
    <cellStyle name="Navadno 3 2 2 3 3 2 2 3 5" xfId="30049"/>
    <cellStyle name="Navadno 3 2 2 3 3 2 2 3 6" xfId="31529"/>
    <cellStyle name="Navadno 3 2 2 3 3 2 2 4" xfId="3494"/>
    <cellStyle name="Navadno 3 2 2 3 3 2 2 4 2" xfId="7720"/>
    <cellStyle name="Navadno 3 2 2 3 3 2 2 4 2 2" xfId="21878"/>
    <cellStyle name="Navadno 3 2 2 3 3 2 2 4 3" xfId="11946"/>
    <cellStyle name="Navadno 3 2 2 3 3 2 2 4 3 2" xfId="26104"/>
    <cellStyle name="Navadno 3 2 2 3 3 2 2 4 4" xfId="16204"/>
    <cellStyle name="Navadno 3 2 2 3 3 2 2 4 5" xfId="29361"/>
    <cellStyle name="Navadno 3 2 2 3 3 2 2 4 6" xfId="31530"/>
    <cellStyle name="Navadno 3 2 2 3 3 2 2 5" xfId="2086"/>
    <cellStyle name="Navadno 3 2 2 3 3 2 2 5 2" xfId="19028"/>
    <cellStyle name="Navadno 3 2 2 3 3 2 2 6" xfId="6312"/>
    <cellStyle name="Navadno 3 2 2 3 3 2 2 6 2" xfId="20470"/>
    <cellStyle name="Navadno 3 2 2 3 3 2 2 7" xfId="10538"/>
    <cellStyle name="Navadno 3 2 2 3 3 2 2 7 2" xfId="24696"/>
    <cellStyle name="Navadno 3 2 2 3 3 2 2 8" xfId="14796"/>
    <cellStyle name="Navadno 3 2 2 3 3 2 2 9" xfId="28641"/>
    <cellStyle name="Navadno 3 2 2 3 3 2 3" xfId="993"/>
    <cellStyle name="Navadno 3 2 2 3 3 2 3 10" xfId="31531"/>
    <cellStyle name="Navadno 3 2 2 3 3 2 3 2" xfId="5254"/>
    <cellStyle name="Navadno 3 2 2 3 3 2 3 2 2" xfId="9480"/>
    <cellStyle name="Navadno 3 2 2 3 3 2 3 2 2 2" xfId="23638"/>
    <cellStyle name="Navadno 3 2 2 3 3 2 3 2 3" xfId="13706"/>
    <cellStyle name="Navadno 3 2 2 3 3 2 3 2 3 2" xfId="27864"/>
    <cellStyle name="Navadno 3 2 2 3 3 2 3 2 4" xfId="17964"/>
    <cellStyle name="Navadno 3 2 2 3 3 2 3 2 5" xfId="30225"/>
    <cellStyle name="Navadno 3 2 2 3 3 2 3 2 6" xfId="31532"/>
    <cellStyle name="Navadno 3 2 2 3 3 2 3 3" xfId="3846"/>
    <cellStyle name="Navadno 3 2 2 3 3 2 3 3 2" xfId="8072"/>
    <cellStyle name="Navadno 3 2 2 3 3 2 3 3 2 2" xfId="22230"/>
    <cellStyle name="Navadno 3 2 2 3 3 2 3 3 3" xfId="12298"/>
    <cellStyle name="Navadno 3 2 2 3 3 2 3 3 3 2" xfId="26456"/>
    <cellStyle name="Navadno 3 2 2 3 3 2 3 3 4" xfId="16556"/>
    <cellStyle name="Navadno 3 2 2 3 3 2 3 3 5" xfId="29537"/>
    <cellStyle name="Navadno 3 2 2 3 3 2 3 3 6" xfId="31533"/>
    <cellStyle name="Navadno 3 2 2 3 3 2 3 4" xfId="2438"/>
    <cellStyle name="Navadno 3 2 2 3 3 2 3 4 2" xfId="19380"/>
    <cellStyle name="Navadno 3 2 2 3 3 2 3 5" xfId="6664"/>
    <cellStyle name="Navadno 3 2 2 3 3 2 3 5 2" xfId="20822"/>
    <cellStyle name="Navadno 3 2 2 3 3 2 3 6" xfId="10890"/>
    <cellStyle name="Navadno 3 2 2 3 3 2 3 6 2" xfId="25048"/>
    <cellStyle name="Navadno 3 2 2 3 3 2 3 7" xfId="15148"/>
    <cellStyle name="Navadno 3 2 2 3 3 2 3 8" xfId="28817"/>
    <cellStyle name="Navadno 3 2 2 3 3 2 3 9" xfId="30929"/>
    <cellStyle name="Navadno 3 2 2 3 3 2 4" xfId="4550"/>
    <cellStyle name="Navadno 3 2 2 3 3 2 4 2" xfId="8776"/>
    <cellStyle name="Navadno 3 2 2 3 3 2 4 2 2" xfId="22934"/>
    <cellStyle name="Navadno 3 2 2 3 3 2 4 3" xfId="13002"/>
    <cellStyle name="Navadno 3 2 2 3 3 2 4 3 2" xfId="27160"/>
    <cellStyle name="Navadno 3 2 2 3 3 2 4 4" xfId="17260"/>
    <cellStyle name="Navadno 3 2 2 3 3 2 4 5" xfId="29873"/>
    <cellStyle name="Navadno 3 2 2 3 3 2 4 6" xfId="31534"/>
    <cellStyle name="Navadno 3 2 2 3 3 2 5" xfId="3142"/>
    <cellStyle name="Navadno 3 2 2 3 3 2 5 2" xfId="7368"/>
    <cellStyle name="Navadno 3 2 2 3 3 2 5 2 2" xfId="21526"/>
    <cellStyle name="Navadno 3 2 2 3 3 2 5 3" xfId="11594"/>
    <cellStyle name="Navadno 3 2 2 3 3 2 5 3 2" xfId="25752"/>
    <cellStyle name="Navadno 3 2 2 3 3 2 5 4" xfId="15852"/>
    <cellStyle name="Navadno 3 2 2 3 3 2 5 5" xfId="29185"/>
    <cellStyle name="Navadno 3 2 2 3 3 2 5 6" xfId="31535"/>
    <cellStyle name="Navadno 3 2 2 3 3 2 6" xfId="1734"/>
    <cellStyle name="Navadno 3 2 2 3 3 2 6 2" xfId="18676"/>
    <cellStyle name="Navadno 3 2 2 3 3 2 7" xfId="5960"/>
    <cellStyle name="Navadno 3 2 2 3 3 2 7 2" xfId="20118"/>
    <cellStyle name="Navadno 3 2 2 3 3 2 8" xfId="10186"/>
    <cellStyle name="Navadno 3 2 2 3 3 2 8 2" xfId="24344"/>
    <cellStyle name="Navadno 3 2 2 3 3 2 9" xfId="14444"/>
    <cellStyle name="Navadno 3 2 2 3 3 3" xfId="513"/>
    <cellStyle name="Navadno 3 2 2 3 3 3 10" xfId="30689"/>
    <cellStyle name="Navadno 3 2 2 3 3 3 11" xfId="31536"/>
    <cellStyle name="Navadno 3 2 2 3 3 3 2" xfId="1217"/>
    <cellStyle name="Navadno 3 2 2 3 3 3 2 10" xfId="31537"/>
    <cellStyle name="Navadno 3 2 2 3 3 3 2 2" xfId="5478"/>
    <cellStyle name="Navadno 3 2 2 3 3 3 2 2 2" xfId="9704"/>
    <cellStyle name="Navadno 3 2 2 3 3 3 2 2 2 2" xfId="23862"/>
    <cellStyle name="Navadno 3 2 2 3 3 3 2 2 3" xfId="13930"/>
    <cellStyle name="Navadno 3 2 2 3 3 3 2 2 3 2" xfId="28088"/>
    <cellStyle name="Navadno 3 2 2 3 3 3 2 2 4" xfId="18188"/>
    <cellStyle name="Navadno 3 2 2 3 3 3 2 2 5" xfId="30337"/>
    <cellStyle name="Navadno 3 2 2 3 3 3 2 2 6" xfId="31538"/>
    <cellStyle name="Navadno 3 2 2 3 3 3 2 3" xfId="4070"/>
    <cellStyle name="Navadno 3 2 2 3 3 3 2 3 2" xfId="8296"/>
    <cellStyle name="Navadno 3 2 2 3 3 3 2 3 2 2" xfId="22454"/>
    <cellStyle name="Navadno 3 2 2 3 3 3 2 3 3" xfId="12522"/>
    <cellStyle name="Navadno 3 2 2 3 3 3 2 3 3 2" xfId="26680"/>
    <cellStyle name="Navadno 3 2 2 3 3 3 2 3 4" xfId="16780"/>
    <cellStyle name="Navadno 3 2 2 3 3 3 2 3 5" xfId="29649"/>
    <cellStyle name="Navadno 3 2 2 3 3 3 2 3 6" xfId="31539"/>
    <cellStyle name="Navadno 3 2 2 3 3 3 2 4" xfId="2662"/>
    <cellStyle name="Navadno 3 2 2 3 3 3 2 4 2" xfId="19604"/>
    <cellStyle name="Navadno 3 2 2 3 3 3 2 5" xfId="6888"/>
    <cellStyle name="Navadno 3 2 2 3 3 3 2 5 2" xfId="21046"/>
    <cellStyle name="Navadno 3 2 2 3 3 3 2 6" xfId="11114"/>
    <cellStyle name="Navadno 3 2 2 3 3 3 2 6 2" xfId="25272"/>
    <cellStyle name="Navadno 3 2 2 3 3 3 2 7" xfId="15372"/>
    <cellStyle name="Navadno 3 2 2 3 3 3 2 8" xfId="28929"/>
    <cellStyle name="Navadno 3 2 2 3 3 3 2 9" xfId="31041"/>
    <cellStyle name="Navadno 3 2 2 3 3 3 3" xfId="4774"/>
    <cellStyle name="Navadno 3 2 2 3 3 3 3 2" xfId="9000"/>
    <cellStyle name="Navadno 3 2 2 3 3 3 3 2 2" xfId="23158"/>
    <cellStyle name="Navadno 3 2 2 3 3 3 3 3" xfId="13226"/>
    <cellStyle name="Navadno 3 2 2 3 3 3 3 3 2" xfId="27384"/>
    <cellStyle name="Navadno 3 2 2 3 3 3 3 4" xfId="17484"/>
    <cellStyle name="Navadno 3 2 2 3 3 3 3 5" xfId="29985"/>
    <cellStyle name="Navadno 3 2 2 3 3 3 3 6" xfId="31540"/>
    <cellStyle name="Navadno 3 2 2 3 3 3 4" xfId="3366"/>
    <cellStyle name="Navadno 3 2 2 3 3 3 4 2" xfId="7592"/>
    <cellStyle name="Navadno 3 2 2 3 3 3 4 2 2" xfId="21750"/>
    <cellStyle name="Navadno 3 2 2 3 3 3 4 3" xfId="11818"/>
    <cellStyle name="Navadno 3 2 2 3 3 3 4 3 2" xfId="25976"/>
    <cellStyle name="Navadno 3 2 2 3 3 3 4 4" xfId="16076"/>
    <cellStyle name="Navadno 3 2 2 3 3 3 4 5" xfId="29297"/>
    <cellStyle name="Navadno 3 2 2 3 3 3 4 6" xfId="31541"/>
    <cellStyle name="Navadno 3 2 2 3 3 3 5" xfId="1958"/>
    <cellStyle name="Navadno 3 2 2 3 3 3 5 2" xfId="18900"/>
    <cellStyle name="Navadno 3 2 2 3 3 3 6" xfId="6184"/>
    <cellStyle name="Navadno 3 2 2 3 3 3 6 2" xfId="20342"/>
    <cellStyle name="Navadno 3 2 2 3 3 3 7" xfId="10410"/>
    <cellStyle name="Navadno 3 2 2 3 3 3 7 2" xfId="24568"/>
    <cellStyle name="Navadno 3 2 2 3 3 3 8" xfId="14668"/>
    <cellStyle name="Navadno 3 2 2 3 3 3 9" xfId="28577"/>
    <cellStyle name="Navadno 3 2 2 3 3 4" xfId="865"/>
    <cellStyle name="Navadno 3 2 2 3 3 4 10" xfId="31542"/>
    <cellStyle name="Navadno 3 2 2 3 3 4 2" xfId="5126"/>
    <cellStyle name="Navadno 3 2 2 3 3 4 2 2" xfId="9352"/>
    <cellStyle name="Navadno 3 2 2 3 3 4 2 2 2" xfId="23510"/>
    <cellStyle name="Navadno 3 2 2 3 3 4 2 3" xfId="13578"/>
    <cellStyle name="Navadno 3 2 2 3 3 4 2 3 2" xfId="27736"/>
    <cellStyle name="Navadno 3 2 2 3 3 4 2 4" xfId="17836"/>
    <cellStyle name="Navadno 3 2 2 3 3 4 2 5" xfId="30161"/>
    <cellStyle name="Navadno 3 2 2 3 3 4 2 6" xfId="31543"/>
    <cellStyle name="Navadno 3 2 2 3 3 4 3" xfId="3718"/>
    <cellStyle name="Navadno 3 2 2 3 3 4 3 2" xfId="7944"/>
    <cellStyle name="Navadno 3 2 2 3 3 4 3 2 2" xfId="22102"/>
    <cellStyle name="Navadno 3 2 2 3 3 4 3 3" xfId="12170"/>
    <cellStyle name="Navadno 3 2 2 3 3 4 3 3 2" xfId="26328"/>
    <cellStyle name="Navadno 3 2 2 3 3 4 3 4" xfId="16428"/>
    <cellStyle name="Navadno 3 2 2 3 3 4 3 5" xfId="29473"/>
    <cellStyle name="Navadno 3 2 2 3 3 4 3 6" xfId="31544"/>
    <cellStyle name="Navadno 3 2 2 3 3 4 4" xfId="2310"/>
    <cellStyle name="Navadno 3 2 2 3 3 4 4 2" xfId="19252"/>
    <cellStyle name="Navadno 3 2 2 3 3 4 5" xfId="6536"/>
    <cellStyle name="Navadno 3 2 2 3 3 4 5 2" xfId="20694"/>
    <cellStyle name="Navadno 3 2 2 3 3 4 6" xfId="10762"/>
    <cellStyle name="Navadno 3 2 2 3 3 4 6 2" xfId="24920"/>
    <cellStyle name="Navadno 3 2 2 3 3 4 7" xfId="15020"/>
    <cellStyle name="Navadno 3 2 2 3 3 4 8" xfId="28753"/>
    <cellStyle name="Navadno 3 2 2 3 3 4 9" xfId="30865"/>
    <cellStyle name="Navadno 3 2 2 3 3 5" xfId="4390"/>
    <cellStyle name="Navadno 3 2 2 3 3 5 2" xfId="8616"/>
    <cellStyle name="Navadno 3 2 2 3 3 5 2 2" xfId="22774"/>
    <cellStyle name="Navadno 3 2 2 3 3 5 3" xfId="12842"/>
    <cellStyle name="Navadno 3 2 2 3 3 5 3 2" xfId="27000"/>
    <cellStyle name="Navadno 3 2 2 3 3 5 4" xfId="17100"/>
    <cellStyle name="Navadno 3 2 2 3 3 5 5" xfId="29793"/>
    <cellStyle name="Navadno 3 2 2 3 3 5 6" xfId="31545"/>
    <cellStyle name="Navadno 3 2 2 3 3 6" xfId="2982"/>
    <cellStyle name="Navadno 3 2 2 3 3 6 2" xfId="7208"/>
    <cellStyle name="Navadno 3 2 2 3 3 6 2 2" xfId="21366"/>
    <cellStyle name="Navadno 3 2 2 3 3 6 3" xfId="11434"/>
    <cellStyle name="Navadno 3 2 2 3 3 6 3 2" xfId="25592"/>
    <cellStyle name="Navadno 3 2 2 3 3 6 4" xfId="15692"/>
    <cellStyle name="Navadno 3 2 2 3 3 6 5" xfId="29105"/>
    <cellStyle name="Navadno 3 2 2 3 3 6 6" xfId="31546"/>
    <cellStyle name="Navadno 3 2 2 3 3 7" xfId="1574"/>
    <cellStyle name="Navadno 3 2 2 3 3 7 2" xfId="18516"/>
    <cellStyle name="Navadno 3 2 2 3 3 8" xfId="5800"/>
    <cellStyle name="Navadno 3 2 2 3 3 8 2" xfId="19958"/>
    <cellStyle name="Navadno 3 2 2 3 3 9" xfId="10026"/>
    <cellStyle name="Navadno 3 2 2 3 3 9 2" xfId="24184"/>
    <cellStyle name="Navadno 3 2 2 3 4" xfId="58"/>
    <cellStyle name="Navadno 3 2 2 3 4 10" xfId="14252"/>
    <cellStyle name="Navadno 3 2 2 3 4 11" xfId="28353"/>
    <cellStyle name="Navadno 3 2 2 3 4 12" xfId="30465"/>
    <cellStyle name="Navadno 3 2 2 3 4 13" xfId="31547"/>
    <cellStyle name="Navadno 3 2 2 3 4 2" xfId="224"/>
    <cellStyle name="Navadno 3 2 2 3 4 2 10" xfId="28465"/>
    <cellStyle name="Navadno 3 2 2 3 4 2 11" xfId="30545"/>
    <cellStyle name="Navadno 3 2 2 3 4 2 12" xfId="31548"/>
    <cellStyle name="Navadno 3 2 2 3 4 2 2" xfId="577"/>
    <cellStyle name="Navadno 3 2 2 3 4 2 2 10" xfId="30721"/>
    <cellStyle name="Navadno 3 2 2 3 4 2 2 11" xfId="31549"/>
    <cellStyle name="Navadno 3 2 2 3 4 2 2 2" xfId="1281"/>
    <cellStyle name="Navadno 3 2 2 3 4 2 2 2 10" xfId="31550"/>
    <cellStyle name="Navadno 3 2 2 3 4 2 2 2 2" xfId="5542"/>
    <cellStyle name="Navadno 3 2 2 3 4 2 2 2 2 2" xfId="9768"/>
    <cellStyle name="Navadno 3 2 2 3 4 2 2 2 2 2 2" xfId="23926"/>
    <cellStyle name="Navadno 3 2 2 3 4 2 2 2 2 3" xfId="13994"/>
    <cellStyle name="Navadno 3 2 2 3 4 2 2 2 2 3 2" xfId="28152"/>
    <cellStyle name="Navadno 3 2 2 3 4 2 2 2 2 4" xfId="18252"/>
    <cellStyle name="Navadno 3 2 2 3 4 2 2 2 2 5" xfId="30369"/>
    <cellStyle name="Navadno 3 2 2 3 4 2 2 2 2 6" xfId="31551"/>
    <cellStyle name="Navadno 3 2 2 3 4 2 2 2 3" xfId="4134"/>
    <cellStyle name="Navadno 3 2 2 3 4 2 2 2 3 2" xfId="8360"/>
    <cellStyle name="Navadno 3 2 2 3 4 2 2 2 3 2 2" xfId="22518"/>
    <cellStyle name="Navadno 3 2 2 3 4 2 2 2 3 3" xfId="12586"/>
    <cellStyle name="Navadno 3 2 2 3 4 2 2 2 3 3 2" xfId="26744"/>
    <cellStyle name="Navadno 3 2 2 3 4 2 2 2 3 4" xfId="16844"/>
    <cellStyle name="Navadno 3 2 2 3 4 2 2 2 3 5" xfId="29681"/>
    <cellStyle name="Navadno 3 2 2 3 4 2 2 2 3 6" xfId="31552"/>
    <cellStyle name="Navadno 3 2 2 3 4 2 2 2 4" xfId="2726"/>
    <cellStyle name="Navadno 3 2 2 3 4 2 2 2 4 2" xfId="19668"/>
    <cellStyle name="Navadno 3 2 2 3 4 2 2 2 5" xfId="6952"/>
    <cellStyle name="Navadno 3 2 2 3 4 2 2 2 5 2" xfId="21110"/>
    <cellStyle name="Navadno 3 2 2 3 4 2 2 2 6" xfId="11178"/>
    <cellStyle name="Navadno 3 2 2 3 4 2 2 2 6 2" xfId="25336"/>
    <cellStyle name="Navadno 3 2 2 3 4 2 2 2 7" xfId="15436"/>
    <cellStyle name="Navadno 3 2 2 3 4 2 2 2 8" xfId="28961"/>
    <cellStyle name="Navadno 3 2 2 3 4 2 2 2 9" xfId="31073"/>
    <cellStyle name="Navadno 3 2 2 3 4 2 2 3" xfId="4838"/>
    <cellStyle name="Navadno 3 2 2 3 4 2 2 3 2" xfId="9064"/>
    <cellStyle name="Navadno 3 2 2 3 4 2 2 3 2 2" xfId="23222"/>
    <cellStyle name="Navadno 3 2 2 3 4 2 2 3 3" xfId="13290"/>
    <cellStyle name="Navadno 3 2 2 3 4 2 2 3 3 2" xfId="27448"/>
    <cellStyle name="Navadno 3 2 2 3 4 2 2 3 4" xfId="17548"/>
    <cellStyle name="Navadno 3 2 2 3 4 2 2 3 5" xfId="30017"/>
    <cellStyle name="Navadno 3 2 2 3 4 2 2 3 6" xfId="31553"/>
    <cellStyle name="Navadno 3 2 2 3 4 2 2 4" xfId="3430"/>
    <cellStyle name="Navadno 3 2 2 3 4 2 2 4 2" xfId="7656"/>
    <cellStyle name="Navadno 3 2 2 3 4 2 2 4 2 2" xfId="21814"/>
    <cellStyle name="Navadno 3 2 2 3 4 2 2 4 3" xfId="11882"/>
    <cellStyle name="Navadno 3 2 2 3 4 2 2 4 3 2" xfId="26040"/>
    <cellStyle name="Navadno 3 2 2 3 4 2 2 4 4" xfId="16140"/>
    <cellStyle name="Navadno 3 2 2 3 4 2 2 4 5" xfId="29329"/>
    <cellStyle name="Navadno 3 2 2 3 4 2 2 4 6" xfId="31554"/>
    <cellStyle name="Navadno 3 2 2 3 4 2 2 5" xfId="2022"/>
    <cellStyle name="Navadno 3 2 2 3 4 2 2 5 2" xfId="18964"/>
    <cellStyle name="Navadno 3 2 2 3 4 2 2 6" xfId="6248"/>
    <cellStyle name="Navadno 3 2 2 3 4 2 2 6 2" xfId="20406"/>
    <cellStyle name="Navadno 3 2 2 3 4 2 2 7" xfId="10474"/>
    <cellStyle name="Navadno 3 2 2 3 4 2 2 7 2" xfId="24632"/>
    <cellStyle name="Navadno 3 2 2 3 4 2 2 8" xfId="14732"/>
    <cellStyle name="Navadno 3 2 2 3 4 2 2 9" xfId="28609"/>
    <cellStyle name="Navadno 3 2 2 3 4 2 3" xfId="929"/>
    <cellStyle name="Navadno 3 2 2 3 4 2 3 10" xfId="31555"/>
    <cellStyle name="Navadno 3 2 2 3 4 2 3 2" xfId="5190"/>
    <cellStyle name="Navadno 3 2 2 3 4 2 3 2 2" xfId="9416"/>
    <cellStyle name="Navadno 3 2 2 3 4 2 3 2 2 2" xfId="23574"/>
    <cellStyle name="Navadno 3 2 2 3 4 2 3 2 3" xfId="13642"/>
    <cellStyle name="Navadno 3 2 2 3 4 2 3 2 3 2" xfId="27800"/>
    <cellStyle name="Navadno 3 2 2 3 4 2 3 2 4" xfId="17900"/>
    <cellStyle name="Navadno 3 2 2 3 4 2 3 2 5" xfId="30193"/>
    <cellStyle name="Navadno 3 2 2 3 4 2 3 2 6" xfId="31556"/>
    <cellStyle name="Navadno 3 2 2 3 4 2 3 3" xfId="3782"/>
    <cellStyle name="Navadno 3 2 2 3 4 2 3 3 2" xfId="8008"/>
    <cellStyle name="Navadno 3 2 2 3 4 2 3 3 2 2" xfId="22166"/>
    <cellStyle name="Navadno 3 2 2 3 4 2 3 3 3" xfId="12234"/>
    <cellStyle name="Navadno 3 2 2 3 4 2 3 3 3 2" xfId="26392"/>
    <cellStyle name="Navadno 3 2 2 3 4 2 3 3 4" xfId="16492"/>
    <cellStyle name="Navadno 3 2 2 3 4 2 3 3 5" xfId="29505"/>
    <cellStyle name="Navadno 3 2 2 3 4 2 3 3 6" xfId="31557"/>
    <cellStyle name="Navadno 3 2 2 3 4 2 3 4" xfId="2374"/>
    <cellStyle name="Navadno 3 2 2 3 4 2 3 4 2" xfId="19316"/>
    <cellStyle name="Navadno 3 2 2 3 4 2 3 5" xfId="6600"/>
    <cellStyle name="Navadno 3 2 2 3 4 2 3 5 2" xfId="20758"/>
    <cellStyle name="Navadno 3 2 2 3 4 2 3 6" xfId="10826"/>
    <cellStyle name="Navadno 3 2 2 3 4 2 3 6 2" xfId="24984"/>
    <cellStyle name="Navadno 3 2 2 3 4 2 3 7" xfId="15084"/>
    <cellStyle name="Navadno 3 2 2 3 4 2 3 8" xfId="28785"/>
    <cellStyle name="Navadno 3 2 2 3 4 2 3 9" xfId="30897"/>
    <cellStyle name="Navadno 3 2 2 3 4 2 4" xfId="4486"/>
    <cellStyle name="Navadno 3 2 2 3 4 2 4 2" xfId="8712"/>
    <cellStyle name="Navadno 3 2 2 3 4 2 4 2 2" xfId="22870"/>
    <cellStyle name="Navadno 3 2 2 3 4 2 4 3" xfId="12938"/>
    <cellStyle name="Navadno 3 2 2 3 4 2 4 3 2" xfId="27096"/>
    <cellStyle name="Navadno 3 2 2 3 4 2 4 4" xfId="17196"/>
    <cellStyle name="Navadno 3 2 2 3 4 2 4 5" xfId="29841"/>
    <cellStyle name="Navadno 3 2 2 3 4 2 4 6" xfId="31558"/>
    <cellStyle name="Navadno 3 2 2 3 4 2 5" xfId="3078"/>
    <cellStyle name="Navadno 3 2 2 3 4 2 5 2" xfId="7304"/>
    <cellStyle name="Navadno 3 2 2 3 4 2 5 2 2" xfId="21462"/>
    <cellStyle name="Navadno 3 2 2 3 4 2 5 3" xfId="11530"/>
    <cellStyle name="Navadno 3 2 2 3 4 2 5 3 2" xfId="25688"/>
    <cellStyle name="Navadno 3 2 2 3 4 2 5 4" xfId="15788"/>
    <cellStyle name="Navadno 3 2 2 3 4 2 5 5" xfId="29153"/>
    <cellStyle name="Navadno 3 2 2 3 4 2 5 6" xfId="31559"/>
    <cellStyle name="Navadno 3 2 2 3 4 2 6" xfId="1670"/>
    <cellStyle name="Navadno 3 2 2 3 4 2 6 2" xfId="18612"/>
    <cellStyle name="Navadno 3 2 2 3 4 2 7" xfId="5896"/>
    <cellStyle name="Navadno 3 2 2 3 4 2 7 2" xfId="20054"/>
    <cellStyle name="Navadno 3 2 2 3 4 2 8" xfId="10122"/>
    <cellStyle name="Navadno 3 2 2 3 4 2 8 2" xfId="24280"/>
    <cellStyle name="Navadno 3 2 2 3 4 2 9" xfId="14380"/>
    <cellStyle name="Navadno 3 2 2 3 4 3" xfId="449"/>
    <cellStyle name="Navadno 3 2 2 3 4 3 10" xfId="30657"/>
    <cellStyle name="Navadno 3 2 2 3 4 3 11" xfId="31560"/>
    <cellStyle name="Navadno 3 2 2 3 4 3 2" xfId="1153"/>
    <cellStyle name="Navadno 3 2 2 3 4 3 2 10" xfId="31561"/>
    <cellStyle name="Navadno 3 2 2 3 4 3 2 2" xfId="5414"/>
    <cellStyle name="Navadno 3 2 2 3 4 3 2 2 2" xfId="9640"/>
    <cellStyle name="Navadno 3 2 2 3 4 3 2 2 2 2" xfId="23798"/>
    <cellStyle name="Navadno 3 2 2 3 4 3 2 2 3" xfId="13866"/>
    <cellStyle name="Navadno 3 2 2 3 4 3 2 2 3 2" xfId="28024"/>
    <cellStyle name="Navadno 3 2 2 3 4 3 2 2 4" xfId="18124"/>
    <cellStyle name="Navadno 3 2 2 3 4 3 2 2 5" xfId="30305"/>
    <cellStyle name="Navadno 3 2 2 3 4 3 2 2 6" xfId="31562"/>
    <cellStyle name="Navadno 3 2 2 3 4 3 2 3" xfId="4006"/>
    <cellStyle name="Navadno 3 2 2 3 4 3 2 3 2" xfId="8232"/>
    <cellStyle name="Navadno 3 2 2 3 4 3 2 3 2 2" xfId="22390"/>
    <cellStyle name="Navadno 3 2 2 3 4 3 2 3 3" xfId="12458"/>
    <cellStyle name="Navadno 3 2 2 3 4 3 2 3 3 2" xfId="26616"/>
    <cellStyle name="Navadno 3 2 2 3 4 3 2 3 4" xfId="16716"/>
    <cellStyle name="Navadno 3 2 2 3 4 3 2 3 5" xfId="29617"/>
    <cellStyle name="Navadno 3 2 2 3 4 3 2 3 6" xfId="31563"/>
    <cellStyle name="Navadno 3 2 2 3 4 3 2 4" xfId="2598"/>
    <cellStyle name="Navadno 3 2 2 3 4 3 2 4 2" xfId="19540"/>
    <cellStyle name="Navadno 3 2 2 3 4 3 2 5" xfId="6824"/>
    <cellStyle name="Navadno 3 2 2 3 4 3 2 5 2" xfId="20982"/>
    <cellStyle name="Navadno 3 2 2 3 4 3 2 6" xfId="11050"/>
    <cellStyle name="Navadno 3 2 2 3 4 3 2 6 2" xfId="25208"/>
    <cellStyle name="Navadno 3 2 2 3 4 3 2 7" xfId="15308"/>
    <cellStyle name="Navadno 3 2 2 3 4 3 2 8" xfId="28897"/>
    <cellStyle name="Navadno 3 2 2 3 4 3 2 9" xfId="31009"/>
    <cellStyle name="Navadno 3 2 2 3 4 3 3" xfId="4710"/>
    <cellStyle name="Navadno 3 2 2 3 4 3 3 2" xfId="8936"/>
    <cellStyle name="Navadno 3 2 2 3 4 3 3 2 2" xfId="23094"/>
    <cellStyle name="Navadno 3 2 2 3 4 3 3 3" xfId="13162"/>
    <cellStyle name="Navadno 3 2 2 3 4 3 3 3 2" xfId="27320"/>
    <cellStyle name="Navadno 3 2 2 3 4 3 3 4" xfId="17420"/>
    <cellStyle name="Navadno 3 2 2 3 4 3 3 5" xfId="29953"/>
    <cellStyle name="Navadno 3 2 2 3 4 3 3 6" xfId="31564"/>
    <cellStyle name="Navadno 3 2 2 3 4 3 4" xfId="3302"/>
    <cellStyle name="Navadno 3 2 2 3 4 3 4 2" xfId="7528"/>
    <cellStyle name="Navadno 3 2 2 3 4 3 4 2 2" xfId="21686"/>
    <cellStyle name="Navadno 3 2 2 3 4 3 4 3" xfId="11754"/>
    <cellStyle name="Navadno 3 2 2 3 4 3 4 3 2" xfId="25912"/>
    <cellStyle name="Navadno 3 2 2 3 4 3 4 4" xfId="16012"/>
    <cellStyle name="Navadno 3 2 2 3 4 3 4 5" xfId="29265"/>
    <cellStyle name="Navadno 3 2 2 3 4 3 4 6" xfId="31565"/>
    <cellStyle name="Navadno 3 2 2 3 4 3 5" xfId="1894"/>
    <cellStyle name="Navadno 3 2 2 3 4 3 5 2" xfId="18836"/>
    <cellStyle name="Navadno 3 2 2 3 4 3 6" xfId="6120"/>
    <cellStyle name="Navadno 3 2 2 3 4 3 6 2" xfId="20278"/>
    <cellStyle name="Navadno 3 2 2 3 4 3 7" xfId="10346"/>
    <cellStyle name="Navadno 3 2 2 3 4 3 7 2" xfId="24504"/>
    <cellStyle name="Navadno 3 2 2 3 4 3 8" xfId="14604"/>
    <cellStyle name="Navadno 3 2 2 3 4 3 9" xfId="28545"/>
    <cellStyle name="Navadno 3 2 2 3 4 4" xfId="801"/>
    <cellStyle name="Navadno 3 2 2 3 4 4 10" xfId="31566"/>
    <cellStyle name="Navadno 3 2 2 3 4 4 2" xfId="5062"/>
    <cellStyle name="Navadno 3 2 2 3 4 4 2 2" xfId="9288"/>
    <cellStyle name="Navadno 3 2 2 3 4 4 2 2 2" xfId="23446"/>
    <cellStyle name="Navadno 3 2 2 3 4 4 2 3" xfId="13514"/>
    <cellStyle name="Navadno 3 2 2 3 4 4 2 3 2" xfId="27672"/>
    <cellStyle name="Navadno 3 2 2 3 4 4 2 4" xfId="17772"/>
    <cellStyle name="Navadno 3 2 2 3 4 4 2 5" xfId="30129"/>
    <cellStyle name="Navadno 3 2 2 3 4 4 2 6" xfId="31567"/>
    <cellStyle name="Navadno 3 2 2 3 4 4 3" xfId="3654"/>
    <cellStyle name="Navadno 3 2 2 3 4 4 3 2" xfId="7880"/>
    <cellStyle name="Navadno 3 2 2 3 4 4 3 2 2" xfId="22038"/>
    <cellStyle name="Navadno 3 2 2 3 4 4 3 3" xfId="12106"/>
    <cellStyle name="Navadno 3 2 2 3 4 4 3 3 2" xfId="26264"/>
    <cellStyle name="Navadno 3 2 2 3 4 4 3 4" xfId="16364"/>
    <cellStyle name="Navadno 3 2 2 3 4 4 3 5" xfId="29441"/>
    <cellStyle name="Navadno 3 2 2 3 4 4 3 6" xfId="31568"/>
    <cellStyle name="Navadno 3 2 2 3 4 4 4" xfId="2246"/>
    <cellStyle name="Navadno 3 2 2 3 4 4 4 2" xfId="19188"/>
    <cellStyle name="Navadno 3 2 2 3 4 4 5" xfId="6472"/>
    <cellStyle name="Navadno 3 2 2 3 4 4 5 2" xfId="20630"/>
    <cellStyle name="Navadno 3 2 2 3 4 4 6" xfId="10698"/>
    <cellStyle name="Navadno 3 2 2 3 4 4 6 2" xfId="24856"/>
    <cellStyle name="Navadno 3 2 2 3 4 4 7" xfId="14956"/>
    <cellStyle name="Navadno 3 2 2 3 4 4 8" xfId="28721"/>
    <cellStyle name="Navadno 3 2 2 3 4 4 9" xfId="30833"/>
    <cellStyle name="Navadno 3 2 2 3 4 5" xfId="4326"/>
    <cellStyle name="Navadno 3 2 2 3 4 5 2" xfId="8552"/>
    <cellStyle name="Navadno 3 2 2 3 4 5 2 2" xfId="22710"/>
    <cellStyle name="Navadno 3 2 2 3 4 5 3" xfId="12778"/>
    <cellStyle name="Navadno 3 2 2 3 4 5 3 2" xfId="26936"/>
    <cellStyle name="Navadno 3 2 2 3 4 5 4" xfId="17036"/>
    <cellStyle name="Navadno 3 2 2 3 4 5 5" xfId="29761"/>
    <cellStyle name="Navadno 3 2 2 3 4 5 6" xfId="31569"/>
    <cellStyle name="Navadno 3 2 2 3 4 6" xfId="2918"/>
    <cellStyle name="Navadno 3 2 2 3 4 6 2" xfId="7144"/>
    <cellStyle name="Navadno 3 2 2 3 4 6 2 2" xfId="21302"/>
    <cellStyle name="Navadno 3 2 2 3 4 6 3" xfId="11370"/>
    <cellStyle name="Navadno 3 2 2 3 4 6 3 2" xfId="25528"/>
    <cellStyle name="Navadno 3 2 2 3 4 6 4" xfId="15628"/>
    <cellStyle name="Navadno 3 2 2 3 4 6 5" xfId="29073"/>
    <cellStyle name="Navadno 3 2 2 3 4 6 6" xfId="31570"/>
    <cellStyle name="Navadno 3 2 2 3 4 7" xfId="1542"/>
    <cellStyle name="Navadno 3 2 2 3 4 7 2" xfId="18484"/>
    <cellStyle name="Navadno 3 2 2 3 4 8" xfId="5768"/>
    <cellStyle name="Navadno 3 2 2 3 4 8 2" xfId="19926"/>
    <cellStyle name="Navadno 3 2 2 3 4 9" xfId="9994"/>
    <cellStyle name="Navadno 3 2 2 3 4 9 2" xfId="24152"/>
    <cellStyle name="Navadno 3 2 2 3 5" xfId="164"/>
    <cellStyle name="Navadno 3 2 2 3 5 10" xfId="28434"/>
    <cellStyle name="Navadno 3 2 2 3 5 11" xfId="30514"/>
    <cellStyle name="Navadno 3 2 2 3 5 12" xfId="31571"/>
    <cellStyle name="Navadno 3 2 2 3 5 2" xfId="549"/>
    <cellStyle name="Navadno 3 2 2 3 5 2 10" xfId="30706"/>
    <cellStyle name="Navadno 3 2 2 3 5 2 11" xfId="31572"/>
    <cellStyle name="Navadno 3 2 2 3 5 2 2" xfId="1253"/>
    <cellStyle name="Navadno 3 2 2 3 5 2 2 10" xfId="31573"/>
    <cellStyle name="Navadno 3 2 2 3 5 2 2 2" xfId="5514"/>
    <cellStyle name="Navadno 3 2 2 3 5 2 2 2 2" xfId="9740"/>
    <cellStyle name="Navadno 3 2 2 3 5 2 2 2 2 2" xfId="23898"/>
    <cellStyle name="Navadno 3 2 2 3 5 2 2 2 3" xfId="13966"/>
    <cellStyle name="Navadno 3 2 2 3 5 2 2 2 3 2" xfId="28124"/>
    <cellStyle name="Navadno 3 2 2 3 5 2 2 2 4" xfId="18224"/>
    <cellStyle name="Navadno 3 2 2 3 5 2 2 2 5" xfId="30354"/>
    <cellStyle name="Navadno 3 2 2 3 5 2 2 2 6" xfId="31574"/>
    <cellStyle name="Navadno 3 2 2 3 5 2 2 3" xfId="4106"/>
    <cellStyle name="Navadno 3 2 2 3 5 2 2 3 2" xfId="8332"/>
    <cellStyle name="Navadno 3 2 2 3 5 2 2 3 2 2" xfId="22490"/>
    <cellStyle name="Navadno 3 2 2 3 5 2 2 3 3" xfId="12558"/>
    <cellStyle name="Navadno 3 2 2 3 5 2 2 3 3 2" xfId="26716"/>
    <cellStyle name="Navadno 3 2 2 3 5 2 2 3 4" xfId="16816"/>
    <cellStyle name="Navadno 3 2 2 3 5 2 2 3 5" xfId="29666"/>
    <cellStyle name="Navadno 3 2 2 3 5 2 2 3 6" xfId="31575"/>
    <cellStyle name="Navadno 3 2 2 3 5 2 2 4" xfId="2698"/>
    <cellStyle name="Navadno 3 2 2 3 5 2 2 4 2" xfId="19640"/>
    <cellStyle name="Navadno 3 2 2 3 5 2 2 5" xfId="6924"/>
    <cellStyle name="Navadno 3 2 2 3 5 2 2 5 2" xfId="21082"/>
    <cellStyle name="Navadno 3 2 2 3 5 2 2 6" xfId="11150"/>
    <cellStyle name="Navadno 3 2 2 3 5 2 2 6 2" xfId="25308"/>
    <cellStyle name="Navadno 3 2 2 3 5 2 2 7" xfId="15408"/>
    <cellStyle name="Navadno 3 2 2 3 5 2 2 8" xfId="28946"/>
    <cellStyle name="Navadno 3 2 2 3 5 2 2 9" xfId="31058"/>
    <cellStyle name="Navadno 3 2 2 3 5 2 3" xfId="4810"/>
    <cellStyle name="Navadno 3 2 2 3 5 2 3 2" xfId="9036"/>
    <cellStyle name="Navadno 3 2 2 3 5 2 3 2 2" xfId="23194"/>
    <cellStyle name="Navadno 3 2 2 3 5 2 3 3" xfId="13262"/>
    <cellStyle name="Navadno 3 2 2 3 5 2 3 3 2" xfId="27420"/>
    <cellStyle name="Navadno 3 2 2 3 5 2 3 4" xfId="17520"/>
    <cellStyle name="Navadno 3 2 2 3 5 2 3 5" xfId="30002"/>
    <cellStyle name="Navadno 3 2 2 3 5 2 3 6" xfId="31576"/>
    <cellStyle name="Navadno 3 2 2 3 5 2 4" xfId="3402"/>
    <cellStyle name="Navadno 3 2 2 3 5 2 4 2" xfId="7628"/>
    <cellStyle name="Navadno 3 2 2 3 5 2 4 2 2" xfId="21786"/>
    <cellStyle name="Navadno 3 2 2 3 5 2 4 3" xfId="11854"/>
    <cellStyle name="Navadno 3 2 2 3 5 2 4 3 2" xfId="26012"/>
    <cellStyle name="Navadno 3 2 2 3 5 2 4 4" xfId="16112"/>
    <cellStyle name="Navadno 3 2 2 3 5 2 4 5" xfId="29314"/>
    <cellStyle name="Navadno 3 2 2 3 5 2 4 6" xfId="31577"/>
    <cellStyle name="Navadno 3 2 2 3 5 2 5" xfId="1994"/>
    <cellStyle name="Navadno 3 2 2 3 5 2 5 2" xfId="18936"/>
    <cellStyle name="Navadno 3 2 2 3 5 2 6" xfId="6220"/>
    <cellStyle name="Navadno 3 2 2 3 5 2 6 2" xfId="20378"/>
    <cellStyle name="Navadno 3 2 2 3 5 2 7" xfId="10446"/>
    <cellStyle name="Navadno 3 2 2 3 5 2 7 2" xfId="24604"/>
    <cellStyle name="Navadno 3 2 2 3 5 2 8" xfId="14704"/>
    <cellStyle name="Navadno 3 2 2 3 5 2 9" xfId="28594"/>
    <cellStyle name="Navadno 3 2 2 3 5 3" xfId="901"/>
    <cellStyle name="Navadno 3 2 2 3 5 3 10" xfId="31578"/>
    <cellStyle name="Navadno 3 2 2 3 5 3 2" xfId="5162"/>
    <cellStyle name="Navadno 3 2 2 3 5 3 2 2" xfId="9388"/>
    <cellStyle name="Navadno 3 2 2 3 5 3 2 2 2" xfId="23546"/>
    <cellStyle name="Navadno 3 2 2 3 5 3 2 3" xfId="13614"/>
    <cellStyle name="Navadno 3 2 2 3 5 3 2 3 2" xfId="27772"/>
    <cellStyle name="Navadno 3 2 2 3 5 3 2 4" xfId="17872"/>
    <cellStyle name="Navadno 3 2 2 3 5 3 2 5" xfId="30178"/>
    <cellStyle name="Navadno 3 2 2 3 5 3 2 6" xfId="31579"/>
    <cellStyle name="Navadno 3 2 2 3 5 3 3" xfId="3754"/>
    <cellStyle name="Navadno 3 2 2 3 5 3 3 2" xfId="7980"/>
    <cellStyle name="Navadno 3 2 2 3 5 3 3 2 2" xfId="22138"/>
    <cellStyle name="Navadno 3 2 2 3 5 3 3 3" xfId="12206"/>
    <cellStyle name="Navadno 3 2 2 3 5 3 3 3 2" xfId="26364"/>
    <cellStyle name="Navadno 3 2 2 3 5 3 3 4" xfId="16464"/>
    <cellStyle name="Navadno 3 2 2 3 5 3 3 5" xfId="29490"/>
    <cellStyle name="Navadno 3 2 2 3 5 3 3 6" xfId="31580"/>
    <cellStyle name="Navadno 3 2 2 3 5 3 4" xfId="2346"/>
    <cellStyle name="Navadno 3 2 2 3 5 3 4 2" xfId="19288"/>
    <cellStyle name="Navadno 3 2 2 3 5 3 5" xfId="6572"/>
    <cellStyle name="Navadno 3 2 2 3 5 3 5 2" xfId="20730"/>
    <cellStyle name="Navadno 3 2 2 3 5 3 6" xfId="10798"/>
    <cellStyle name="Navadno 3 2 2 3 5 3 6 2" xfId="24956"/>
    <cellStyle name="Navadno 3 2 2 3 5 3 7" xfId="15056"/>
    <cellStyle name="Navadno 3 2 2 3 5 3 8" xfId="28770"/>
    <cellStyle name="Navadno 3 2 2 3 5 3 9" xfId="30882"/>
    <cellStyle name="Navadno 3 2 2 3 5 4" xfId="4426"/>
    <cellStyle name="Navadno 3 2 2 3 5 4 2" xfId="8652"/>
    <cellStyle name="Navadno 3 2 2 3 5 4 2 2" xfId="22810"/>
    <cellStyle name="Navadno 3 2 2 3 5 4 3" xfId="12878"/>
    <cellStyle name="Navadno 3 2 2 3 5 4 3 2" xfId="27036"/>
    <cellStyle name="Navadno 3 2 2 3 5 4 4" xfId="17136"/>
    <cellStyle name="Navadno 3 2 2 3 5 4 5" xfId="29810"/>
    <cellStyle name="Navadno 3 2 2 3 5 4 6" xfId="31581"/>
    <cellStyle name="Navadno 3 2 2 3 5 5" xfId="3018"/>
    <cellStyle name="Navadno 3 2 2 3 5 5 2" xfId="7244"/>
    <cellStyle name="Navadno 3 2 2 3 5 5 2 2" xfId="21402"/>
    <cellStyle name="Navadno 3 2 2 3 5 5 3" xfId="11470"/>
    <cellStyle name="Navadno 3 2 2 3 5 5 3 2" xfId="25628"/>
    <cellStyle name="Navadno 3 2 2 3 5 5 4" xfId="15728"/>
    <cellStyle name="Navadno 3 2 2 3 5 5 5" xfId="29122"/>
    <cellStyle name="Navadno 3 2 2 3 5 5 6" xfId="31582"/>
    <cellStyle name="Navadno 3 2 2 3 5 6" xfId="1610"/>
    <cellStyle name="Navadno 3 2 2 3 5 6 2" xfId="18552"/>
    <cellStyle name="Navadno 3 2 2 3 5 7" xfId="5836"/>
    <cellStyle name="Navadno 3 2 2 3 5 7 2" xfId="19994"/>
    <cellStyle name="Navadno 3 2 2 3 5 8" xfId="10062"/>
    <cellStyle name="Navadno 3 2 2 3 5 8 2" xfId="24220"/>
    <cellStyle name="Navadno 3 2 2 3 5 9" xfId="14320"/>
    <cellStyle name="Navadno 3 2 2 3 6" xfId="196"/>
    <cellStyle name="Navadno 3 2 2 3 6 10" xfId="28450"/>
    <cellStyle name="Navadno 3 2 2 3 6 11" xfId="30530"/>
    <cellStyle name="Navadno 3 2 2 3 6 12" xfId="31583"/>
    <cellStyle name="Navadno 3 2 2 3 6 2" xfId="421"/>
    <cellStyle name="Navadno 3 2 2 3 6 2 10" xfId="30642"/>
    <cellStyle name="Navadno 3 2 2 3 6 2 11" xfId="31584"/>
    <cellStyle name="Navadno 3 2 2 3 6 2 2" xfId="1125"/>
    <cellStyle name="Navadno 3 2 2 3 6 2 2 10" xfId="31585"/>
    <cellStyle name="Navadno 3 2 2 3 6 2 2 2" xfId="5386"/>
    <cellStyle name="Navadno 3 2 2 3 6 2 2 2 2" xfId="9612"/>
    <cellStyle name="Navadno 3 2 2 3 6 2 2 2 2 2" xfId="23770"/>
    <cellStyle name="Navadno 3 2 2 3 6 2 2 2 3" xfId="13838"/>
    <cellStyle name="Navadno 3 2 2 3 6 2 2 2 3 2" xfId="27996"/>
    <cellStyle name="Navadno 3 2 2 3 6 2 2 2 4" xfId="18096"/>
    <cellStyle name="Navadno 3 2 2 3 6 2 2 2 5" xfId="30290"/>
    <cellStyle name="Navadno 3 2 2 3 6 2 2 2 6" xfId="31586"/>
    <cellStyle name="Navadno 3 2 2 3 6 2 2 3" xfId="3978"/>
    <cellStyle name="Navadno 3 2 2 3 6 2 2 3 2" xfId="8204"/>
    <cellStyle name="Navadno 3 2 2 3 6 2 2 3 2 2" xfId="22362"/>
    <cellStyle name="Navadno 3 2 2 3 6 2 2 3 3" xfId="12430"/>
    <cellStyle name="Navadno 3 2 2 3 6 2 2 3 3 2" xfId="26588"/>
    <cellStyle name="Navadno 3 2 2 3 6 2 2 3 4" xfId="16688"/>
    <cellStyle name="Navadno 3 2 2 3 6 2 2 3 5" xfId="29602"/>
    <cellStyle name="Navadno 3 2 2 3 6 2 2 3 6" xfId="31587"/>
    <cellStyle name="Navadno 3 2 2 3 6 2 2 4" xfId="2570"/>
    <cellStyle name="Navadno 3 2 2 3 6 2 2 4 2" xfId="19512"/>
    <cellStyle name="Navadno 3 2 2 3 6 2 2 5" xfId="6796"/>
    <cellStyle name="Navadno 3 2 2 3 6 2 2 5 2" xfId="20954"/>
    <cellStyle name="Navadno 3 2 2 3 6 2 2 6" xfId="11022"/>
    <cellStyle name="Navadno 3 2 2 3 6 2 2 6 2" xfId="25180"/>
    <cellStyle name="Navadno 3 2 2 3 6 2 2 7" xfId="15280"/>
    <cellStyle name="Navadno 3 2 2 3 6 2 2 8" xfId="28882"/>
    <cellStyle name="Navadno 3 2 2 3 6 2 2 9" xfId="30994"/>
    <cellStyle name="Navadno 3 2 2 3 6 2 3" xfId="4682"/>
    <cellStyle name="Navadno 3 2 2 3 6 2 3 2" xfId="8908"/>
    <cellStyle name="Navadno 3 2 2 3 6 2 3 2 2" xfId="23066"/>
    <cellStyle name="Navadno 3 2 2 3 6 2 3 3" xfId="13134"/>
    <cellStyle name="Navadno 3 2 2 3 6 2 3 3 2" xfId="27292"/>
    <cellStyle name="Navadno 3 2 2 3 6 2 3 4" xfId="17392"/>
    <cellStyle name="Navadno 3 2 2 3 6 2 3 5" xfId="29938"/>
    <cellStyle name="Navadno 3 2 2 3 6 2 3 6" xfId="31588"/>
    <cellStyle name="Navadno 3 2 2 3 6 2 4" xfId="3274"/>
    <cellStyle name="Navadno 3 2 2 3 6 2 4 2" xfId="7500"/>
    <cellStyle name="Navadno 3 2 2 3 6 2 4 2 2" xfId="21658"/>
    <cellStyle name="Navadno 3 2 2 3 6 2 4 3" xfId="11726"/>
    <cellStyle name="Navadno 3 2 2 3 6 2 4 3 2" xfId="25884"/>
    <cellStyle name="Navadno 3 2 2 3 6 2 4 4" xfId="15984"/>
    <cellStyle name="Navadno 3 2 2 3 6 2 4 5" xfId="29250"/>
    <cellStyle name="Navadno 3 2 2 3 6 2 4 6" xfId="31589"/>
    <cellStyle name="Navadno 3 2 2 3 6 2 5" xfId="1866"/>
    <cellStyle name="Navadno 3 2 2 3 6 2 5 2" xfId="18808"/>
    <cellStyle name="Navadno 3 2 2 3 6 2 6" xfId="6092"/>
    <cellStyle name="Navadno 3 2 2 3 6 2 6 2" xfId="20250"/>
    <cellStyle name="Navadno 3 2 2 3 6 2 7" xfId="10318"/>
    <cellStyle name="Navadno 3 2 2 3 6 2 7 2" xfId="24476"/>
    <cellStyle name="Navadno 3 2 2 3 6 2 8" xfId="14576"/>
    <cellStyle name="Navadno 3 2 2 3 6 2 9" xfId="28530"/>
    <cellStyle name="Navadno 3 2 2 3 6 3" xfId="773"/>
    <cellStyle name="Navadno 3 2 2 3 6 3 10" xfId="31590"/>
    <cellStyle name="Navadno 3 2 2 3 6 3 2" xfId="5034"/>
    <cellStyle name="Navadno 3 2 2 3 6 3 2 2" xfId="9260"/>
    <cellStyle name="Navadno 3 2 2 3 6 3 2 2 2" xfId="23418"/>
    <cellStyle name="Navadno 3 2 2 3 6 3 2 3" xfId="13486"/>
    <cellStyle name="Navadno 3 2 2 3 6 3 2 3 2" xfId="27644"/>
    <cellStyle name="Navadno 3 2 2 3 6 3 2 4" xfId="17744"/>
    <cellStyle name="Navadno 3 2 2 3 6 3 2 5" xfId="30114"/>
    <cellStyle name="Navadno 3 2 2 3 6 3 2 6" xfId="31591"/>
    <cellStyle name="Navadno 3 2 2 3 6 3 3" xfId="3626"/>
    <cellStyle name="Navadno 3 2 2 3 6 3 3 2" xfId="7852"/>
    <cellStyle name="Navadno 3 2 2 3 6 3 3 2 2" xfId="22010"/>
    <cellStyle name="Navadno 3 2 2 3 6 3 3 3" xfId="12078"/>
    <cellStyle name="Navadno 3 2 2 3 6 3 3 3 2" xfId="26236"/>
    <cellStyle name="Navadno 3 2 2 3 6 3 3 4" xfId="16336"/>
    <cellStyle name="Navadno 3 2 2 3 6 3 3 5" xfId="29426"/>
    <cellStyle name="Navadno 3 2 2 3 6 3 3 6" xfId="31592"/>
    <cellStyle name="Navadno 3 2 2 3 6 3 4" xfId="2218"/>
    <cellStyle name="Navadno 3 2 2 3 6 3 4 2" xfId="19160"/>
    <cellStyle name="Navadno 3 2 2 3 6 3 5" xfId="6444"/>
    <cellStyle name="Navadno 3 2 2 3 6 3 5 2" xfId="20602"/>
    <cellStyle name="Navadno 3 2 2 3 6 3 6" xfId="10670"/>
    <cellStyle name="Navadno 3 2 2 3 6 3 6 2" xfId="24828"/>
    <cellStyle name="Navadno 3 2 2 3 6 3 7" xfId="14928"/>
    <cellStyle name="Navadno 3 2 2 3 6 3 8" xfId="28706"/>
    <cellStyle name="Navadno 3 2 2 3 6 3 9" xfId="30818"/>
    <cellStyle name="Navadno 3 2 2 3 6 4" xfId="4458"/>
    <cellStyle name="Navadno 3 2 2 3 6 4 2" xfId="8684"/>
    <cellStyle name="Navadno 3 2 2 3 6 4 2 2" xfId="22842"/>
    <cellStyle name="Navadno 3 2 2 3 6 4 3" xfId="12910"/>
    <cellStyle name="Navadno 3 2 2 3 6 4 3 2" xfId="27068"/>
    <cellStyle name="Navadno 3 2 2 3 6 4 4" xfId="17168"/>
    <cellStyle name="Navadno 3 2 2 3 6 4 5" xfId="29826"/>
    <cellStyle name="Navadno 3 2 2 3 6 4 6" xfId="31593"/>
    <cellStyle name="Navadno 3 2 2 3 6 5" xfId="3050"/>
    <cellStyle name="Navadno 3 2 2 3 6 5 2" xfId="7276"/>
    <cellStyle name="Navadno 3 2 2 3 6 5 2 2" xfId="21434"/>
    <cellStyle name="Navadno 3 2 2 3 6 5 3" xfId="11502"/>
    <cellStyle name="Navadno 3 2 2 3 6 5 3 2" xfId="25660"/>
    <cellStyle name="Navadno 3 2 2 3 6 5 4" xfId="15760"/>
    <cellStyle name="Navadno 3 2 2 3 6 5 5" xfId="29138"/>
    <cellStyle name="Navadno 3 2 2 3 6 5 6" xfId="31594"/>
    <cellStyle name="Navadno 3 2 2 3 6 6" xfId="1642"/>
    <cellStyle name="Navadno 3 2 2 3 6 6 2" xfId="18584"/>
    <cellStyle name="Navadno 3 2 2 3 6 7" xfId="5868"/>
    <cellStyle name="Navadno 3 2 2 3 6 7 2" xfId="20026"/>
    <cellStyle name="Navadno 3 2 2 3 6 8" xfId="10094"/>
    <cellStyle name="Navadno 3 2 2 3 6 8 2" xfId="24252"/>
    <cellStyle name="Navadno 3 2 2 3 6 9" xfId="14352"/>
    <cellStyle name="Navadno 3 2 2 3 7" xfId="355"/>
    <cellStyle name="Navadno 3 2 2 3 7 10" xfId="28499"/>
    <cellStyle name="Navadno 3 2 2 3 7 11" xfId="30610"/>
    <cellStyle name="Navadno 3 2 2 3 7 12" xfId="31595"/>
    <cellStyle name="Navadno 3 2 2 3 7 2" xfId="707"/>
    <cellStyle name="Navadno 3 2 2 3 7 2 10" xfId="30786"/>
    <cellStyle name="Navadno 3 2 2 3 7 2 11" xfId="31596"/>
    <cellStyle name="Navadno 3 2 2 3 7 2 2" xfId="1411"/>
    <cellStyle name="Navadno 3 2 2 3 7 2 2 10" xfId="31597"/>
    <cellStyle name="Navadno 3 2 2 3 7 2 2 2" xfId="5672"/>
    <cellStyle name="Navadno 3 2 2 3 7 2 2 2 2" xfId="9898"/>
    <cellStyle name="Navadno 3 2 2 3 7 2 2 2 2 2" xfId="24056"/>
    <cellStyle name="Navadno 3 2 2 3 7 2 2 2 3" xfId="14124"/>
    <cellStyle name="Navadno 3 2 2 3 7 2 2 2 3 2" xfId="28282"/>
    <cellStyle name="Navadno 3 2 2 3 7 2 2 2 4" xfId="18382"/>
    <cellStyle name="Navadno 3 2 2 3 7 2 2 2 5" xfId="30434"/>
    <cellStyle name="Navadno 3 2 2 3 7 2 2 2 6" xfId="31598"/>
    <cellStyle name="Navadno 3 2 2 3 7 2 2 3" xfId="4264"/>
    <cellStyle name="Navadno 3 2 2 3 7 2 2 3 2" xfId="8490"/>
    <cellStyle name="Navadno 3 2 2 3 7 2 2 3 2 2" xfId="22648"/>
    <cellStyle name="Navadno 3 2 2 3 7 2 2 3 3" xfId="12716"/>
    <cellStyle name="Navadno 3 2 2 3 7 2 2 3 3 2" xfId="26874"/>
    <cellStyle name="Navadno 3 2 2 3 7 2 2 3 4" xfId="16974"/>
    <cellStyle name="Navadno 3 2 2 3 7 2 2 3 5" xfId="29746"/>
    <cellStyle name="Navadno 3 2 2 3 7 2 2 3 6" xfId="31599"/>
    <cellStyle name="Navadno 3 2 2 3 7 2 2 4" xfId="2856"/>
    <cellStyle name="Navadno 3 2 2 3 7 2 2 4 2" xfId="19798"/>
    <cellStyle name="Navadno 3 2 2 3 7 2 2 5" xfId="7082"/>
    <cellStyle name="Navadno 3 2 2 3 7 2 2 5 2" xfId="21240"/>
    <cellStyle name="Navadno 3 2 2 3 7 2 2 6" xfId="11308"/>
    <cellStyle name="Navadno 3 2 2 3 7 2 2 6 2" xfId="25466"/>
    <cellStyle name="Navadno 3 2 2 3 7 2 2 7" xfId="15566"/>
    <cellStyle name="Navadno 3 2 2 3 7 2 2 8" xfId="29026"/>
    <cellStyle name="Navadno 3 2 2 3 7 2 2 9" xfId="31138"/>
    <cellStyle name="Navadno 3 2 2 3 7 2 3" xfId="4968"/>
    <cellStyle name="Navadno 3 2 2 3 7 2 3 2" xfId="9194"/>
    <cellStyle name="Navadno 3 2 2 3 7 2 3 2 2" xfId="23352"/>
    <cellStyle name="Navadno 3 2 2 3 7 2 3 3" xfId="13420"/>
    <cellStyle name="Navadno 3 2 2 3 7 2 3 3 2" xfId="27578"/>
    <cellStyle name="Navadno 3 2 2 3 7 2 3 4" xfId="17678"/>
    <cellStyle name="Navadno 3 2 2 3 7 2 3 5" xfId="30082"/>
    <cellStyle name="Navadno 3 2 2 3 7 2 3 6" xfId="31600"/>
    <cellStyle name="Navadno 3 2 2 3 7 2 4" xfId="3560"/>
    <cellStyle name="Navadno 3 2 2 3 7 2 4 2" xfId="7786"/>
    <cellStyle name="Navadno 3 2 2 3 7 2 4 2 2" xfId="21944"/>
    <cellStyle name="Navadno 3 2 2 3 7 2 4 3" xfId="12012"/>
    <cellStyle name="Navadno 3 2 2 3 7 2 4 3 2" xfId="26170"/>
    <cellStyle name="Navadno 3 2 2 3 7 2 4 4" xfId="16270"/>
    <cellStyle name="Navadno 3 2 2 3 7 2 4 5" xfId="29394"/>
    <cellStyle name="Navadno 3 2 2 3 7 2 4 6" xfId="31601"/>
    <cellStyle name="Navadno 3 2 2 3 7 2 5" xfId="2152"/>
    <cellStyle name="Navadno 3 2 2 3 7 2 5 2" xfId="19094"/>
    <cellStyle name="Navadno 3 2 2 3 7 2 6" xfId="6378"/>
    <cellStyle name="Navadno 3 2 2 3 7 2 6 2" xfId="20536"/>
    <cellStyle name="Navadno 3 2 2 3 7 2 7" xfId="10604"/>
    <cellStyle name="Navadno 3 2 2 3 7 2 7 2" xfId="24762"/>
    <cellStyle name="Navadno 3 2 2 3 7 2 8" xfId="14862"/>
    <cellStyle name="Navadno 3 2 2 3 7 2 9" xfId="28674"/>
    <cellStyle name="Navadno 3 2 2 3 7 3" xfId="1059"/>
    <cellStyle name="Navadno 3 2 2 3 7 3 10" xfId="31602"/>
    <cellStyle name="Navadno 3 2 2 3 7 3 2" xfId="5320"/>
    <cellStyle name="Navadno 3 2 2 3 7 3 2 2" xfId="9546"/>
    <cellStyle name="Navadno 3 2 2 3 7 3 2 2 2" xfId="23704"/>
    <cellStyle name="Navadno 3 2 2 3 7 3 2 3" xfId="13772"/>
    <cellStyle name="Navadno 3 2 2 3 7 3 2 3 2" xfId="27930"/>
    <cellStyle name="Navadno 3 2 2 3 7 3 2 4" xfId="18030"/>
    <cellStyle name="Navadno 3 2 2 3 7 3 2 5" xfId="30258"/>
    <cellStyle name="Navadno 3 2 2 3 7 3 2 6" xfId="31603"/>
    <cellStyle name="Navadno 3 2 2 3 7 3 3" xfId="3912"/>
    <cellStyle name="Navadno 3 2 2 3 7 3 3 2" xfId="8138"/>
    <cellStyle name="Navadno 3 2 2 3 7 3 3 2 2" xfId="22296"/>
    <cellStyle name="Navadno 3 2 2 3 7 3 3 3" xfId="12364"/>
    <cellStyle name="Navadno 3 2 2 3 7 3 3 3 2" xfId="26522"/>
    <cellStyle name="Navadno 3 2 2 3 7 3 3 4" xfId="16622"/>
    <cellStyle name="Navadno 3 2 2 3 7 3 3 5" xfId="29570"/>
    <cellStyle name="Navadno 3 2 2 3 7 3 3 6" xfId="31604"/>
    <cellStyle name="Navadno 3 2 2 3 7 3 4" xfId="2504"/>
    <cellStyle name="Navadno 3 2 2 3 7 3 4 2" xfId="19446"/>
    <cellStyle name="Navadno 3 2 2 3 7 3 5" xfId="6730"/>
    <cellStyle name="Navadno 3 2 2 3 7 3 5 2" xfId="20888"/>
    <cellStyle name="Navadno 3 2 2 3 7 3 6" xfId="10956"/>
    <cellStyle name="Navadno 3 2 2 3 7 3 6 2" xfId="25114"/>
    <cellStyle name="Navadno 3 2 2 3 7 3 7" xfId="15214"/>
    <cellStyle name="Navadno 3 2 2 3 7 3 8" xfId="28850"/>
    <cellStyle name="Navadno 3 2 2 3 7 3 9" xfId="30962"/>
    <cellStyle name="Navadno 3 2 2 3 7 4" xfId="4616"/>
    <cellStyle name="Navadno 3 2 2 3 7 4 2" xfId="8842"/>
    <cellStyle name="Navadno 3 2 2 3 7 4 2 2" xfId="23000"/>
    <cellStyle name="Navadno 3 2 2 3 7 4 3" xfId="13068"/>
    <cellStyle name="Navadno 3 2 2 3 7 4 3 2" xfId="27226"/>
    <cellStyle name="Navadno 3 2 2 3 7 4 4" xfId="17326"/>
    <cellStyle name="Navadno 3 2 2 3 7 4 5" xfId="29906"/>
    <cellStyle name="Navadno 3 2 2 3 7 4 6" xfId="31605"/>
    <cellStyle name="Navadno 3 2 2 3 7 5" xfId="3208"/>
    <cellStyle name="Navadno 3 2 2 3 7 5 2" xfId="7434"/>
    <cellStyle name="Navadno 3 2 2 3 7 5 2 2" xfId="21592"/>
    <cellStyle name="Navadno 3 2 2 3 7 5 3" xfId="11660"/>
    <cellStyle name="Navadno 3 2 2 3 7 5 3 2" xfId="25818"/>
    <cellStyle name="Navadno 3 2 2 3 7 5 4" xfId="15918"/>
    <cellStyle name="Navadno 3 2 2 3 7 5 5" xfId="29218"/>
    <cellStyle name="Navadno 3 2 2 3 7 5 6" xfId="31606"/>
    <cellStyle name="Navadno 3 2 2 3 7 6" xfId="1800"/>
    <cellStyle name="Navadno 3 2 2 3 7 6 2" xfId="18742"/>
    <cellStyle name="Navadno 3 2 2 3 7 7" xfId="6026"/>
    <cellStyle name="Navadno 3 2 2 3 7 7 2" xfId="20184"/>
    <cellStyle name="Navadno 3 2 2 3 7 8" xfId="10252"/>
    <cellStyle name="Navadno 3 2 2 3 7 8 2" xfId="24410"/>
    <cellStyle name="Navadno 3 2 2 3 7 9" xfId="14510"/>
    <cellStyle name="Navadno 3 2 2 3 8" xfId="389"/>
    <cellStyle name="Navadno 3 2 2 3 8 10" xfId="30626"/>
    <cellStyle name="Navadno 3 2 2 3 8 11" xfId="31607"/>
    <cellStyle name="Navadno 3 2 2 3 8 2" xfId="1093"/>
    <cellStyle name="Navadno 3 2 2 3 8 2 10" xfId="31608"/>
    <cellStyle name="Navadno 3 2 2 3 8 2 2" xfId="5354"/>
    <cellStyle name="Navadno 3 2 2 3 8 2 2 2" xfId="9580"/>
    <cellStyle name="Navadno 3 2 2 3 8 2 2 2 2" xfId="23738"/>
    <cellStyle name="Navadno 3 2 2 3 8 2 2 3" xfId="13806"/>
    <cellStyle name="Navadno 3 2 2 3 8 2 2 3 2" xfId="27964"/>
    <cellStyle name="Navadno 3 2 2 3 8 2 2 4" xfId="18064"/>
    <cellStyle name="Navadno 3 2 2 3 8 2 2 5" xfId="30274"/>
    <cellStyle name="Navadno 3 2 2 3 8 2 2 6" xfId="31609"/>
    <cellStyle name="Navadno 3 2 2 3 8 2 3" xfId="3946"/>
    <cellStyle name="Navadno 3 2 2 3 8 2 3 2" xfId="8172"/>
    <cellStyle name="Navadno 3 2 2 3 8 2 3 2 2" xfId="22330"/>
    <cellStyle name="Navadno 3 2 2 3 8 2 3 3" xfId="12398"/>
    <cellStyle name="Navadno 3 2 2 3 8 2 3 3 2" xfId="26556"/>
    <cellStyle name="Navadno 3 2 2 3 8 2 3 4" xfId="16656"/>
    <cellStyle name="Navadno 3 2 2 3 8 2 3 5" xfId="29586"/>
    <cellStyle name="Navadno 3 2 2 3 8 2 3 6" xfId="31610"/>
    <cellStyle name="Navadno 3 2 2 3 8 2 4" xfId="2538"/>
    <cellStyle name="Navadno 3 2 2 3 8 2 4 2" xfId="19480"/>
    <cellStyle name="Navadno 3 2 2 3 8 2 5" xfId="6764"/>
    <cellStyle name="Navadno 3 2 2 3 8 2 5 2" xfId="20922"/>
    <cellStyle name="Navadno 3 2 2 3 8 2 6" xfId="10990"/>
    <cellStyle name="Navadno 3 2 2 3 8 2 6 2" xfId="25148"/>
    <cellStyle name="Navadno 3 2 2 3 8 2 7" xfId="15248"/>
    <cellStyle name="Navadno 3 2 2 3 8 2 8" xfId="28866"/>
    <cellStyle name="Navadno 3 2 2 3 8 2 9" xfId="30978"/>
    <cellStyle name="Navadno 3 2 2 3 8 3" xfId="4650"/>
    <cellStyle name="Navadno 3 2 2 3 8 3 2" xfId="8876"/>
    <cellStyle name="Navadno 3 2 2 3 8 3 2 2" xfId="23034"/>
    <cellStyle name="Navadno 3 2 2 3 8 3 3" xfId="13102"/>
    <cellStyle name="Navadno 3 2 2 3 8 3 3 2" xfId="27260"/>
    <cellStyle name="Navadno 3 2 2 3 8 3 4" xfId="17360"/>
    <cellStyle name="Navadno 3 2 2 3 8 3 5" xfId="29922"/>
    <cellStyle name="Navadno 3 2 2 3 8 3 6" xfId="31611"/>
    <cellStyle name="Navadno 3 2 2 3 8 4" xfId="3242"/>
    <cellStyle name="Navadno 3 2 2 3 8 4 2" xfId="7468"/>
    <cellStyle name="Navadno 3 2 2 3 8 4 2 2" xfId="21626"/>
    <cellStyle name="Navadno 3 2 2 3 8 4 3" xfId="11694"/>
    <cellStyle name="Navadno 3 2 2 3 8 4 3 2" xfId="25852"/>
    <cellStyle name="Navadno 3 2 2 3 8 4 4" xfId="15952"/>
    <cellStyle name="Navadno 3 2 2 3 8 4 5" xfId="29234"/>
    <cellStyle name="Navadno 3 2 2 3 8 4 6" xfId="31612"/>
    <cellStyle name="Navadno 3 2 2 3 8 5" xfId="1834"/>
    <cellStyle name="Navadno 3 2 2 3 8 5 2" xfId="18776"/>
    <cellStyle name="Navadno 3 2 2 3 8 6" xfId="6060"/>
    <cellStyle name="Navadno 3 2 2 3 8 6 2" xfId="20218"/>
    <cellStyle name="Navadno 3 2 2 3 8 7" xfId="10286"/>
    <cellStyle name="Navadno 3 2 2 3 8 7 2" xfId="24444"/>
    <cellStyle name="Navadno 3 2 2 3 8 8" xfId="14544"/>
    <cellStyle name="Navadno 3 2 2 3 8 9" xfId="28514"/>
    <cellStyle name="Navadno 3 2 2 3 9" xfId="741"/>
    <cellStyle name="Navadno 3 2 2 3 9 10" xfId="31613"/>
    <cellStyle name="Navadno 3 2 2 3 9 2" xfId="5002"/>
    <cellStyle name="Navadno 3 2 2 3 9 2 2" xfId="9228"/>
    <cellStyle name="Navadno 3 2 2 3 9 2 2 2" xfId="23386"/>
    <cellStyle name="Navadno 3 2 2 3 9 2 3" xfId="13454"/>
    <cellStyle name="Navadno 3 2 2 3 9 2 3 2" xfId="27612"/>
    <cellStyle name="Navadno 3 2 2 3 9 2 4" xfId="17712"/>
    <cellStyle name="Navadno 3 2 2 3 9 2 5" xfId="30098"/>
    <cellStyle name="Navadno 3 2 2 3 9 2 6" xfId="31614"/>
    <cellStyle name="Navadno 3 2 2 3 9 3" xfId="3594"/>
    <cellStyle name="Navadno 3 2 2 3 9 3 2" xfId="7820"/>
    <cellStyle name="Navadno 3 2 2 3 9 3 2 2" xfId="21978"/>
    <cellStyle name="Navadno 3 2 2 3 9 3 3" xfId="12046"/>
    <cellStyle name="Navadno 3 2 2 3 9 3 3 2" xfId="26204"/>
    <cellStyle name="Navadno 3 2 2 3 9 3 4" xfId="16304"/>
    <cellStyle name="Navadno 3 2 2 3 9 3 5" xfId="29410"/>
    <cellStyle name="Navadno 3 2 2 3 9 3 6" xfId="31615"/>
    <cellStyle name="Navadno 3 2 2 3 9 4" xfId="2186"/>
    <cellStyle name="Navadno 3 2 2 3 9 4 2" xfId="19128"/>
    <cellStyle name="Navadno 3 2 2 3 9 5" xfId="6412"/>
    <cellStyle name="Navadno 3 2 2 3 9 5 2" xfId="20570"/>
    <cellStyle name="Navadno 3 2 2 3 9 6" xfId="10638"/>
    <cellStyle name="Navadno 3 2 2 3 9 6 2" xfId="24796"/>
    <cellStyle name="Navadno 3 2 2 3 9 7" xfId="14896"/>
    <cellStyle name="Navadno 3 2 2 3 9 8" xfId="28690"/>
    <cellStyle name="Navadno 3 2 2 3 9 9" xfId="30802"/>
    <cellStyle name="Navadno 3 2 2 4" xfId="78"/>
    <cellStyle name="Navadno 3 2 2 4 10" xfId="9946"/>
    <cellStyle name="Navadno 3 2 2 4 10 2" xfId="24104"/>
    <cellStyle name="Navadno 3 2 2 4 11" xfId="14204"/>
    <cellStyle name="Navadno 3 2 2 4 12" xfId="28361"/>
    <cellStyle name="Navadno 3 2 2 4 13" xfId="30473"/>
    <cellStyle name="Navadno 3 2 2 4 14" xfId="31616"/>
    <cellStyle name="Navadno 3 2 2 4 2" xfId="240"/>
    <cellStyle name="Navadno 3 2 2 4 2 10" xfId="28393"/>
    <cellStyle name="Navadno 3 2 2 4 2 11" xfId="30553"/>
    <cellStyle name="Navadno 3 2 2 4 2 12" xfId="31617"/>
    <cellStyle name="Navadno 3 2 2 4 2 2" xfId="593"/>
    <cellStyle name="Navadno 3 2 2 4 2 2 10" xfId="30729"/>
    <cellStyle name="Navadno 3 2 2 4 2 2 11" xfId="31618"/>
    <cellStyle name="Navadno 3 2 2 4 2 2 2" xfId="1297"/>
    <cellStyle name="Navadno 3 2 2 4 2 2 2 10" xfId="31619"/>
    <cellStyle name="Navadno 3 2 2 4 2 2 2 2" xfId="5558"/>
    <cellStyle name="Navadno 3 2 2 4 2 2 2 2 2" xfId="9784"/>
    <cellStyle name="Navadno 3 2 2 4 2 2 2 2 2 2" xfId="23942"/>
    <cellStyle name="Navadno 3 2 2 4 2 2 2 2 3" xfId="14010"/>
    <cellStyle name="Navadno 3 2 2 4 2 2 2 2 3 2" xfId="28168"/>
    <cellStyle name="Navadno 3 2 2 4 2 2 2 2 4" xfId="18268"/>
    <cellStyle name="Navadno 3 2 2 4 2 2 2 2 5" xfId="30377"/>
    <cellStyle name="Navadno 3 2 2 4 2 2 2 2 6" xfId="31620"/>
    <cellStyle name="Navadno 3 2 2 4 2 2 2 3" xfId="4150"/>
    <cellStyle name="Navadno 3 2 2 4 2 2 2 3 2" xfId="8376"/>
    <cellStyle name="Navadno 3 2 2 4 2 2 2 3 2 2" xfId="22534"/>
    <cellStyle name="Navadno 3 2 2 4 2 2 2 3 3" xfId="12602"/>
    <cellStyle name="Navadno 3 2 2 4 2 2 2 3 3 2" xfId="26760"/>
    <cellStyle name="Navadno 3 2 2 4 2 2 2 3 4" xfId="16860"/>
    <cellStyle name="Navadno 3 2 2 4 2 2 2 3 5" xfId="29689"/>
    <cellStyle name="Navadno 3 2 2 4 2 2 2 3 6" xfId="31621"/>
    <cellStyle name="Navadno 3 2 2 4 2 2 2 4" xfId="2742"/>
    <cellStyle name="Navadno 3 2 2 4 2 2 2 4 2" xfId="19684"/>
    <cellStyle name="Navadno 3 2 2 4 2 2 2 5" xfId="6968"/>
    <cellStyle name="Navadno 3 2 2 4 2 2 2 5 2" xfId="21126"/>
    <cellStyle name="Navadno 3 2 2 4 2 2 2 6" xfId="11194"/>
    <cellStyle name="Navadno 3 2 2 4 2 2 2 6 2" xfId="25352"/>
    <cellStyle name="Navadno 3 2 2 4 2 2 2 7" xfId="15452"/>
    <cellStyle name="Navadno 3 2 2 4 2 2 2 8" xfId="28969"/>
    <cellStyle name="Navadno 3 2 2 4 2 2 2 9" xfId="31081"/>
    <cellStyle name="Navadno 3 2 2 4 2 2 3" xfId="4854"/>
    <cellStyle name="Navadno 3 2 2 4 2 2 3 2" xfId="9080"/>
    <cellStyle name="Navadno 3 2 2 4 2 2 3 2 2" xfId="23238"/>
    <cellStyle name="Navadno 3 2 2 4 2 2 3 3" xfId="13306"/>
    <cellStyle name="Navadno 3 2 2 4 2 2 3 3 2" xfId="27464"/>
    <cellStyle name="Navadno 3 2 2 4 2 2 3 4" xfId="17564"/>
    <cellStyle name="Navadno 3 2 2 4 2 2 3 5" xfId="30025"/>
    <cellStyle name="Navadno 3 2 2 4 2 2 3 6" xfId="31622"/>
    <cellStyle name="Navadno 3 2 2 4 2 2 4" xfId="3446"/>
    <cellStyle name="Navadno 3 2 2 4 2 2 4 2" xfId="7672"/>
    <cellStyle name="Navadno 3 2 2 4 2 2 4 2 2" xfId="21830"/>
    <cellStyle name="Navadno 3 2 2 4 2 2 4 3" xfId="11898"/>
    <cellStyle name="Navadno 3 2 2 4 2 2 4 3 2" xfId="26056"/>
    <cellStyle name="Navadno 3 2 2 4 2 2 4 4" xfId="16156"/>
    <cellStyle name="Navadno 3 2 2 4 2 2 4 5" xfId="29337"/>
    <cellStyle name="Navadno 3 2 2 4 2 2 4 6" xfId="31623"/>
    <cellStyle name="Navadno 3 2 2 4 2 2 5" xfId="2038"/>
    <cellStyle name="Navadno 3 2 2 4 2 2 5 2" xfId="18980"/>
    <cellStyle name="Navadno 3 2 2 4 2 2 6" xfId="6264"/>
    <cellStyle name="Navadno 3 2 2 4 2 2 6 2" xfId="20422"/>
    <cellStyle name="Navadno 3 2 2 4 2 2 7" xfId="10490"/>
    <cellStyle name="Navadno 3 2 2 4 2 2 7 2" xfId="24648"/>
    <cellStyle name="Navadno 3 2 2 4 2 2 8" xfId="14748"/>
    <cellStyle name="Navadno 3 2 2 4 2 2 9" xfId="28617"/>
    <cellStyle name="Navadno 3 2 2 4 2 3" xfId="945"/>
    <cellStyle name="Navadno 3 2 2 4 2 3 10" xfId="31624"/>
    <cellStyle name="Navadno 3 2 2 4 2 3 2" xfId="5206"/>
    <cellStyle name="Navadno 3 2 2 4 2 3 2 2" xfId="9432"/>
    <cellStyle name="Navadno 3 2 2 4 2 3 2 2 2" xfId="23590"/>
    <cellStyle name="Navadno 3 2 2 4 2 3 2 3" xfId="13658"/>
    <cellStyle name="Navadno 3 2 2 4 2 3 2 3 2" xfId="27816"/>
    <cellStyle name="Navadno 3 2 2 4 2 3 2 4" xfId="17916"/>
    <cellStyle name="Navadno 3 2 2 4 2 3 2 5" xfId="30201"/>
    <cellStyle name="Navadno 3 2 2 4 2 3 2 6" xfId="31625"/>
    <cellStyle name="Navadno 3 2 2 4 2 3 3" xfId="3798"/>
    <cellStyle name="Navadno 3 2 2 4 2 3 3 2" xfId="8024"/>
    <cellStyle name="Navadno 3 2 2 4 2 3 3 2 2" xfId="22182"/>
    <cellStyle name="Navadno 3 2 2 4 2 3 3 3" xfId="12250"/>
    <cellStyle name="Navadno 3 2 2 4 2 3 3 3 2" xfId="26408"/>
    <cellStyle name="Navadno 3 2 2 4 2 3 3 4" xfId="16508"/>
    <cellStyle name="Navadno 3 2 2 4 2 3 3 5" xfId="29513"/>
    <cellStyle name="Navadno 3 2 2 4 2 3 3 6" xfId="31626"/>
    <cellStyle name="Navadno 3 2 2 4 2 3 4" xfId="2390"/>
    <cellStyle name="Navadno 3 2 2 4 2 3 4 2" xfId="19332"/>
    <cellStyle name="Navadno 3 2 2 4 2 3 5" xfId="6616"/>
    <cellStyle name="Navadno 3 2 2 4 2 3 5 2" xfId="20774"/>
    <cellStyle name="Navadno 3 2 2 4 2 3 6" xfId="10842"/>
    <cellStyle name="Navadno 3 2 2 4 2 3 6 2" xfId="25000"/>
    <cellStyle name="Navadno 3 2 2 4 2 3 7" xfId="15100"/>
    <cellStyle name="Navadno 3 2 2 4 2 3 8" xfId="28793"/>
    <cellStyle name="Navadno 3 2 2 4 2 3 9" xfId="30905"/>
    <cellStyle name="Navadno 3 2 2 4 2 4" xfId="4502"/>
    <cellStyle name="Navadno 3 2 2 4 2 4 2" xfId="8728"/>
    <cellStyle name="Navadno 3 2 2 4 2 4 2 2" xfId="22886"/>
    <cellStyle name="Navadno 3 2 2 4 2 4 3" xfId="12954"/>
    <cellStyle name="Navadno 3 2 2 4 2 4 3 2" xfId="27112"/>
    <cellStyle name="Navadno 3 2 2 4 2 4 4" xfId="17212"/>
    <cellStyle name="Navadno 3 2 2 4 2 4 5" xfId="29849"/>
    <cellStyle name="Navadno 3 2 2 4 2 4 6" xfId="31627"/>
    <cellStyle name="Navadno 3 2 2 4 2 5" xfId="3094"/>
    <cellStyle name="Navadno 3 2 2 4 2 5 2" xfId="7320"/>
    <cellStyle name="Navadno 3 2 2 4 2 5 2 2" xfId="21478"/>
    <cellStyle name="Navadno 3 2 2 4 2 5 3" xfId="11546"/>
    <cellStyle name="Navadno 3 2 2 4 2 5 3 2" xfId="25704"/>
    <cellStyle name="Navadno 3 2 2 4 2 5 4" xfId="15804"/>
    <cellStyle name="Navadno 3 2 2 4 2 5 5" xfId="29161"/>
    <cellStyle name="Navadno 3 2 2 4 2 5 6" xfId="31628"/>
    <cellStyle name="Navadno 3 2 2 4 2 6" xfId="1686"/>
    <cellStyle name="Navadno 3 2 2 4 2 6 2" xfId="18628"/>
    <cellStyle name="Navadno 3 2 2 4 2 7" xfId="5912"/>
    <cellStyle name="Navadno 3 2 2 4 2 7 2" xfId="20070"/>
    <cellStyle name="Navadno 3 2 2 4 2 8" xfId="10138"/>
    <cellStyle name="Navadno 3 2 2 4 2 8 2" xfId="24296"/>
    <cellStyle name="Navadno 3 2 2 4 2 9" xfId="14396"/>
    <cellStyle name="Navadno 3 2 2 4 3" xfId="343"/>
    <cellStyle name="Navadno 3 2 2 4 3 10" xfId="28420"/>
    <cellStyle name="Navadno 3 2 2 4 3 11" xfId="30605"/>
    <cellStyle name="Navadno 3 2 2 4 3 12" xfId="31629"/>
    <cellStyle name="Navadno 3 2 2 4 3 2" xfId="695"/>
    <cellStyle name="Navadno 3 2 2 4 3 2 10" xfId="30781"/>
    <cellStyle name="Navadno 3 2 2 4 3 2 11" xfId="31630"/>
    <cellStyle name="Navadno 3 2 2 4 3 2 2" xfId="1399"/>
    <cellStyle name="Navadno 3 2 2 4 3 2 2 10" xfId="31631"/>
    <cellStyle name="Navadno 3 2 2 4 3 2 2 2" xfId="5660"/>
    <cellStyle name="Navadno 3 2 2 4 3 2 2 2 2" xfId="9886"/>
    <cellStyle name="Navadno 3 2 2 4 3 2 2 2 2 2" xfId="24044"/>
    <cellStyle name="Navadno 3 2 2 4 3 2 2 2 3" xfId="14112"/>
    <cellStyle name="Navadno 3 2 2 4 3 2 2 2 3 2" xfId="28270"/>
    <cellStyle name="Navadno 3 2 2 4 3 2 2 2 4" xfId="18370"/>
    <cellStyle name="Navadno 3 2 2 4 3 2 2 2 5" xfId="30429"/>
    <cellStyle name="Navadno 3 2 2 4 3 2 2 2 6" xfId="31632"/>
    <cellStyle name="Navadno 3 2 2 4 3 2 2 3" xfId="4252"/>
    <cellStyle name="Navadno 3 2 2 4 3 2 2 3 2" xfId="8478"/>
    <cellStyle name="Navadno 3 2 2 4 3 2 2 3 2 2" xfId="22636"/>
    <cellStyle name="Navadno 3 2 2 4 3 2 2 3 3" xfId="12704"/>
    <cellStyle name="Navadno 3 2 2 4 3 2 2 3 3 2" xfId="26862"/>
    <cellStyle name="Navadno 3 2 2 4 3 2 2 3 4" xfId="16962"/>
    <cellStyle name="Navadno 3 2 2 4 3 2 2 3 5" xfId="29741"/>
    <cellStyle name="Navadno 3 2 2 4 3 2 2 3 6" xfId="31633"/>
    <cellStyle name="Navadno 3 2 2 4 3 2 2 4" xfId="2844"/>
    <cellStyle name="Navadno 3 2 2 4 3 2 2 4 2" xfId="19786"/>
    <cellStyle name="Navadno 3 2 2 4 3 2 2 5" xfId="7070"/>
    <cellStyle name="Navadno 3 2 2 4 3 2 2 5 2" xfId="21228"/>
    <cellStyle name="Navadno 3 2 2 4 3 2 2 6" xfId="11296"/>
    <cellStyle name="Navadno 3 2 2 4 3 2 2 6 2" xfId="25454"/>
    <cellStyle name="Navadno 3 2 2 4 3 2 2 7" xfId="15554"/>
    <cellStyle name="Navadno 3 2 2 4 3 2 2 8" xfId="29021"/>
    <cellStyle name="Navadno 3 2 2 4 3 2 2 9" xfId="31133"/>
    <cellStyle name="Navadno 3 2 2 4 3 2 3" xfId="4956"/>
    <cellStyle name="Navadno 3 2 2 4 3 2 3 2" xfId="9182"/>
    <cellStyle name="Navadno 3 2 2 4 3 2 3 2 2" xfId="23340"/>
    <cellStyle name="Navadno 3 2 2 4 3 2 3 3" xfId="13408"/>
    <cellStyle name="Navadno 3 2 2 4 3 2 3 3 2" xfId="27566"/>
    <cellStyle name="Navadno 3 2 2 4 3 2 3 4" xfId="17666"/>
    <cellStyle name="Navadno 3 2 2 4 3 2 3 5" xfId="30077"/>
    <cellStyle name="Navadno 3 2 2 4 3 2 3 6" xfId="31634"/>
    <cellStyle name="Navadno 3 2 2 4 3 2 4" xfId="3548"/>
    <cellStyle name="Navadno 3 2 2 4 3 2 4 2" xfId="7774"/>
    <cellStyle name="Navadno 3 2 2 4 3 2 4 2 2" xfId="21932"/>
    <cellStyle name="Navadno 3 2 2 4 3 2 4 3" xfId="12000"/>
    <cellStyle name="Navadno 3 2 2 4 3 2 4 3 2" xfId="26158"/>
    <cellStyle name="Navadno 3 2 2 4 3 2 4 4" xfId="16258"/>
    <cellStyle name="Navadno 3 2 2 4 3 2 4 5" xfId="29389"/>
    <cellStyle name="Navadno 3 2 2 4 3 2 4 6" xfId="31635"/>
    <cellStyle name="Navadno 3 2 2 4 3 2 5" xfId="2140"/>
    <cellStyle name="Navadno 3 2 2 4 3 2 5 2" xfId="19082"/>
    <cellStyle name="Navadno 3 2 2 4 3 2 6" xfId="6366"/>
    <cellStyle name="Navadno 3 2 2 4 3 2 6 2" xfId="20524"/>
    <cellStyle name="Navadno 3 2 2 4 3 2 7" xfId="10592"/>
    <cellStyle name="Navadno 3 2 2 4 3 2 7 2" xfId="24750"/>
    <cellStyle name="Navadno 3 2 2 4 3 2 8" xfId="14850"/>
    <cellStyle name="Navadno 3 2 2 4 3 2 9" xfId="28669"/>
    <cellStyle name="Navadno 3 2 2 4 3 3" xfId="1047"/>
    <cellStyle name="Navadno 3 2 2 4 3 3 10" xfId="31636"/>
    <cellStyle name="Navadno 3 2 2 4 3 3 2" xfId="5308"/>
    <cellStyle name="Navadno 3 2 2 4 3 3 2 2" xfId="9534"/>
    <cellStyle name="Navadno 3 2 2 4 3 3 2 2 2" xfId="23692"/>
    <cellStyle name="Navadno 3 2 2 4 3 3 2 3" xfId="13760"/>
    <cellStyle name="Navadno 3 2 2 4 3 3 2 3 2" xfId="27918"/>
    <cellStyle name="Navadno 3 2 2 4 3 3 2 4" xfId="18018"/>
    <cellStyle name="Navadno 3 2 2 4 3 3 2 5" xfId="30253"/>
    <cellStyle name="Navadno 3 2 2 4 3 3 2 6" xfId="31637"/>
    <cellStyle name="Navadno 3 2 2 4 3 3 3" xfId="3900"/>
    <cellStyle name="Navadno 3 2 2 4 3 3 3 2" xfId="8126"/>
    <cellStyle name="Navadno 3 2 2 4 3 3 3 2 2" xfId="22284"/>
    <cellStyle name="Navadno 3 2 2 4 3 3 3 3" xfId="12352"/>
    <cellStyle name="Navadno 3 2 2 4 3 3 3 3 2" xfId="26510"/>
    <cellStyle name="Navadno 3 2 2 4 3 3 3 4" xfId="16610"/>
    <cellStyle name="Navadno 3 2 2 4 3 3 3 5" xfId="29565"/>
    <cellStyle name="Navadno 3 2 2 4 3 3 3 6" xfId="31638"/>
    <cellStyle name="Navadno 3 2 2 4 3 3 4" xfId="2492"/>
    <cellStyle name="Navadno 3 2 2 4 3 3 4 2" xfId="19434"/>
    <cellStyle name="Navadno 3 2 2 4 3 3 5" xfId="6718"/>
    <cellStyle name="Navadno 3 2 2 4 3 3 5 2" xfId="20876"/>
    <cellStyle name="Navadno 3 2 2 4 3 3 6" xfId="10944"/>
    <cellStyle name="Navadno 3 2 2 4 3 3 6 2" xfId="25102"/>
    <cellStyle name="Navadno 3 2 2 4 3 3 7" xfId="15202"/>
    <cellStyle name="Navadno 3 2 2 4 3 3 8" xfId="28845"/>
    <cellStyle name="Navadno 3 2 2 4 3 3 9" xfId="30957"/>
    <cellStyle name="Navadno 3 2 2 4 3 4" xfId="4604"/>
    <cellStyle name="Navadno 3 2 2 4 3 4 2" xfId="8830"/>
    <cellStyle name="Navadno 3 2 2 4 3 4 2 2" xfId="22988"/>
    <cellStyle name="Navadno 3 2 2 4 3 4 3" xfId="13056"/>
    <cellStyle name="Navadno 3 2 2 4 3 4 3 2" xfId="27214"/>
    <cellStyle name="Navadno 3 2 2 4 3 4 4" xfId="17314"/>
    <cellStyle name="Navadno 3 2 2 4 3 4 5" xfId="29901"/>
    <cellStyle name="Navadno 3 2 2 4 3 4 6" xfId="31639"/>
    <cellStyle name="Navadno 3 2 2 4 3 5" xfId="3196"/>
    <cellStyle name="Navadno 3 2 2 4 3 5 2" xfId="7422"/>
    <cellStyle name="Navadno 3 2 2 4 3 5 2 2" xfId="21580"/>
    <cellStyle name="Navadno 3 2 2 4 3 5 3" xfId="11648"/>
    <cellStyle name="Navadno 3 2 2 4 3 5 3 2" xfId="25806"/>
    <cellStyle name="Navadno 3 2 2 4 3 5 4" xfId="15906"/>
    <cellStyle name="Navadno 3 2 2 4 3 5 5" xfId="29213"/>
    <cellStyle name="Navadno 3 2 2 4 3 5 6" xfId="31640"/>
    <cellStyle name="Navadno 3 2 2 4 3 6" xfId="1788"/>
    <cellStyle name="Navadno 3 2 2 4 3 6 2" xfId="18730"/>
    <cellStyle name="Navadno 3 2 2 4 3 7" xfId="6014"/>
    <cellStyle name="Navadno 3 2 2 4 3 7 2" xfId="20172"/>
    <cellStyle name="Navadno 3 2 2 4 3 8" xfId="10240"/>
    <cellStyle name="Navadno 3 2 2 4 3 8 2" xfId="24398"/>
    <cellStyle name="Navadno 3 2 2 4 3 9" xfId="14498"/>
    <cellStyle name="Navadno 3 2 2 4 4" xfId="465"/>
    <cellStyle name="Navadno 3 2 2 4 4 10" xfId="30665"/>
    <cellStyle name="Navadno 3 2 2 4 4 11" xfId="31641"/>
    <cellStyle name="Navadno 3 2 2 4 4 2" xfId="1169"/>
    <cellStyle name="Navadno 3 2 2 4 4 2 10" xfId="31642"/>
    <cellStyle name="Navadno 3 2 2 4 4 2 2" xfId="5430"/>
    <cellStyle name="Navadno 3 2 2 4 4 2 2 2" xfId="9656"/>
    <cellStyle name="Navadno 3 2 2 4 4 2 2 2 2" xfId="23814"/>
    <cellStyle name="Navadno 3 2 2 4 4 2 2 3" xfId="13882"/>
    <cellStyle name="Navadno 3 2 2 4 4 2 2 3 2" xfId="28040"/>
    <cellStyle name="Navadno 3 2 2 4 4 2 2 4" xfId="18140"/>
    <cellStyle name="Navadno 3 2 2 4 4 2 2 5" xfId="30313"/>
    <cellStyle name="Navadno 3 2 2 4 4 2 2 6" xfId="31643"/>
    <cellStyle name="Navadno 3 2 2 4 4 2 3" xfId="4022"/>
    <cellStyle name="Navadno 3 2 2 4 4 2 3 2" xfId="8248"/>
    <cellStyle name="Navadno 3 2 2 4 4 2 3 2 2" xfId="22406"/>
    <cellStyle name="Navadno 3 2 2 4 4 2 3 3" xfId="12474"/>
    <cellStyle name="Navadno 3 2 2 4 4 2 3 3 2" xfId="26632"/>
    <cellStyle name="Navadno 3 2 2 4 4 2 3 4" xfId="16732"/>
    <cellStyle name="Navadno 3 2 2 4 4 2 3 5" xfId="29625"/>
    <cellStyle name="Navadno 3 2 2 4 4 2 3 6" xfId="31644"/>
    <cellStyle name="Navadno 3 2 2 4 4 2 4" xfId="2614"/>
    <cellStyle name="Navadno 3 2 2 4 4 2 4 2" xfId="19556"/>
    <cellStyle name="Navadno 3 2 2 4 4 2 5" xfId="6840"/>
    <cellStyle name="Navadno 3 2 2 4 4 2 5 2" xfId="20998"/>
    <cellStyle name="Navadno 3 2 2 4 4 2 6" xfId="11066"/>
    <cellStyle name="Navadno 3 2 2 4 4 2 6 2" xfId="25224"/>
    <cellStyle name="Navadno 3 2 2 4 4 2 7" xfId="15324"/>
    <cellStyle name="Navadno 3 2 2 4 4 2 8" xfId="28905"/>
    <cellStyle name="Navadno 3 2 2 4 4 2 9" xfId="31017"/>
    <cellStyle name="Navadno 3 2 2 4 4 3" xfId="4726"/>
    <cellStyle name="Navadno 3 2 2 4 4 3 2" xfId="8952"/>
    <cellStyle name="Navadno 3 2 2 4 4 3 2 2" xfId="23110"/>
    <cellStyle name="Navadno 3 2 2 4 4 3 3" xfId="13178"/>
    <cellStyle name="Navadno 3 2 2 4 4 3 3 2" xfId="27336"/>
    <cellStyle name="Navadno 3 2 2 4 4 3 4" xfId="17436"/>
    <cellStyle name="Navadno 3 2 2 4 4 3 5" xfId="29961"/>
    <cellStyle name="Navadno 3 2 2 4 4 3 6" xfId="31645"/>
    <cellStyle name="Navadno 3 2 2 4 4 4" xfId="3318"/>
    <cellStyle name="Navadno 3 2 2 4 4 4 2" xfId="7544"/>
    <cellStyle name="Navadno 3 2 2 4 4 4 2 2" xfId="21702"/>
    <cellStyle name="Navadno 3 2 2 4 4 4 3" xfId="11770"/>
    <cellStyle name="Navadno 3 2 2 4 4 4 3 2" xfId="25928"/>
    <cellStyle name="Navadno 3 2 2 4 4 4 4" xfId="16028"/>
    <cellStyle name="Navadno 3 2 2 4 4 4 5" xfId="29273"/>
    <cellStyle name="Navadno 3 2 2 4 4 4 6" xfId="31646"/>
    <cellStyle name="Navadno 3 2 2 4 4 5" xfId="1910"/>
    <cellStyle name="Navadno 3 2 2 4 4 5 2" xfId="18852"/>
    <cellStyle name="Navadno 3 2 2 4 4 6" xfId="6136"/>
    <cellStyle name="Navadno 3 2 2 4 4 6 2" xfId="20294"/>
    <cellStyle name="Navadno 3 2 2 4 4 7" xfId="10362"/>
    <cellStyle name="Navadno 3 2 2 4 4 7 2" xfId="24520"/>
    <cellStyle name="Navadno 3 2 2 4 4 8" xfId="14620"/>
    <cellStyle name="Navadno 3 2 2 4 4 9" xfId="28553"/>
    <cellStyle name="Navadno 3 2 2 4 5" xfId="817"/>
    <cellStyle name="Navadno 3 2 2 4 5 10" xfId="31647"/>
    <cellStyle name="Navadno 3 2 2 4 5 2" xfId="5078"/>
    <cellStyle name="Navadno 3 2 2 4 5 2 2" xfId="9304"/>
    <cellStyle name="Navadno 3 2 2 4 5 2 2 2" xfId="23462"/>
    <cellStyle name="Navadno 3 2 2 4 5 2 3" xfId="13530"/>
    <cellStyle name="Navadno 3 2 2 4 5 2 3 2" xfId="27688"/>
    <cellStyle name="Navadno 3 2 2 4 5 2 4" xfId="17788"/>
    <cellStyle name="Navadno 3 2 2 4 5 2 5" xfId="30137"/>
    <cellStyle name="Navadno 3 2 2 4 5 2 6" xfId="31648"/>
    <cellStyle name="Navadno 3 2 2 4 5 3" xfId="3670"/>
    <cellStyle name="Navadno 3 2 2 4 5 3 2" xfId="7896"/>
    <cellStyle name="Navadno 3 2 2 4 5 3 2 2" xfId="22054"/>
    <cellStyle name="Navadno 3 2 2 4 5 3 3" xfId="12122"/>
    <cellStyle name="Navadno 3 2 2 4 5 3 3 2" xfId="26280"/>
    <cellStyle name="Navadno 3 2 2 4 5 3 4" xfId="16380"/>
    <cellStyle name="Navadno 3 2 2 4 5 3 5" xfId="29449"/>
    <cellStyle name="Navadno 3 2 2 4 5 3 6" xfId="31649"/>
    <cellStyle name="Navadno 3 2 2 4 5 4" xfId="2262"/>
    <cellStyle name="Navadno 3 2 2 4 5 4 2" xfId="19204"/>
    <cellStyle name="Navadno 3 2 2 4 5 5" xfId="6488"/>
    <cellStyle name="Navadno 3 2 2 4 5 5 2" xfId="20646"/>
    <cellStyle name="Navadno 3 2 2 4 5 6" xfId="10714"/>
    <cellStyle name="Navadno 3 2 2 4 5 6 2" xfId="24872"/>
    <cellStyle name="Navadno 3 2 2 4 5 7" xfId="14972"/>
    <cellStyle name="Navadno 3 2 2 4 5 8" xfId="28729"/>
    <cellStyle name="Navadno 3 2 2 4 5 9" xfId="30841"/>
    <cellStyle name="Navadno 3 2 2 4 6" xfId="4342"/>
    <cellStyle name="Navadno 3 2 2 4 6 2" xfId="8568"/>
    <cellStyle name="Navadno 3 2 2 4 6 2 2" xfId="22726"/>
    <cellStyle name="Navadno 3 2 2 4 6 3" xfId="12794"/>
    <cellStyle name="Navadno 3 2 2 4 6 3 2" xfId="26952"/>
    <cellStyle name="Navadno 3 2 2 4 6 4" xfId="17052"/>
    <cellStyle name="Navadno 3 2 2 4 6 5" xfId="29769"/>
    <cellStyle name="Navadno 3 2 2 4 6 6" xfId="31650"/>
    <cellStyle name="Navadno 3 2 2 4 7" xfId="2934"/>
    <cellStyle name="Navadno 3 2 2 4 7 2" xfId="7160"/>
    <cellStyle name="Navadno 3 2 2 4 7 2 2" xfId="21318"/>
    <cellStyle name="Navadno 3 2 2 4 7 3" xfId="11386"/>
    <cellStyle name="Navadno 3 2 2 4 7 3 2" xfId="25544"/>
    <cellStyle name="Navadno 3 2 2 4 7 4" xfId="15644"/>
    <cellStyle name="Navadno 3 2 2 4 7 5" xfId="29081"/>
    <cellStyle name="Navadno 3 2 2 4 7 6" xfId="31651"/>
    <cellStyle name="Navadno 3 2 2 4 8" xfId="1494"/>
    <cellStyle name="Navadno 3 2 2 4 8 2" xfId="18436"/>
    <cellStyle name="Navadno 3 2 2 4 9" xfId="5720"/>
    <cellStyle name="Navadno 3 2 2 4 9 2" xfId="19878"/>
    <cellStyle name="Navadno 3 2 2 5" xfId="112"/>
    <cellStyle name="Navadno 3 2 2 5 10" xfId="14268"/>
    <cellStyle name="Navadno 3 2 2 5 11" xfId="28377"/>
    <cellStyle name="Navadno 3 2 2 5 12" xfId="30489"/>
    <cellStyle name="Navadno 3 2 2 5 13" xfId="31652"/>
    <cellStyle name="Navadno 3 2 2 5 2" xfId="272"/>
    <cellStyle name="Navadno 3 2 2 5 2 10" xfId="28473"/>
    <cellStyle name="Navadno 3 2 2 5 2 11" xfId="30569"/>
    <cellStyle name="Navadno 3 2 2 5 2 12" xfId="31653"/>
    <cellStyle name="Navadno 3 2 2 5 2 2" xfId="625"/>
    <cellStyle name="Navadno 3 2 2 5 2 2 10" xfId="30745"/>
    <cellStyle name="Navadno 3 2 2 5 2 2 11" xfId="31654"/>
    <cellStyle name="Navadno 3 2 2 5 2 2 2" xfId="1329"/>
    <cellStyle name="Navadno 3 2 2 5 2 2 2 10" xfId="31655"/>
    <cellStyle name="Navadno 3 2 2 5 2 2 2 2" xfId="5590"/>
    <cellStyle name="Navadno 3 2 2 5 2 2 2 2 2" xfId="9816"/>
    <cellStyle name="Navadno 3 2 2 5 2 2 2 2 2 2" xfId="23974"/>
    <cellStyle name="Navadno 3 2 2 5 2 2 2 2 3" xfId="14042"/>
    <cellStyle name="Navadno 3 2 2 5 2 2 2 2 3 2" xfId="28200"/>
    <cellStyle name="Navadno 3 2 2 5 2 2 2 2 4" xfId="18300"/>
    <cellStyle name="Navadno 3 2 2 5 2 2 2 2 5" xfId="30393"/>
    <cellStyle name="Navadno 3 2 2 5 2 2 2 2 6" xfId="31656"/>
    <cellStyle name="Navadno 3 2 2 5 2 2 2 3" xfId="4182"/>
    <cellStyle name="Navadno 3 2 2 5 2 2 2 3 2" xfId="8408"/>
    <cellStyle name="Navadno 3 2 2 5 2 2 2 3 2 2" xfId="22566"/>
    <cellStyle name="Navadno 3 2 2 5 2 2 2 3 3" xfId="12634"/>
    <cellStyle name="Navadno 3 2 2 5 2 2 2 3 3 2" xfId="26792"/>
    <cellStyle name="Navadno 3 2 2 5 2 2 2 3 4" xfId="16892"/>
    <cellStyle name="Navadno 3 2 2 5 2 2 2 3 5" xfId="29705"/>
    <cellStyle name="Navadno 3 2 2 5 2 2 2 3 6" xfId="31657"/>
    <cellStyle name="Navadno 3 2 2 5 2 2 2 4" xfId="2774"/>
    <cellStyle name="Navadno 3 2 2 5 2 2 2 4 2" xfId="19716"/>
    <cellStyle name="Navadno 3 2 2 5 2 2 2 5" xfId="7000"/>
    <cellStyle name="Navadno 3 2 2 5 2 2 2 5 2" xfId="21158"/>
    <cellStyle name="Navadno 3 2 2 5 2 2 2 6" xfId="11226"/>
    <cellStyle name="Navadno 3 2 2 5 2 2 2 6 2" xfId="25384"/>
    <cellStyle name="Navadno 3 2 2 5 2 2 2 7" xfId="15484"/>
    <cellStyle name="Navadno 3 2 2 5 2 2 2 8" xfId="28985"/>
    <cellStyle name="Navadno 3 2 2 5 2 2 2 9" xfId="31097"/>
    <cellStyle name="Navadno 3 2 2 5 2 2 3" xfId="4886"/>
    <cellStyle name="Navadno 3 2 2 5 2 2 3 2" xfId="9112"/>
    <cellStyle name="Navadno 3 2 2 5 2 2 3 2 2" xfId="23270"/>
    <cellStyle name="Navadno 3 2 2 5 2 2 3 3" xfId="13338"/>
    <cellStyle name="Navadno 3 2 2 5 2 2 3 3 2" xfId="27496"/>
    <cellStyle name="Navadno 3 2 2 5 2 2 3 4" xfId="17596"/>
    <cellStyle name="Navadno 3 2 2 5 2 2 3 5" xfId="30041"/>
    <cellStyle name="Navadno 3 2 2 5 2 2 3 6" xfId="31658"/>
    <cellStyle name="Navadno 3 2 2 5 2 2 4" xfId="3478"/>
    <cellStyle name="Navadno 3 2 2 5 2 2 4 2" xfId="7704"/>
    <cellStyle name="Navadno 3 2 2 5 2 2 4 2 2" xfId="21862"/>
    <cellStyle name="Navadno 3 2 2 5 2 2 4 3" xfId="11930"/>
    <cellStyle name="Navadno 3 2 2 5 2 2 4 3 2" xfId="26088"/>
    <cellStyle name="Navadno 3 2 2 5 2 2 4 4" xfId="16188"/>
    <cellStyle name="Navadno 3 2 2 5 2 2 4 5" xfId="29353"/>
    <cellStyle name="Navadno 3 2 2 5 2 2 4 6" xfId="31659"/>
    <cellStyle name="Navadno 3 2 2 5 2 2 5" xfId="2070"/>
    <cellStyle name="Navadno 3 2 2 5 2 2 5 2" xfId="19012"/>
    <cellStyle name="Navadno 3 2 2 5 2 2 6" xfId="6296"/>
    <cellStyle name="Navadno 3 2 2 5 2 2 6 2" xfId="20454"/>
    <cellStyle name="Navadno 3 2 2 5 2 2 7" xfId="10522"/>
    <cellStyle name="Navadno 3 2 2 5 2 2 7 2" xfId="24680"/>
    <cellStyle name="Navadno 3 2 2 5 2 2 8" xfId="14780"/>
    <cellStyle name="Navadno 3 2 2 5 2 2 9" xfId="28633"/>
    <cellStyle name="Navadno 3 2 2 5 2 3" xfId="977"/>
    <cellStyle name="Navadno 3 2 2 5 2 3 10" xfId="31660"/>
    <cellStyle name="Navadno 3 2 2 5 2 3 2" xfId="5238"/>
    <cellStyle name="Navadno 3 2 2 5 2 3 2 2" xfId="9464"/>
    <cellStyle name="Navadno 3 2 2 5 2 3 2 2 2" xfId="23622"/>
    <cellStyle name="Navadno 3 2 2 5 2 3 2 3" xfId="13690"/>
    <cellStyle name="Navadno 3 2 2 5 2 3 2 3 2" xfId="27848"/>
    <cellStyle name="Navadno 3 2 2 5 2 3 2 4" xfId="17948"/>
    <cellStyle name="Navadno 3 2 2 5 2 3 2 5" xfId="30217"/>
    <cellStyle name="Navadno 3 2 2 5 2 3 2 6" xfId="31661"/>
    <cellStyle name="Navadno 3 2 2 5 2 3 3" xfId="3830"/>
    <cellStyle name="Navadno 3 2 2 5 2 3 3 2" xfId="8056"/>
    <cellStyle name="Navadno 3 2 2 5 2 3 3 2 2" xfId="22214"/>
    <cellStyle name="Navadno 3 2 2 5 2 3 3 3" xfId="12282"/>
    <cellStyle name="Navadno 3 2 2 5 2 3 3 3 2" xfId="26440"/>
    <cellStyle name="Navadno 3 2 2 5 2 3 3 4" xfId="16540"/>
    <cellStyle name="Navadno 3 2 2 5 2 3 3 5" xfId="29529"/>
    <cellStyle name="Navadno 3 2 2 5 2 3 3 6" xfId="31662"/>
    <cellStyle name="Navadno 3 2 2 5 2 3 4" xfId="2422"/>
    <cellStyle name="Navadno 3 2 2 5 2 3 4 2" xfId="19364"/>
    <cellStyle name="Navadno 3 2 2 5 2 3 5" xfId="6648"/>
    <cellStyle name="Navadno 3 2 2 5 2 3 5 2" xfId="20806"/>
    <cellStyle name="Navadno 3 2 2 5 2 3 6" xfId="10874"/>
    <cellStyle name="Navadno 3 2 2 5 2 3 6 2" xfId="25032"/>
    <cellStyle name="Navadno 3 2 2 5 2 3 7" xfId="15132"/>
    <cellStyle name="Navadno 3 2 2 5 2 3 8" xfId="28809"/>
    <cellStyle name="Navadno 3 2 2 5 2 3 9" xfId="30921"/>
    <cellStyle name="Navadno 3 2 2 5 2 4" xfId="4534"/>
    <cellStyle name="Navadno 3 2 2 5 2 4 2" xfId="8760"/>
    <cellStyle name="Navadno 3 2 2 5 2 4 2 2" xfId="22918"/>
    <cellStyle name="Navadno 3 2 2 5 2 4 3" xfId="12986"/>
    <cellStyle name="Navadno 3 2 2 5 2 4 3 2" xfId="27144"/>
    <cellStyle name="Navadno 3 2 2 5 2 4 4" xfId="17244"/>
    <cellStyle name="Navadno 3 2 2 5 2 4 5" xfId="29865"/>
    <cellStyle name="Navadno 3 2 2 5 2 4 6" xfId="31663"/>
    <cellStyle name="Navadno 3 2 2 5 2 5" xfId="3126"/>
    <cellStyle name="Navadno 3 2 2 5 2 5 2" xfId="7352"/>
    <cellStyle name="Navadno 3 2 2 5 2 5 2 2" xfId="21510"/>
    <cellStyle name="Navadno 3 2 2 5 2 5 3" xfId="11578"/>
    <cellStyle name="Navadno 3 2 2 5 2 5 3 2" xfId="25736"/>
    <cellStyle name="Navadno 3 2 2 5 2 5 4" xfId="15836"/>
    <cellStyle name="Navadno 3 2 2 5 2 5 5" xfId="29177"/>
    <cellStyle name="Navadno 3 2 2 5 2 5 6" xfId="31664"/>
    <cellStyle name="Navadno 3 2 2 5 2 6" xfId="1718"/>
    <cellStyle name="Navadno 3 2 2 5 2 6 2" xfId="18660"/>
    <cellStyle name="Navadno 3 2 2 5 2 7" xfId="5944"/>
    <cellStyle name="Navadno 3 2 2 5 2 7 2" xfId="20102"/>
    <cellStyle name="Navadno 3 2 2 5 2 8" xfId="10170"/>
    <cellStyle name="Navadno 3 2 2 5 2 8 2" xfId="24328"/>
    <cellStyle name="Navadno 3 2 2 5 2 9" xfId="14428"/>
    <cellStyle name="Navadno 3 2 2 5 3" xfId="497"/>
    <cellStyle name="Navadno 3 2 2 5 3 10" xfId="30681"/>
    <cellStyle name="Navadno 3 2 2 5 3 11" xfId="31665"/>
    <cellStyle name="Navadno 3 2 2 5 3 2" xfId="1201"/>
    <cellStyle name="Navadno 3 2 2 5 3 2 10" xfId="31666"/>
    <cellStyle name="Navadno 3 2 2 5 3 2 2" xfId="5462"/>
    <cellStyle name="Navadno 3 2 2 5 3 2 2 2" xfId="9688"/>
    <cellStyle name="Navadno 3 2 2 5 3 2 2 2 2" xfId="23846"/>
    <cellStyle name="Navadno 3 2 2 5 3 2 2 3" xfId="13914"/>
    <cellStyle name="Navadno 3 2 2 5 3 2 2 3 2" xfId="28072"/>
    <cellStyle name="Navadno 3 2 2 5 3 2 2 4" xfId="18172"/>
    <cellStyle name="Navadno 3 2 2 5 3 2 2 5" xfId="30329"/>
    <cellStyle name="Navadno 3 2 2 5 3 2 2 6" xfId="31667"/>
    <cellStyle name="Navadno 3 2 2 5 3 2 3" xfId="4054"/>
    <cellStyle name="Navadno 3 2 2 5 3 2 3 2" xfId="8280"/>
    <cellStyle name="Navadno 3 2 2 5 3 2 3 2 2" xfId="22438"/>
    <cellStyle name="Navadno 3 2 2 5 3 2 3 3" xfId="12506"/>
    <cellStyle name="Navadno 3 2 2 5 3 2 3 3 2" xfId="26664"/>
    <cellStyle name="Navadno 3 2 2 5 3 2 3 4" xfId="16764"/>
    <cellStyle name="Navadno 3 2 2 5 3 2 3 5" xfId="29641"/>
    <cellStyle name="Navadno 3 2 2 5 3 2 3 6" xfId="31668"/>
    <cellStyle name="Navadno 3 2 2 5 3 2 4" xfId="2646"/>
    <cellStyle name="Navadno 3 2 2 5 3 2 4 2" xfId="19588"/>
    <cellStyle name="Navadno 3 2 2 5 3 2 5" xfId="6872"/>
    <cellStyle name="Navadno 3 2 2 5 3 2 5 2" xfId="21030"/>
    <cellStyle name="Navadno 3 2 2 5 3 2 6" xfId="11098"/>
    <cellStyle name="Navadno 3 2 2 5 3 2 6 2" xfId="25256"/>
    <cellStyle name="Navadno 3 2 2 5 3 2 7" xfId="15356"/>
    <cellStyle name="Navadno 3 2 2 5 3 2 8" xfId="28921"/>
    <cellStyle name="Navadno 3 2 2 5 3 2 9" xfId="31033"/>
    <cellStyle name="Navadno 3 2 2 5 3 3" xfId="4758"/>
    <cellStyle name="Navadno 3 2 2 5 3 3 2" xfId="8984"/>
    <cellStyle name="Navadno 3 2 2 5 3 3 2 2" xfId="23142"/>
    <cellStyle name="Navadno 3 2 2 5 3 3 3" xfId="13210"/>
    <cellStyle name="Navadno 3 2 2 5 3 3 3 2" xfId="27368"/>
    <cellStyle name="Navadno 3 2 2 5 3 3 4" xfId="17468"/>
    <cellStyle name="Navadno 3 2 2 5 3 3 5" xfId="29977"/>
    <cellStyle name="Navadno 3 2 2 5 3 3 6" xfId="31669"/>
    <cellStyle name="Navadno 3 2 2 5 3 4" xfId="3350"/>
    <cellStyle name="Navadno 3 2 2 5 3 4 2" xfId="7576"/>
    <cellStyle name="Navadno 3 2 2 5 3 4 2 2" xfId="21734"/>
    <cellStyle name="Navadno 3 2 2 5 3 4 3" xfId="11802"/>
    <cellStyle name="Navadno 3 2 2 5 3 4 3 2" xfId="25960"/>
    <cellStyle name="Navadno 3 2 2 5 3 4 4" xfId="16060"/>
    <cellStyle name="Navadno 3 2 2 5 3 4 5" xfId="29289"/>
    <cellStyle name="Navadno 3 2 2 5 3 4 6" xfId="31670"/>
    <cellStyle name="Navadno 3 2 2 5 3 5" xfId="1942"/>
    <cellStyle name="Navadno 3 2 2 5 3 5 2" xfId="18884"/>
    <cellStyle name="Navadno 3 2 2 5 3 6" xfId="6168"/>
    <cellStyle name="Navadno 3 2 2 5 3 6 2" xfId="20326"/>
    <cellStyle name="Navadno 3 2 2 5 3 7" xfId="10394"/>
    <cellStyle name="Navadno 3 2 2 5 3 7 2" xfId="24552"/>
    <cellStyle name="Navadno 3 2 2 5 3 8" xfId="14652"/>
    <cellStyle name="Navadno 3 2 2 5 3 9" xfId="28569"/>
    <cellStyle name="Navadno 3 2 2 5 4" xfId="849"/>
    <cellStyle name="Navadno 3 2 2 5 4 10" xfId="31671"/>
    <cellStyle name="Navadno 3 2 2 5 4 2" xfId="5110"/>
    <cellStyle name="Navadno 3 2 2 5 4 2 2" xfId="9336"/>
    <cellStyle name="Navadno 3 2 2 5 4 2 2 2" xfId="23494"/>
    <cellStyle name="Navadno 3 2 2 5 4 2 3" xfId="13562"/>
    <cellStyle name="Navadno 3 2 2 5 4 2 3 2" xfId="27720"/>
    <cellStyle name="Navadno 3 2 2 5 4 2 4" xfId="17820"/>
    <cellStyle name="Navadno 3 2 2 5 4 2 5" xfId="30153"/>
    <cellStyle name="Navadno 3 2 2 5 4 2 6" xfId="31672"/>
    <cellStyle name="Navadno 3 2 2 5 4 3" xfId="3702"/>
    <cellStyle name="Navadno 3 2 2 5 4 3 2" xfId="7928"/>
    <cellStyle name="Navadno 3 2 2 5 4 3 2 2" xfId="22086"/>
    <cellStyle name="Navadno 3 2 2 5 4 3 3" xfId="12154"/>
    <cellStyle name="Navadno 3 2 2 5 4 3 3 2" xfId="26312"/>
    <cellStyle name="Navadno 3 2 2 5 4 3 4" xfId="16412"/>
    <cellStyle name="Navadno 3 2 2 5 4 3 5" xfId="29465"/>
    <cellStyle name="Navadno 3 2 2 5 4 3 6" xfId="31673"/>
    <cellStyle name="Navadno 3 2 2 5 4 4" xfId="2294"/>
    <cellStyle name="Navadno 3 2 2 5 4 4 2" xfId="19236"/>
    <cellStyle name="Navadno 3 2 2 5 4 5" xfId="6520"/>
    <cellStyle name="Navadno 3 2 2 5 4 5 2" xfId="20678"/>
    <cellStyle name="Navadno 3 2 2 5 4 6" xfId="10746"/>
    <cellStyle name="Navadno 3 2 2 5 4 6 2" xfId="24904"/>
    <cellStyle name="Navadno 3 2 2 5 4 7" xfId="15004"/>
    <cellStyle name="Navadno 3 2 2 5 4 8" xfId="28745"/>
    <cellStyle name="Navadno 3 2 2 5 4 9" xfId="30857"/>
    <cellStyle name="Navadno 3 2 2 5 5" xfId="4374"/>
    <cellStyle name="Navadno 3 2 2 5 5 2" xfId="8600"/>
    <cellStyle name="Navadno 3 2 2 5 5 2 2" xfId="22758"/>
    <cellStyle name="Navadno 3 2 2 5 5 3" xfId="12826"/>
    <cellStyle name="Navadno 3 2 2 5 5 3 2" xfId="26984"/>
    <cellStyle name="Navadno 3 2 2 5 5 4" xfId="17084"/>
    <cellStyle name="Navadno 3 2 2 5 5 5" xfId="29785"/>
    <cellStyle name="Navadno 3 2 2 5 5 6" xfId="31674"/>
    <cellStyle name="Navadno 3 2 2 5 6" xfId="2966"/>
    <cellStyle name="Navadno 3 2 2 5 6 2" xfId="7192"/>
    <cellStyle name="Navadno 3 2 2 5 6 2 2" xfId="21350"/>
    <cellStyle name="Navadno 3 2 2 5 6 3" xfId="11418"/>
    <cellStyle name="Navadno 3 2 2 5 6 3 2" xfId="25576"/>
    <cellStyle name="Navadno 3 2 2 5 6 4" xfId="15676"/>
    <cellStyle name="Navadno 3 2 2 5 6 5" xfId="29097"/>
    <cellStyle name="Navadno 3 2 2 5 6 6" xfId="31675"/>
    <cellStyle name="Navadno 3 2 2 5 7" xfId="1558"/>
    <cellStyle name="Navadno 3 2 2 5 7 2" xfId="18500"/>
    <cellStyle name="Navadno 3 2 2 5 8" xfId="5784"/>
    <cellStyle name="Navadno 3 2 2 5 8 2" xfId="19942"/>
    <cellStyle name="Navadno 3 2 2 5 9" xfId="10010"/>
    <cellStyle name="Navadno 3 2 2 5 9 2" xfId="24168"/>
    <cellStyle name="Navadno 3 2 2 6" xfId="42"/>
    <cellStyle name="Navadno 3 2 2 6 10" xfId="14236"/>
    <cellStyle name="Navadno 3 2 2 6 11" xfId="28345"/>
    <cellStyle name="Navadno 3 2 2 6 12" xfId="30457"/>
    <cellStyle name="Navadno 3 2 2 6 13" xfId="31676"/>
    <cellStyle name="Navadno 3 2 2 6 2" xfId="208"/>
    <cellStyle name="Navadno 3 2 2 6 2 10" xfId="28457"/>
    <cellStyle name="Navadno 3 2 2 6 2 11" xfId="30537"/>
    <cellStyle name="Navadno 3 2 2 6 2 12" xfId="31677"/>
    <cellStyle name="Navadno 3 2 2 6 2 2" xfId="561"/>
    <cellStyle name="Navadno 3 2 2 6 2 2 10" xfId="30713"/>
    <cellStyle name="Navadno 3 2 2 6 2 2 11" xfId="31678"/>
    <cellStyle name="Navadno 3 2 2 6 2 2 2" xfId="1265"/>
    <cellStyle name="Navadno 3 2 2 6 2 2 2 10" xfId="31679"/>
    <cellStyle name="Navadno 3 2 2 6 2 2 2 2" xfId="5526"/>
    <cellStyle name="Navadno 3 2 2 6 2 2 2 2 2" xfId="9752"/>
    <cellStyle name="Navadno 3 2 2 6 2 2 2 2 2 2" xfId="23910"/>
    <cellStyle name="Navadno 3 2 2 6 2 2 2 2 3" xfId="13978"/>
    <cellStyle name="Navadno 3 2 2 6 2 2 2 2 3 2" xfId="28136"/>
    <cellStyle name="Navadno 3 2 2 6 2 2 2 2 4" xfId="18236"/>
    <cellStyle name="Navadno 3 2 2 6 2 2 2 2 5" xfId="30361"/>
    <cellStyle name="Navadno 3 2 2 6 2 2 2 2 6" xfId="31680"/>
    <cellStyle name="Navadno 3 2 2 6 2 2 2 3" xfId="4118"/>
    <cellStyle name="Navadno 3 2 2 6 2 2 2 3 2" xfId="8344"/>
    <cellStyle name="Navadno 3 2 2 6 2 2 2 3 2 2" xfId="22502"/>
    <cellStyle name="Navadno 3 2 2 6 2 2 2 3 3" xfId="12570"/>
    <cellStyle name="Navadno 3 2 2 6 2 2 2 3 3 2" xfId="26728"/>
    <cellStyle name="Navadno 3 2 2 6 2 2 2 3 4" xfId="16828"/>
    <cellStyle name="Navadno 3 2 2 6 2 2 2 3 5" xfId="29673"/>
    <cellStyle name="Navadno 3 2 2 6 2 2 2 3 6" xfId="31681"/>
    <cellStyle name="Navadno 3 2 2 6 2 2 2 4" xfId="2710"/>
    <cellStyle name="Navadno 3 2 2 6 2 2 2 4 2" xfId="19652"/>
    <cellStyle name="Navadno 3 2 2 6 2 2 2 5" xfId="6936"/>
    <cellStyle name="Navadno 3 2 2 6 2 2 2 5 2" xfId="21094"/>
    <cellStyle name="Navadno 3 2 2 6 2 2 2 6" xfId="11162"/>
    <cellStyle name="Navadno 3 2 2 6 2 2 2 6 2" xfId="25320"/>
    <cellStyle name="Navadno 3 2 2 6 2 2 2 7" xfId="15420"/>
    <cellStyle name="Navadno 3 2 2 6 2 2 2 8" xfId="28953"/>
    <cellStyle name="Navadno 3 2 2 6 2 2 2 9" xfId="31065"/>
    <cellStyle name="Navadno 3 2 2 6 2 2 3" xfId="4822"/>
    <cellStyle name="Navadno 3 2 2 6 2 2 3 2" xfId="9048"/>
    <cellStyle name="Navadno 3 2 2 6 2 2 3 2 2" xfId="23206"/>
    <cellStyle name="Navadno 3 2 2 6 2 2 3 3" xfId="13274"/>
    <cellStyle name="Navadno 3 2 2 6 2 2 3 3 2" xfId="27432"/>
    <cellStyle name="Navadno 3 2 2 6 2 2 3 4" xfId="17532"/>
    <cellStyle name="Navadno 3 2 2 6 2 2 3 5" xfId="30009"/>
    <cellStyle name="Navadno 3 2 2 6 2 2 3 6" xfId="31682"/>
    <cellStyle name="Navadno 3 2 2 6 2 2 4" xfId="3414"/>
    <cellStyle name="Navadno 3 2 2 6 2 2 4 2" xfId="7640"/>
    <cellStyle name="Navadno 3 2 2 6 2 2 4 2 2" xfId="21798"/>
    <cellStyle name="Navadno 3 2 2 6 2 2 4 3" xfId="11866"/>
    <cellStyle name="Navadno 3 2 2 6 2 2 4 3 2" xfId="26024"/>
    <cellStyle name="Navadno 3 2 2 6 2 2 4 4" xfId="16124"/>
    <cellStyle name="Navadno 3 2 2 6 2 2 4 5" xfId="29321"/>
    <cellStyle name="Navadno 3 2 2 6 2 2 4 6" xfId="31683"/>
    <cellStyle name="Navadno 3 2 2 6 2 2 5" xfId="2006"/>
    <cellStyle name="Navadno 3 2 2 6 2 2 5 2" xfId="18948"/>
    <cellStyle name="Navadno 3 2 2 6 2 2 6" xfId="6232"/>
    <cellStyle name="Navadno 3 2 2 6 2 2 6 2" xfId="20390"/>
    <cellStyle name="Navadno 3 2 2 6 2 2 7" xfId="10458"/>
    <cellStyle name="Navadno 3 2 2 6 2 2 7 2" xfId="24616"/>
    <cellStyle name="Navadno 3 2 2 6 2 2 8" xfId="14716"/>
    <cellStyle name="Navadno 3 2 2 6 2 2 9" xfId="28601"/>
    <cellStyle name="Navadno 3 2 2 6 2 3" xfId="913"/>
    <cellStyle name="Navadno 3 2 2 6 2 3 10" xfId="31684"/>
    <cellStyle name="Navadno 3 2 2 6 2 3 2" xfId="5174"/>
    <cellStyle name="Navadno 3 2 2 6 2 3 2 2" xfId="9400"/>
    <cellStyle name="Navadno 3 2 2 6 2 3 2 2 2" xfId="23558"/>
    <cellStyle name="Navadno 3 2 2 6 2 3 2 3" xfId="13626"/>
    <cellStyle name="Navadno 3 2 2 6 2 3 2 3 2" xfId="27784"/>
    <cellStyle name="Navadno 3 2 2 6 2 3 2 4" xfId="17884"/>
    <cellStyle name="Navadno 3 2 2 6 2 3 2 5" xfId="30185"/>
    <cellStyle name="Navadno 3 2 2 6 2 3 2 6" xfId="31685"/>
    <cellStyle name="Navadno 3 2 2 6 2 3 3" xfId="3766"/>
    <cellStyle name="Navadno 3 2 2 6 2 3 3 2" xfId="7992"/>
    <cellStyle name="Navadno 3 2 2 6 2 3 3 2 2" xfId="22150"/>
    <cellStyle name="Navadno 3 2 2 6 2 3 3 3" xfId="12218"/>
    <cellStyle name="Navadno 3 2 2 6 2 3 3 3 2" xfId="26376"/>
    <cellStyle name="Navadno 3 2 2 6 2 3 3 4" xfId="16476"/>
    <cellStyle name="Navadno 3 2 2 6 2 3 3 5" xfId="29497"/>
    <cellStyle name="Navadno 3 2 2 6 2 3 3 6" xfId="31686"/>
    <cellStyle name="Navadno 3 2 2 6 2 3 4" xfId="2358"/>
    <cellStyle name="Navadno 3 2 2 6 2 3 4 2" xfId="19300"/>
    <cellStyle name="Navadno 3 2 2 6 2 3 5" xfId="6584"/>
    <cellStyle name="Navadno 3 2 2 6 2 3 5 2" xfId="20742"/>
    <cellStyle name="Navadno 3 2 2 6 2 3 6" xfId="10810"/>
    <cellStyle name="Navadno 3 2 2 6 2 3 6 2" xfId="24968"/>
    <cellStyle name="Navadno 3 2 2 6 2 3 7" xfId="15068"/>
    <cellStyle name="Navadno 3 2 2 6 2 3 8" xfId="28777"/>
    <cellStyle name="Navadno 3 2 2 6 2 3 9" xfId="30889"/>
    <cellStyle name="Navadno 3 2 2 6 2 4" xfId="4470"/>
    <cellStyle name="Navadno 3 2 2 6 2 4 2" xfId="8696"/>
    <cellStyle name="Navadno 3 2 2 6 2 4 2 2" xfId="22854"/>
    <cellStyle name="Navadno 3 2 2 6 2 4 3" xfId="12922"/>
    <cellStyle name="Navadno 3 2 2 6 2 4 3 2" xfId="27080"/>
    <cellStyle name="Navadno 3 2 2 6 2 4 4" xfId="17180"/>
    <cellStyle name="Navadno 3 2 2 6 2 4 5" xfId="29833"/>
    <cellStyle name="Navadno 3 2 2 6 2 4 6" xfId="31687"/>
    <cellStyle name="Navadno 3 2 2 6 2 5" xfId="3062"/>
    <cellStyle name="Navadno 3 2 2 6 2 5 2" xfId="7288"/>
    <cellStyle name="Navadno 3 2 2 6 2 5 2 2" xfId="21446"/>
    <cellStyle name="Navadno 3 2 2 6 2 5 3" xfId="11514"/>
    <cellStyle name="Navadno 3 2 2 6 2 5 3 2" xfId="25672"/>
    <cellStyle name="Navadno 3 2 2 6 2 5 4" xfId="15772"/>
    <cellStyle name="Navadno 3 2 2 6 2 5 5" xfId="29145"/>
    <cellStyle name="Navadno 3 2 2 6 2 5 6" xfId="31688"/>
    <cellStyle name="Navadno 3 2 2 6 2 6" xfId="1654"/>
    <cellStyle name="Navadno 3 2 2 6 2 6 2" xfId="18596"/>
    <cellStyle name="Navadno 3 2 2 6 2 7" xfId="5880"/>
    <cellStyle name="Navadno 3 2 2 6 2 7 2" xfId="20038"/>
    <cellStyle name="Navadno 3 2 2 6 2 8" xfId="10106"/>
    <cellStyle name="Navadno 3 2 2 6 2 8 2" xfId="24264"/>
    <cellStyle name="Navadno 3 2 2 6 2 9" xfId="14364"/>
    <cellStyle name="Navadno 3 2 2 6 3" xfId="433"/>
    <cellStyle name="Navadno 3 2 2 6 3 10" xfId="30649"/>
    <cellStyle name="Navadno 3 2 2 6 3 11" xfId="31689"/>
    <cellStyle name="Navadno 3 2 2 6 3 2" xfId="1137"/>
    <cellStyle name="Navadno 3 2 2 6 3 2 10" xfId="31690"/>
    <cellStyle name="Navadno 3 2 2 6 3 2 2" xfId="5398"/>
    <cellStyle name="Navadno 3 2 2 6 3 2 2 2" xfId="9624"/>
    <cellStyle name="Navadno 3 2 2 6 3 2 2 2 2" xfId="23782"/>
    <cellStyle name="Navadno 3 2 2 6 3 2 2 3" xfId="13850"/>
    <cellStyle name="Navadno 3 2 2 6 3 2 2 3 2" xfId="28008"/>
    <cellStyle name="Navadno 3 2 2 6 3 2 2 4" xfId="18108"/>
    <cellStyle name="Navadno 3 2 2 6 3 2 2 5" xfId="30297"/>
    <cellStyle name="Navadno 3 2 2 6 3 2 2 6" xfId="31691"/>
    <cellStyle name="Navadno 3 2 2 6 3 2 3" xfId="3990"/>
    <cellStyle name="Navadno 3 2 2 6 3 2 3 2" xfId="8216"/>
    <cellStyle name="Navadno 3 2 2 6 3 2 3 2 2" xfId="22374"/>
    <cellStyle name="Navadno 3 2 2 6 3 2 3 3" xfId="12442"/>
    <cellStyle name="Navadno 3 2 2 6 3 2 3 3 2" xfId="26600"/>
    <cellStyle name="Navadno 3 2 2 6 3 2 3 4" xfId="16700"/>
    <cellStyle name="Navadno 3 2 2 6 3 2 3 5" xfId="29609"/>
    <cellStyle name="Navadno 3 2 2 6 3 2 3 6" xfId="31692"/>
    <cellStyle name="Navadno 3 2 2 6 3 2 4" xfId="2582"/>
    <cellStyle name="Navadno 3 2 2 6 3 2 4 2" xfId="19524"/>
    <cellStyle name="Navadno 3 2 2 6 3 2 5" xfId="6808"/>
    <cellStyle name="Navadno 3 2 2 6 3 2 5 2" xfId="20966"/>
    <cellStyle name="Navadno 3 2 2 6 3 2 6" xfId="11034"/>
    <cellStyle name="Navadno 3 2 2 6 3 2 6 2" xfId="25192"/>
    <cellStyle name="Navadno 3 2 2 6 3 2 7" xfId="15292"/>
    <cellStyle name="Navadno 3 2 2 6 3 2 8" xfId="28889"/>
    <cellStyle name="Navadno 3 2 2 6 3 2 9" xfId="31001"/>
    <cellStyle name="Navadno 3 2 2 6 3 3" xfId="4694"/>
    <cellStyle name="Navadno 3 2 2 6 3 3 2" xfId="8920"/>
    <cellStyle name="Navadno 3 2 2 6 3 3 2 2" xfId="23078"/>
    <cellStyle name="Navadno 3 2 2 6 3 3 3" xfId="13146"/>
    <cellStyle name="Navadno 3 2 2 6 3 3 3 2" xfId="27304"/>
    <cellStyle name="Navadno 3 2 2 6 3 3 4" xfId="17404"/>
    <cellStyle name="Navadno 3 2 2 6 3 3 5" xfId="29945"/>
    <cellStyle name="Navadno 3 2 2 6 3 3 6" xfId="31693"/>
    <cellStyle name="Navadno 3 2 2 6 3 4" xfId="3286"/>
    <cellStyle name="Navadno 3 2 2 6 3 4 2" xfId="7512"/>
    <cellStyle name="Navadno 3 2 2 6 3 4 2 2" xfId="21670"/>
    <cellStyle name="Navadno 3 2 2 6 3 4 3" xfId="11738"/>
    <cellStyle name="Navadno 3 2 2 6 3 4 3 2" xfId="25896"/>
    <cellStyle name="Navadno 3 2 2 6 3 4 4" xfId="15996"/>
    <cellStyle name="Navadno 3 2 2 6 3 4 5" xfId="29257"/>
    <cellStyle name="Navadno 3 2 2 6 3 4 6" xfId="31694"/>
    <cellStyle name="Navadno 3 2 2 6 3 5" xfId="1878"/>
    <cellStyle name="Navadno 3 2 2 6 3 5 2" xfId="18820"/>
    <cellStyle name="Navadno 3 2 2 6 3 6" xfId="6104"/>
    <cellStyle name="Navadno 3 2 2 6 3 6 2" xfId="20262"/>
    <cellStyle name="Navadno 3 2 2 6 3 7" xfId="10330"/>
    <cellStyle name="Navadno 3 2 2 6 3 7 2" xfId="24488"/>
    <cellStyle name="Navadno 3 2 2 6 3 8" xfId="14588"/>
    <cellStyle name="Navadno 3 2 2 6 3 9" xfId="28537"/>
    <cellStyle name="Navadno 3 2 2 6 4" xfId="785"/>
    <cellStyle name="Navadno 3 2 2 6 4 10" xfId="31695"/>
    <cellStyle name="Navadno 3 2 2 6 4 2" xfId="5046"/>
    <cellStyle name="Navadno 3 2 2 6 4 2 2" xfId="9272"/>
    <cellStyle name="Navadno 3 2 2 6 4 2 2 2" xfId="23430"/>
    <cellStyle name="Navadno 3 2 2 6 4 2 3" xfId="13498"/>
    <cellStyle name="Navadno 3 2 2 6 4 2 3 2" xfId="27656"/>
    <cellStyle name="Navadno 3 2 2 6 4 2 4" xfId="17756"/>
    <cellStyle name="Navadno 3 2 2 6 4 2 5" xfId="30121"/>
    <cellStyle name="Navadno 3 2 2 6 4 2 6" xfId="31696"/>
    <cellStyle name="Navadno 3 2 2 6 4 3" xfId="3638"/>
    <cellStyle name="Navadno 3 2 2 6 4 3 2" xfId="7864"/>
    <cellStyle name="Navadno 3 2 2 6 4 3 2 2" xfId="22022"/>
    <cellStyle name="Navadno 3 2 2 6 4 3 3" xfId="12090"/>
    <cellStyle name="Navadno 3 2 2 6 4 3 3 2" xfId="26248"/>
    <cellStyle name="Navadno 3 2 2 6 4 3 4" xfId="16348"/>
    <cellStyle name="Navadno 3 2 2 6 4 3 5" xfId="29433"/>
    <cellStyle name="Navadno 3 2 2 6 4 3 6" xfId="31697"/>
    <cellStyle name="Navadno 3 2 2 6 4 4" xfId="2230"/>
    <cellStyle name="Navadno 3 2 2 6 4 4 2" xfId="19172"/>
    <cellStyle name="Navadno 3 2 2 6 4 5" xfId="6456"/>
    <cellStyle name="Navadno 3 2 2 6 4 5 2" xfId="20614"/>
    <cellStyle name="Navadno 3 2 2 6 4 6" xfId="10682"/>
    <cellStyle name="Navadno 3 2 2 6 4 6 2" xfId="24840"/>
    <cellStyle name="Navadno 3 2 2 6 4 7" xfId="14940"/>
    <cellStyle name="Navadno 3 2 2 6 4 8" xfId="28713"/>
    <cellStyle name="Navadno 3 2 2 6 4 9" xfId="30825"/>
    <cellStyle name="Navadno 3 2 2 6 5" xfId="4310"/>
    <cellStyle name="Navadno 3 2 2 6 5 2" xfId="8536"/>
    <cellStyle name="Navadno 3 2 2 6 5 2 2" xfId="22694"/>
    <cellStyle name="Navadno 3 2 2 6 5 3" xfId="12762"/>
    <cellStyle name="Navadno 3 2 2 6 5 3 2" xfId="26920"/>
    <cellStyle name="Navadno 3 2 2 6 5 4" xfId="17020"/>
    <cellStyle name="Navadno 3 2 2 6 5 5" xfId="29753"/>
    <cellStyle name="Navadno 3 2 2 6 5 6" xfId="31698"/>
    <cellStyle name="Navadno 3 2 2 6 6" xfId="2902"/>
    <cellStyle name="Navadno 3 2 2 6 6 2" xfId="7128"/>
    <cellStyle name="Navadno 3 2 2 6 6 2 2" xfId="21286"/>
    <cellStyle name="Navadno 3 2 2 6 6 3" xfId="11354"/>
    <cellStyle name="Navadno 3 2 2 6 6 3 2" xfId="25512"/>
    <cellStyle name="Navadno 3 2 2 6 6 4" xfId="15612"/>
    <cellStyle name="Navadno 3 2 2 6 6 5" xfId="29065"/>
    <cellStyle name="Navadno 3 2 2 6 6 6" xfId="31699"/>
    <cellStyle name="Navadno 3 2 2 6 7" xfId="1526"/>
    <cellStyle name="Navadno 3 2 2 6 7 2" xfId="18468"/>
    <cellStyle name="Navadno 3 2 2 6 8" xfId="5752"/>
    <cellStyle name="Navadno 3 2 2 6 8 2" xfId="19910"/>
    <cellStyle name="Navadno 3 2 2 6 9" xfId="9978"/>
    <cellStyle name="Navadno 3 2 2 6 9 2" xfId="24136"/>
    <cellStyle name="Navadno 3 2 2 7" xfId="148"/>
    <cellStyle name="Navadno 3 2 2 7 10" xfId="28426"/>
    <cellStyle name="Navadno 3 2 2 7 11" xfId="30506"/>
    <cellStyle name="Navadno 3 2 2 7 12" xfId="31700"/>
    <cellStyle name="Navadno 3 2 2 7 2" xfId="533"/>
    <cellStyle name="Navadno 3 2 2 7 2 10" xfId="30698"/>
    <cellStyle name="Navadno 3 2 2 7 2 11" xfId="31701"/>
    <cellStyle name="Navadno 3 2 2 7 2 2" xfId="1237"/>
    <cellStyle name="Navadno 3 2 2 7 2 2 10" xfId="31702"/>
    <cellStyle name="Navadno 3 2 2 7 2 2 2" xfId="5498"/>
    <cellStyle name="Navadno 3 2 2 7 2 2 2 2" xfId="9724"/>
    <cellStyle name="Navadno 3 2 2 7 2 2 2 2 2" xfId="23882"/>
    <cellStyle name="Navadno 3 2 2 7 2 2 2 3" xfId="13950"/>
    <cellStyle name="Navadno 3 2 2 7 2 2 2 3 2" xfId="28108"/>
    <cellStyle name="Navadno 3 2 2 7 2 2 2 4" xfId="18208"/>
    <cellStyle name="Navadno 3 2 2 7 2 2 2 5" xfId="30346"/>
    <cellStyle name="Navadno 3 2 2 7 2 2 2 6" xfId="31703"/>
    <cellStyle name="Navadno 3 2 2 7 2 2 3" xfId="4090"/>
    <cellStyle name="Navadno 3 2 2 7 2 2 3 2" xfId="8316"/>
    <cellStyle name="Navadno 3 2 2 7 2 2 3 2 2" xfId="22474"/>
    <cellStyle name="Navadno 3 2 2 7 2 2 3 3" xfId="12542"/>
    <cellStyle name="Navadno 3 2 2 7 2 2 3 3 2" xfId="26700"/>
    <cellStyle name="Navadno 3 2 2 7 2 2 3 4" xfId="16800"/>
    <cellStyle name="Navadno 3 2 2 7 2 2 3 5" xfId="29658"/>
    <cellStyle name="Navadno 3 2 2 7 2 2 3 6" xfId="31704"/>
    <cellStyle name="Navadno 3 2 2 7 2 2 4" xfId="2682"/>
    <cellStyle name="Navadno 3 2 2 7 2 2 4 2" xfId="19624"/>
    <cellStyle name="Navadno 3 2 2 7 2 2 5" xfId="6908"/>
    <cellStyle name="Navadno 3 2 2 7 2 2 5 2" xfId="21066"/>
    <cellStyle name="Navadno 3 2 2 7 2 2 6" xfId="11134"/>
    <cellStyle name="Navadno 3 2 2 7 2 2 6 2" xfId="25292"/>
    <cellStyle name="Navadno 3 2 2 7 2 2 7" xfId="15392"/>
    <cellStyle name="Navadno 3 2 2 7 2 2 8" xfId="28938"/>
    <cellStyle name="Navadno 3 2 2 7 2 2 9" xfId="31050"/>
    <cellStyle name="Navadno 3 2 2 7 2 3" xfId="4794"/>
    <cellStyle name="Navadno 3 2 2 7 2 3 2" xfId="9020"/>
    <cellStyle name="Navadno 3 2 2 7 2 3 2 2" xfId="23178"/>
    <cellStyle name="Navadno 3 2 2 7 2 3 3" xfId="13246"/>
    <cellStyle name="Navadno 3 2 2 7 2 3 3 2" xfId="27404"/>
    <cellStyle name="Navadno 3 2 2 7 2 3 4" xfId="17504"/>
    <cellStyle name="Navadno 3 2 2 7 2 3 5" xfId="29994"/>
    <cellStyle name="Navadno 3 2 2 7 2 3 6" xfId="31705"/>
    <cellStyle name="Navadno 3 2 2 7 2 4" xfId="3386"/>
    <cellStyle name="Navadno 3 2 2 7 2 4 2" xfId="7612"/>
    <cellStyle name="Navadno 3 2 2 7 2 4 2 2" xfId="21770"/>
    <cellStyle name="Navadno 3 2 2 7 2 4 3" xfId="11838"/>
    <cellStyle name="Navadno 3 2 2 7 2 4 3 2" xfId="25996"/>
    <cellStyle name="Navadno 3 2 2 7 2 4 4" xfId="16096"/>
    <cellStyle name="Navadno 3 2 2 7 2 4 5" xfId="29306"/>
    <cellStyle name="Navadno 3 2 2 7 2 4 6" xfId="31706"/>
    <cellStyle name="Navadno 3 2 2 7 2 5" xfId="1978"/>
    <cellStyle name="Navadno 3 2 2 7 2 5 2" xfId="18920"/>
    <cellStyle name="Navadno 3 2 2 7 2 6" xfId="6204"/>
    <cellStyle name="Navadno 3 2 2 7 2 6 2" xfId="20362"/>
    <cellStyle name="Navadno 3 2 2 7 2 7" xfId="10430"/>
    <cellStyle name="Navadno 3 2 2 7 2 7 2" xfId="24588"/>
    <cellStyle name="Navadno 3 2 2 7 2 8" xfId="14688"/>
    <cellStyle name="Navadno 3 2 2 7 2 9" xfId="28586"/>
    <cellStyle name="Navadno 3 2 2 7 3" xfId="885"/>
    <cellStyle name="Navadno 3 2 2 7 3 10" xfId="31707"/>
    <cellStyle name="Navadno 3 2 2 7 3 2" xfId="5146"/>
    <cellStyle name="Navadno 3 2 2 7 3 2 2" xfId="9372"/>
    <cellStyle name="Navadno 3 2 2 7 3 2 2 2" xfId="23530"/>
    <cellStyle name="Navadno 3 2 2 7 3 2 3" xfId="13598"/>
    <cellStyle name="Navadno 3 2 2 7 3 2 3 2" xfId="27756"/>
    <cellStyle name="Navadno 3 2 2 7 3 2 4" xfId="17856"/>
    <cellStyle name="Navadno 3 2 2 7 3 2 5" xfId="30170"/>
    <cellStyle name="Navadno 3 2 2 7 3 2 6" xfId="31708"/>
    <cellStyle name="Navadno 3 2 2 7 3 3" xfId="3738"/>
    <cellStyle name="Navadno 3 2 2 7 3 3 2" xfId="7964"/>
    <cellStyle name="Navadno 3 2 2 7 3 3 2 2" xfId="22122"/>
    <cellStyle name="Navadno 3 2 2 7 3 3 3" xfId="12190"/>
    <cellStyle name="Navadno 3 2 2 7 3 3 3 2" xfId="26348"/>
    <cellStyle name="Navadno 3 2 2 7 3 3 4" xfId="16448"/>
    <cellStyle name="Navadno 3 2 2 7 3 3 5" xfId="29482"/>
    <cellStyle name="Navadno 3 2 2 7 3 3 6" xfId="31709"/>
    <cellStyle name="Navadno 3 2 2 7 3 4" xfId="2330"/>
    <cellStyle name="Navadno 3 2 2 7 3 4 2" xfId="19272"/>
    <cellStyle name="Navadno 3 2 2 7 3 5" xfId="6556"/>
    <cellStyle name="Navadno 3 2 2 7 3 5 2" xfId="20714"/>
    <cellStyle name="Navadno 3 2 2 7 3 6" xfId="10782"/>
    <cellStyle name="Navadno 3 2 2 7 3 6 2" xfId="24940"/>
    <cellStyle name="Navadno 3 2 2 7 3 7" xfId="15040"/>
    <cellStyle name="Navadno 3 2 2 7 3 8" xfId="28762"/>
    <cellStyle name="Navadno 3 2 2 7 3 9" xfId="30874"/>
    <cellStyle name="Navadno 3 2 2 7 4" xfId="4410"/>
    <cellStyle name="Navadno 3 2 2 7 4 2" xfId="8636"/>
    <cellStyle name="Navadno 3 2 2 7 4 2 2" xfId="22794"/>
    <cellStyle name="Navadno 3 2 2 7 4 3" xfId="12862"/>
    <cellStyle name="Navadno 3 2 2 7 4 3 2" xfId="27020"/>
    <cellStyle name="Navadno 3 2 2 7 4 4" xfId="17120"/>
    <cellStyle name="Navadno 3 2 2 7 4 5" xfId="29802"/>
    <cellStyle name="Navadno 3 2 2 7 4 6" xfId="31710"/>
    <cellStyle name="Navadno 3 2 2 7 5" xfId="3002"/>
    <cellStyle name="Navadno 3 2 2 7 5 2" xfId="7228"/>
    <cellStyle name="Navadno 3 2 2 7 5 2 2" xfId="21386"/>
    <cellStyle name="Navadno 3 2 2 7 5 3" xfId="11454"/>
    <cellStyle name="Navadno 3 2 2 7 5 3 2" xfId="25612"/>
    <cellStyle name="Navadno 3 2 2 7 5 4" xfId="15712"/>
    <cellStyle name="Navadno 3 2 2 7 5 5" xfId="29114"/>
    <cellStyle name="Navadno 3 2 2 7 5 6" xfId="31711"/>
    <cellStyle name="Navadno 3 2 2 7 6" xfId="1594"/>
    <cellStyle name="Navadno 3 2 2 7 6 2" xfId="18536"/>
    <cellStyle name="Navadno 3 2 2 7 7" xfId="5820"/>
    <cellStyle name="Navadno 3 2 2 7 7 2" xfId="19978"/>
    <cellStyle name="Navadno 3 2 2 7 8" xfId="10046"/>
    <cellStyle name="Navadno 3 2 2 7 8 2" xfId="24204"/>
    <cellStyle name="Navadno 3 2 2 7 9" xfId="14304"/>
    <cellStyle name="Navadno 3 2 2 8" xfId="180"/>
    <cellStyle name="Navadno 3 2 2 8 10" xfId="28442"/>
    <cellStyle name="Navadno 3 2 2 8 11" xfId="30522"/>
    <cellStyle name="Navadno 3 2 2 8 12" xfId="31712"/>
    <cellStyle name="Navadno 3 2 2 8 2" xfId="405"/>
    <cellStyle name="Navadno 3 2 2 8 2 10" xfId="30634"/>
    <cellStyle name="Navadno 3 2 2 8 2 11" xfId="31713"/>
    <cellStyle name="Navadno 3 2 2 8 2 2" xfId="1109"/>
    <cellStyle name="Navadno 3 2 2 8 2 2 10" xfId="31714"/>
    <cellStyle name="Navadno 3 2 2 8 2 2 2" xfId="5370"/>
    <cellStyle name="Navadno 3 2 2 8 2 2 2 2" xfId="9596"/>
    <cellStyle name="Navadno 3 2 2 8 2 2 2 2 2" xfId="23754"/>
    <cellStyle name="Navadno 3 2 2 8 2 2 2 3" xfId="13822"/>
    <cellStyle name="Navadno 3 2 2 8 2 2 2 3 2" xfId="27980"/>
    <cellStyle name="Navadno 3 2 2 8 2 2 2 4" xfId="18080"/>
    <cellStyle name="Navadno 3 2 2 8 2 2 2 5" xfId="30282"/>
    <cellStyle name="Navadno 3 2 2 8 2 2 2 6" xfId="31715"/>
    <cellStyle name="Navadno 3 2 2 8 2 2 3" xfId="3962"/>
    <cellStyle name="Navadno 3 2 2 8 2 2 3 2" xfId="8188"/>
    <cellStyle name="Navadno 3 2 2 8 2 2 3 2 2" xfId="22346"/>
    <cellStyle name="Navadno 3 2 2 8 2 2 3 3" xfId="12414"/>
    <cellStyle name="Navadno 3 2 2 8 2 2 3 3 2" xfId="26572"/>
    <cellStyle name="Navadno 3 2 2 8 2 2 3 4" xfId="16672"/>
    <cellStyle name="Navadno 3 2 2 8 2 2 3 5" xfId="29594"/>
    <cellStyle name="Navadno 3 2 2 8 2 2 3 6" xfId="31716"/>
    <cellStyle name="Navadno 3 2 2 8 2 2 4" xfId="2554"/>
    <cellStyle name="Navadno 3 2 2 8 2 2 4 2" xfId="19496"/>
    <cellStyle name="Navadno 3 2 2 8 2 2 5" xfId="6780"/>
    <cellStyle name="Navadno 3 2 2 8 2 2 5 2" xfId="20938"/>
    <cellStyle name="Navadno 3 2 2 8 2 2 6" xfId="11006"/>
    <cellStyle name="Navadno 3 2 2 8 2 2 6 2" xfId="25164"/>
    <cellStyle name="Navadno 3 2 2 8 2 2 7" xfId="15264"/>
    <cellStyle name="Navadno 3 2 2 8 2 2 8" xfId="28874"/>
    <cellStyle name="Navadno 3 2 2 8 2 2 9" xfId="30986"/>
    <cellStyle name="Navadno 3 2 2 8 2 3" xfId="4666"/>
    <cellStyle name="Navadno 3 2 2 8 2 3 2" xfId="8892"/>
    <cellStyle name="Navadno 3 2 2 8 2 3 2 2" xfId="23050"/>
    <cellStyle name="Navadno 3 2 2 8 2 3 3" xfId="13118"/>
    <cellStyle name="Navadno 3 2 2 8 2 3 3 2" xfId="27276"/>
    <cellStyle name="Navadno 3 2 2 8 2 3 4" xfId="17376"/>
    <cellStyle name="Navadno 3 2 2 8 2 3 5" xfId="29930"/>
    <cellStyle name="Navadno 3 2 2 8 2 3 6" xfId="31717"/>
    <cellStyle name="Navadno 3 2 2 8 2 4" xfId="3258"/>
    <cellStyle name="Navadno 3 2 2 8 2 4 2" xfId="7484"/>
    <cellStyle name="Navadno 3 2 2 8 2 4 2 2" xfId="21642"/>
    <cellStyle name="Navadno 3 2 2 8 2 4 3" xfId="11710"/>
    <cellStyle name="Navadno 3 2 2 8 2 4 3 2" xfId="25868"/>
    <cellStyle name="Navadno 3 2 2 8 2 4 4" xfId="15968"/>
    <cellStyle name="Navadno 3 2 2 8 2 4 5" xfId="29242"/>
    <cellStyle name="Navadno 3 2 2 8 2 4 6" xfId="31718"/>
    <cellStyle name="Navadno 3 2 2 8 2 5" xfId="1850"/>
    <cellStyle name="Navadno 3 2 2 8 2 5 2" xfId="18792"/>
    <cellStyle name="Navadno 3 2 2 8 2 6" xfId="6076"/>
    <cellStyle name="Navadno 3 2 2 8 2 6 2" xfId="20234"/>
    <cellStyle name="Navadno 3 2 2 8 2 7" xfId="10302"/>
    <cellStyle name="Navadno 3 2 2 8 2 7 2" xfId="24460"/>
    <cellStyle name="Navadno 3 2 2 8 2 8" xfId="14560"/>
    <cellStyle name="Navadno 3 2 2 8 2 9" xfId="28522"/>
    <cellStyle name="Navadno 3 2 2 8 3" xfId="757"/>
    <cellStyle name="Navadno 3 2 2 8 3 10" xfId="31719"/>
    <cellStyle name="Navadno 3 2 2 8 3 2" xfId="5018"/>
    <cellStyle name="Navadno 3 2 2 8 3 2 2" xfId="9244"/>
    <cellStyle name="Navadno 3 2 2 8 3 2 2 2" xfId="23402"/>
    <cellStyle name="Navadno 3 2 2 8 3 2 3" xfId="13470"/>
    <cellStyle name="Navadno 3 2 2 8 3 2 3 2" xfId="27628"/>
    <cellStyle name="Navadno 3 2 2 8 3 2 4" xfId="17728"/>
    <cellStyle name="Navadno 3 2 2 8 3 2 5" xfId="30106"/>
    <cellStyle name="Navadno 3 2 2 8 3 2 6" xfId="31720"/>
    <cellStyle name="Navadno 3 2 2 8 3 3" xfId="3610"/>
    <cellStyle name="Navadno 3 2 2 8 3 3 2" xfId="7836"/>
    <cellStyle name="Navadno 3 2 2 8 3 3 2 2" xfId="21994"/>
    <cellStyle name="Navadno 3 2 2 8 3 3 3" xfId="12062"/>
    <cellStyle name="Navadno 3 2 2 8 3 3 3 2" xfId="26220"/>
    <cellStyle name="Navadno 3 2 2 8 3 3 4" xfId="16320"/>
    <cellStyle name="Navadno 3 2 2 8 3 3 5" xfId="29418"/>
    <cellStyle name="Navadno 3 2 2 8 3 3 6" xfId="31721"/>
    <cellStyle name="Navadno 3 2 2 8 3 4" xfId="2202"/>
    <cellStyle name="Navadno 3 2 2 8 3 4 2" xfId="19144"/>
    <cellStyle name="Navadno 3 2 2 8 3 5" xfId="6428"/>
    <cellStyle name="Navadno 3 2 2 8 3 5 2" xfId="20586"/>
    <cellStyle name="Navadno 3 2 2 8 3 6" xfId="10654"/>
    <cellStyle name="Navadno 3 2 2 8 3 6 2" xfId="24812"/>
    <cellStyle name="Navadno 3 2 2 8 3 7" xfId="14912"/>
    <cellStyle name="Navadno 3 2 2 8 3 8" xfId="28698"/>
    <cellStyle name="Navadno 3 2 2 8 3 9" xfId="30810"/>
    <cellStyle name="Navadno 3 2 2 8 4" xfId="4442"/>
    <cellStyle name="Navadno 3 2 2 8 4 2" xfId="8668"/>
    <cellStyle name="Navadno 3 2 2 8 4 2 2" xfId="22826"/>
    <cellStyle name="Navadno 3 2 2 8 4 3" xfId="12894"/>
    <cellStyle name="Navadno 3 2 2 8 4 3 2" xfId="27052"/>
    <cellStyle name="Navadno 3 2 2 8 4 4" xfId="17152"/>
    <cellStyle name="Navadno 3 2 2 8 4 5" xfId="29818"/>
    <cellStyle name="Navadno 3 2 2 8 4 6" xfId="31722"/>
    <cellStyle name="Navadno 3 2 2 8 5" xfId="3034"/>
    <cellStyle name="Navadno 3 2 2 8 5 2" xfId="7260"/>
    <cellStyle name="Navadno 3 2 2 8 5 2 2" xfId="21418"/>
    <cellStyle name="Navadno 3 2 2 8 5 3" xfId="11486"/>
    <cellStyle name="Navadno 3 2 2 8 5 3 2" xfId="25644"/>
    <cellStyle name="Navadno 3 2 2 8 5 4" xfId="15744"/>
    <cellStyle name="Navadno 3 2 2 8 5 5" xfId="29130"/>
    <cellStyle name="Navadno 3 2 2 8 5 6" xfId="31723"/>
    <cellStyle name="Navadno 3 2 2 8 6" xfId="1626"/>
    <cellStyle name="Navadno 3 2 2 8 6 2" xfId="18568"/>
    <cellStyle name="Navadno 3 2 2 8 7" xfId="5852"/>
    <cellStyle name="Navadno 3 2 2 8 7 2" xfId="20010"/>
    <cellStyle name="Navadno 3 2 2 8 8" xfId="10078"/>
    <cellStyle name="Navadno 3 2 2 8 8 2" xfId="24236"/>
    <cellStyle name="Navadno 3 2 2 8 9" xfId="14336"/>
    <cellStyle name="Navadno 3 2 2 9" xfId="322"/>
    <cellStyle name="Navadno 3 2 2 9 10" xfId="28491"/>
    <cellStyle name="Navadno 3 2 2 9 11" xfId="30591"/>
    <cellStyle name="Navadno 3 2 2 9 12" xfId="31724"/>
    <cellStyle name="Navadno 3 2 2 9 2" xfId="674"/>
    <cellStyle name="Navadno 3 2 2 9 2 10" xfId="30767"/>
    <cellStyle name="Navadno 3 2 2 9 2 11" xfId="31725"/>
    <cellStyle name="Navadno 3 2 2 9 2 2" xfId="1378"/>
    <cellStyle name="Navadno 3 2 2 9 2 2 10" xfId="31726"/>
    <cellStyle name="Navadno 3 2 2 9 2 2 2" xfId="5639"/>
    <cellStyle name="Navadno 3 2 2 9 2 2 2 2" xfId="9865"/>
    <cellStyle name="Navadno 3 2 2 9 2 2 2 2 2" xfId="24023"/>
    <cellStyle name="Navadno 3 2 2 9 2 2 2 3" xfId="14091"/>
    <cellStyle name="Navadno 3 2 2 9 2 2 2 3 2" xfId="28249"/>
    <cellStyle name="Navadno 3 2 2 9 2 2 2 4" xfId="18349"/>
    <cellStyle name="Navadno 3 2 2 9 2 2 2 5" xfId="30415"/>
    <cellStyle name="Navadno 3 2 2 9 2 2 2 6" xfId="31727"/>
    <cellStyle name="Navadno 3 2 2 9 2 2 3" xfId="4231"/>
    <cellStyle name="Navadno 3 2 2 9 2 2 3 2" xfId="8457"/>
    <cellStyle name="Navadno 3 2 2 9 2 2 3 2 2" xfId="22615"/>
    <cellStyle name="Navadno 3 2 2 9 2 2 3 3" xfId="12683"/>
    <cellStyle name="Navadno 3 2 2 9 2 2 3 3 2" xfId="26841"/>
    <cellStyle name="Navadno 3 2 2 9 2 2 3 4" xfId="16941"/>
    <cellStyle name="Navadno 3 2 2 9 2 2 3 5" xfId="29727"/>
    <cellStyle name="Navadno 3 2 2 9 2 2 3 6" xfId="31728"/>
    <cellStyle name="Navadno 3 2 2 9 2 2 4" xfId="2823"/>
    <cellStyle name="Navadno 3 2 2 9 2 2 4 2" xfId="19765"/>
    <cellStyle name="Navadno 3 2 2 9 2 2 5" xfId="7049"/>
    <cellStyle name="Navadno 3 2 2 9 2 2 5 2" xfId="21207"/>
    <cellStyle name="Navadno 3 2 2 9 2 2 6" xfId="11275"/>
    <cellStyle name="Navadno 3 2 2 9 2 2 6 2" xfId="25433"/>
    <cellStyle name="Navadno 3 2 2 9 2 2 7" xfId="15533"/>
    <cellStyle name="Navadno 3 2 2 9 2 2 8" xfId="29007"/>
    <cellStyle name="Navadno 3 2 2 9 2 2 9" xfId="31119"/>
    <cellStyle name="Navadno 3 2 2 9 2 3" xfId="4935"/>
    <cellStyle name="Navadno 3 2 2 9 2 3 2" xfId="9161"/>
    <cellStyle name="Navadno 3 2 2 9 2 3 2 2" xfId="23319"/>
    <cellStyle name="Navadno 3 2 2 9 2 3 3" xfId="13387"/>
    <cellStyle name="Navadno 3 2 2 9 2 3 3 2" xfId="27545"/>
    <cellStyle name="Navadno 3 2 2 9 2 3 4" xfId="17645"/>
    <cellStyle name="Navadno 3 2 2 9 2 3 5" xfId="30063"/>
    <cellStyle name="Navadno 3 2 2 9 2 3 6" xfId="31729"/>
    <cellStyle name="Navadno 3 2 2 9 2 4" xfId="3527"/>
    <cellStyle name="Navadno 3 2 2 9 2 4 2" xfId="7753"/>
    <cellStyle name="Navadno 3 2 2 9 2 4 2 2" xfId="21911"/>
    <cellStyle name="Navadno 3 2 2 9 2 4 3" xfId="11979"/>
    <cellStyle name="Navadno 3 2 2 9 2 4 3 2" xfId="26137"/>
    <cellStyle name="Navadno 3 2 2 9 2 4 4" xfId="16237"/>
    <cellStyle name="Navadno 3 2 2 9 2 4 5" xfId="29375"/>
    <cellStyle name="Navadno 3 2 2 9 2 4 6" xfId="31730"/>
    <cellStyle name="Navadno 3 2 2 9 2 5" xfId="2119"/>
    <cellStyle name="Navadno 3 2 2 9 2 5 2" xfId="19061"/>
    <cellStyle name="Navadno 3 2 2 9 2 6" xfId="6345"/>
    <cellStyle name="Navadno 3 2 2 9 2 6 2" xfId="20503"/>
    <cellStyle name="Navadno 3 2 2 9 2 7" xfId="10571"/>
    <cellStyle name="Navadno 3 2 2 9 2 7 2" xfId="24729"/>
    <cellStyle name="Navadno 3 2 2 9 2 8" xfId="14829"/>
    <cellStyle name="Navadno 3 2 2 9 2 9" xfId="28655"/>
    <cellStyle name="Navadno 3 2 2 9 3" xfId="1026"/>
    <cellStyle name="Navadno 3 2 2 9 3 10" xfId="31731"/>
    <cellStyle name="Navadno 3 2 2 9 3 2" xfId="5287"/>
    <cellStyle name="Navadno 3 2 2 9 3 2 2" xfId="9513"/>
    <cellStyle name="Navadno 3 2 2 9 3 2 2 2" xfId="23671"/>
    <cellStyle name="Navadno 3 2 2 9 3 2 3" xfId="13739"/>
    <cellStyle name="Navadno 3 2 2 9 3 2 3 2" xfId="27897"/>
    <cellStyle name="Navadno 3 2 2 9 3 2 4" xfId="17997"/>
    <cellStyle name="Navadno 3 2 2 9 3 2 5" xfId="30239"/>
    <cellStyle name="Navadno 3 2 2 9 3 2 6" xfId="31732"/>
    <cellStyle name="Navadno 3 2 2 9 3 3" xfId="3879"/>
    <cellStyle name="Navadno 3 2 2 9 3 3 2" xfId="8105"/>
    <cellStyle name="Navadno 3 2 2 9 3 3 2 2" xfId="22263"/>
    <cellStyle name="Navadno 3 2 2 9 3 3 3" xfId="12331"/>
    <cellStyle name="Navadno 3 2 2 9 3 3 3 2" xfId="26489"/>
    <cellStyle name="Navadno 3 2 2 9 3 3 4" xfId="16589"/>
    <cellStyle name="Navadno 3 2 2 9 3 3 5" xfId="29551"/>
    <cellStyle name="Navadno 3 2 2 9 3 3 6" xfId="31733"/>
    <cellStyle name="Navadno 3 2 2 9 3 4" xfId="2471"/>
    <cellStyle name="Navadno 3 2 2 9 3 4 2" xfId="19413"/>
    <cellStyle name="Navadno 3 2 2 9 3 5" xfId="6697"/>
    <cellStyle name="Navadno 3 2 2 9 3 5 2" xfId="20855"/>
    <cellStyle name="Navadno 3 2 2 9 3 6" xfId="10923"/>
    <cellStyle name="Navadno 3 2 2 9 3 6 2" xfId="25081"/>
    <cellStyle name="Navadno 3 2 2 9 3 7" xfId="15181"/>
    <cellStyle name="Navadno 3 2 2 9 3 8" xfId="28831"/>
    <cellStyle name="Navadno 3 2 2 9 3 9" xfId="30943"/>
    <cellStyle name="Navadno 3 2 2 9 4" xfId="4583"/>
    <cellStyle name="Navadno 3 2 2 9 4 2" xfId="8809"/>
    <cellStyle name="Navadno 3 2 2 9 4 2 2" xfId="22967"/>
    <cellStyle name="Navadno 3 2 2 9 4 3" xfId="13035"/>
    <cellStyle name="Navadno 3 2 2 9 4 3 2" xfId="27193"/>
    <cellStyle name="Navadno 3 2 2 9 4 4" xfId="17293"/>
    <cellStyle name="Navadno 3 2 2 9 4 5" xfId="29887"/>
    <cellStyle name="Navadno 3 2 2 9 4 6" xfId="31734"/>
    <cellStyle name="Navadno 3 2 2 9 5" xfId="3175"/>
    <cellStyle name="Navadno 3 2 2 9 5 2" xfId="7401"/>
    <cellStyle name="Navadno 3 2 2 9 5 2 2" xfId="21559"/>
    <cellStyle name="Navadno 3 2 2 9 5 3" xfId="11627"/>
    <cellStyle name="Navadno 3 2 2 9 5 3 2" xfId="25785"/>
    <cellStyle name="Navadno 3 2 2 9 5 4" xfId="15885"/>
    <cellStyle name="Navadno 3 2 2 9 5 5" xfId="29199"/>
    <cellStyle name="Navadno 3 2 2 9 5 6" xfId="31735"/>
    <cellStyle name="Navadno 3 2 2 9 6" xfId="1767"/>
    <cellStyle name="Navadno 3 2 2 9 6 2" xfId="18709"/>
    <cellStyle name="Navadno 3 2 2 9 7" xfId="5993"/>
    <cellStyle name="Navadno 3 2 2 9 7 2" xfId="20151"/>
    <cellStyle name="Navadno 3 2 2 9 8" xfId="10219"/>
    <cellStyle name="Navadno 3 2 2 9 8 2" xfId="24377"/>
    <cellStyle name="Navadno 3 2 2 9 9" xfId="14477"/>
    <cellStyle name="Navadno 3 2 20" xfId="28328"/>
    <cellStyle name="Navadno 3 2 21" xfId="30440"/>
    <cellStyle name="Navadno 3 2 22" xfId="31184"/>
    <cellStyle name="Navadno 3 2 3" xfId="18"/>
    <cellStyle name="Navadno 3 2 3 10" xfId="729"/>
    <cellStyle name="Navadno 3 2 3 10 10" xfId="31737"/>
    <cellStyle name="Navadno 3 2 3 10 2" xfId="4990"/>
    <cellStyle name="Navadno 3 2 3 10 2 2" xfId="9216"/>
    <cellStyle name="Navadno 3 2 3 10 2 2 2" xfId="23374"/>
    <cellStyle name="Navadno 3 2 3 10 2 3" xfId="13442"/>
    <cellStyle name="Navadno 3 2 3 10 2 3 2" xfId="27600"/>
    <cellStyle name="Navadno 3 2 3 10 2 4" xfId="17700"/>
    <cellStyle name="Navadno 3 2 3 10 2 5" xfId="30092"/>
    <cellStyle name="Navadno 3 2 3 10 2 6" xfId="31738"/>
    <cellStyle name="Navadno 3 2 3 10 3" xfId="3582"/>
    <cellStyle name="Navadno 3 2 3 10 3 2" xfId="7808"/>
    <cellStyle name="Navadno 3 2 3 10 3 2 2" xfId="21966"/>
    <cellStyle name="Navadno 3 2 3 10 3 3" xfId="12034"/>
    <cellStyle name="Navadno 3 2 3 10 3 3 2" xfId="26192"/>
    <cellStyle name="Navadno 3 2 3 10 3 4" xfId="16292"/>
    <cellStyle name="Navadno 3 2 3 10 3 5" xfId="29404"/>
    <cellStyle name="Navadno 3 2 3 10 3 6" xfId="31739"/>
    <cellStyle name="Navadno 3 2 3 10 4" xfId="2174"/>
    <cellStyle name="Navadno 3 2 3 10 4 2" xfId="19116"/>
    <cellStyle name="Navadno 3 2 3 10 5" xfId="6400"/>
    <cellStyle name="Navadno 3 2 3 10 5 2" xfId="20558"/>
    <cellStyle name="Navadno 3 2 3 10 6" xfId="10626"/>
    <cellStyle name="Navadno 3 2 3 10 6 2" xfId="24784"/>
    <cellStyle name="Navadno 3 2 3 10 7" xfId="14884"/>
    <cellStyle name="Navadno 3 2 3 10 8" xfId="28684"/>
    <cellStyle name="Navadno 3 2 3 10 9" xfId="30796"/>
    <cellStyle name="Navadno 3 2 3 11" xfId="1432"/>
    <cellStyle name="Navadno 3 2 3 11 2" xfId="4286"/>
    <cellStyle name="Navadno 3 2 3 11 2 2" xfId="19820"/>
    <cellStyle name="Navadno 3 2 3 11 3" xfId="8512"/>
    <cellStyle name="Navadno 3 2 3 11 3 2" xfId="22670"/>
    <cellStyle name="Navadno 3 2 3 11 4" xfId="12738"/>
    <cellStyle name="Navadno 3 2 3 11 4 2" xfId="26896"/>
    <cellStyle name="Navadno 3 2 3 11 5" xfId="16996"/>
    <cellStyle name="Navadno 3 2 3 11 6" xfId="29036"/>
    <cellStyle name="Navadno 3 2 3 11 7" xfId="31740"/>
    <cellStyle name="Navadno 3 2 3 12" xfId="2878"/>
    <cellStyle name="Navadno 3 2 3 12 2" xfId="7104"/>
    <cellStyle name="Navadno 3 2 3 12 2 2" xfId="21262"/>
    <cellStyle name="Navadno 3 2 3 12 3" xfId="11330"/>
    <cellStyle name="Navadno 3 2 3 12 3 2" xfId="25488"/>
    <cellStyle name="Navadno 3 2 3 12 4" xfId="15588"/>
    <cellStyle name="Navadno 3 2 3 12 5" xfId="29052"/>
    <cellStyle name="Navadno 3 2 3 12 6" xfId="31741"/>
    <cellStyle name="Navadno 3 2 3 13" xfId="1469"/>
    <cellStyle name="Navadno 3 2 3 13 2" xfId="18411"/>
    <cellStyle name="Navadno 3 2 3 14" xfId="5695"/>
    <cellStyle name="Navadno 3 2 3 14 2" xfId="19853"/>
    <cellStyle name="Navadno 3 2 3 15" xfId="9921"/>
    <cellStyle name="Navadno 3 2 3 15 2" xfId="24079"/>
    <cellStyle name="Navadno 3 2 3 16" xfId="14145"/>
    <cellStyle name="Navadno 3 2 3 16 2" xfId="28303"/>
    <cellStyle name="Navadno 3 2 3 17" xfId="14179"/>
    <cellStyle name="Navadno 3 2 3 18" xfId="28332"/>
    <cellStyle name="Navadno 3 2 3 19" xfId="30444"/>
    <cellStyle name="Navadno 3 2 3 2" xfId="34"/>
    <cellStyle name="Navadno 3 2 3 2 10" xfId="1448"/>
    <cellStyle name="Navadno 3 2 3 2 10 2" xfId="4302"/>
    <cellStyle name="Navadno 3 2 3 2 10 2 2" xfId="19836"/>
    <cellStyle name="Navadno 3 2 3 2 10 3" xfId="8528"/>
    <cellStyle name="Navadno 3 2 3 2 10 3 2" xfId="22686"/>
    <cellStyle name="Navadno 3 2 3 2 10 4" xfId="12754"/>
    <cellStyle name="Navadno 3 2 3 2 10 4 2" xfId="26912"/>
    <cellStyle name="Navadno 3 2 3 2 10 5" xfId="17012"/>
    <cellStyle name="Navadno 3 2 3 2 10 6" xfId="29044"/>
    <cellStyle name="Navadno 3 2 3 2 10 7" xfId="31743"/>
    <cellStyle name="Navadno 3 2 3 2 11" xfId="2894"/>
    <cellStyle name="Navadno 3 2 3 2 11 2" xfId="7120"/>
    <cellStyle name="Navadno 3 2 3 2 11 2 2" xfId="21278"/>
    <cellStyle name="Navadno 3 2 3 2 11 3" xfId="11346"/>
    <cellStyle name="Navadno 3 2 3 2 11 3 2" xfId="25504"/>
    <cellStyle name="Navadno 3 2 3 2 11 4" xfId="15604"/>
    <cellStyle name="Navadno 3 2 3 2 11 5" xfId="29060"/>
    <cellStyle name="Navadno 3 2 3 2 11 6" xfId="31744"/>
    <cellStyle name="Navadno 3 2 3 2 12" xfId="1485"/>
    <cellStyle name="Navadno 3 2 3 2 12 2" xfId="18427"/>
    <cellStyle name="Navadno 3 2 3 2 13" xfId="5711"/>
    <cellStyle name="Navadno 3 2 3 2 13 2" xfId="19869"/>
    <cellStyle name="Navadno 3 2 3 2 14" xfId="9937"/>
    <cellStyle name="Navadno 3 2 3 2 14 2" xfId="24095"/>
    <cellStyle name="Navadno 3 2 3 2 15" xfId="14161"/>
    <cellStyle name="Navadno 3 2 3 2 15 2" xfId="28319"/>
    <cellStyle name="Navadno 3 2 3 2 16" xfId="14195"/>
    <cellStyle name="Navadno 3 2 3 2 17" xfId="28340"/>
    <cellStyle name="Navadno 3 2 3 2 18" xfId="30452"/>
    <cellStyle name="Navadno 3 2 3 2 19" xfId="31742"/>
    <cellStyle name="Navadno 3 2 3 2 2" xfId="103"/>
    <cellStyle name="Navadno 3 2 3 2 2 10" xfId="9969"/>
    <cellStyle name="Navadno 3 2 3 2 2 10 2" xfId="24127"/>
    <cellStyle name="Navadno 3 2 3 2 2 11" xfId="14227"/>
    <cellStyle name="Navadno 3 2 3 2 2 12" xfId="28372"/>
    <cellStyle name="Navadno 3 2 3 2 2 13" xfId="30484"/>
    <cellStyle name="Navadno 3 2 3 2 2 14" xfId="31745"/>
    <cellStyle name="Navadno 3 2 3 2 2 2" xfId="263"/>
    <cellStyle name="Navadno 3 2 3 2 2 2 10" xfId="28404"/>
    <cellStyle name="Navadno 3 2 3 2 2 2 11" xfId="30564"/>
    <cellStyle name="Navadno 3 2 3 2 2 2 12" xfId="31746"/>
    <cellStyle name="Navadno 3 2 3 2 2 2 2" xfId="616"/>
    <cellStyle name="Navadno 3 2 3 2 2 2 2 10" xfId="30740"/>
    <cellStyle name="Navadno 3 2 3 2 2 2 2 11" xfId="31747"/>
    <cellStyle name="Navadno 3 2 3 2 2 2 2 2" xfId="1320"/>
    <cellStyle name="Navadno 3 2 3 2 2 2 2 2 10" xfId="31748"/>
    <cellStyle name="Navadno 3 2 3 2 2 2 2 2 2" xfId="5581"/>
    <cellStyle name="Navadno 3 2 3 2 2 2 2 2 2 2" xfId="9807"/>
    <cellStyle name="Navadno 3 2 3 2 2 2 2 2 2 2 2" xfId="23965"/>
    <cellStyle name="Navadno 3 2 3 2 2 2 2 2 2 3" xfId="14033"/>
    <cellStyle name="Navadno 3 2 3 2 2 2 2 2 2 3 2" xfId="28191"/>
    <cellStyle name="Navadno 3 2 3 2 2 2 2 2 2 4" xfId="18291"/>
    <cellStyle name="Navadno 3 2 3 2 2 2 2 2 2 5" xfId="30388"/>
    <cellStyle name="Navadno 3 2 3 2 2 2 2 2 2 6" xfId="31749"/>
    <cellStyle name="Navadno 3 2 3 2 2 2 2 2 3" xfId="4173"/>
    <cellStyle name="Navadno 3 2 3 2 2 2 2 2 3 2" xfId="8399"/>
    <cellStyle name="Navadno 3 2 3 2 2 2 2 2 3 2 2" xfId="22557"/>
    <cellStyle name="Navadno 3 2 3 2 2 2 2 2 3 3" xfId="12625"/>
    <cellStyle name="Navadno 3 2 3 2 2 2 2 2 3 3 2" xfId="26783"/>
    <cellStyle name="Navadno 3 2 3 2 2 2 2 2 3 4" xfId="16883"/>
    <cellStyle name="Navadno 3 2 3 2 2 2 2 2 3 5" xfId="29700"/>
    <cellStyle name="Navadno 3 2 3 2 2 2 2 2 3 6" xfId="31750"/>
    <cellStyle name="Navadno 3 2 3 2 2 2 2 2 4" xfId="2765"/>
    <cellStyle name="Navadno 3 2 3 2 2 2 2 2 4 2" xfId="19707"/>
    <cellStyle name="Navadno 3 2 3 2 2 2 2 2 5" xfId="6991"/>
    <cellStyle name="Navadno 3 2 3 2 2 2 2 2 5 2" xfId="21149"/>
    <cellStyle name="Navadno 3 2 3 2 2 2 2 2 6" xfId="11217"/>
    <cellStyle name="Navadno 3 2 3 2 2 2 2 2 6 2" xfId="25375"/>
    <cellStyle name="Navadno 3 2 3 2 2 2 2 2 7" xfId="15475"/>
    <cellStyle name="Navadno 3 2 3 2 2 2 2 2 8" xfId="28980"/>
    <cellStyle name="Navadno 3 2 3 2 2 2 2 2 9" xfId="31092"/>
    <cellStyle name="Navadno 3 2 3 2 2 2 2 3" xfId="4877"/>
    <cellStyle name="Navadno 3 2 3 2 2 2 2 3 2" xfId="9103"/>
    <cellStyle name="Navadno 3 2 3 2 2 2 2 3 2 2" xfId="23261"/>
    <cellStyle name="Navadno 3 2 3 2 2 2 2 3 3" xfId="13329"/>
    <cellStyle name="Navadno 3 2 3 2 2 2 2 3 3 2" xfId="27487"/>
    <cellStyle name="Navadno 3 2 3 2 2 2 2 3 4" xfId="17587"/>
    <cellStyle name="Navadno 3 2 3 2 2 2 2 3 5" xfId="30036"/>
    <cellStyle name="Navadno 3 2 3 2 2 2 2 3 6" xfId="31751"/>
    <cellStyle name="Navadno 3 2 3 2 2 2 2 4" xfId="3469"/>
    <cellStyle name="Navadno 3 2 3 2 2 2 2 4 2" xfId="7695"/>
    <cellStyle name="Navadno 3 2 3 2 2 2 2 4 2 2" xfId="21853"/>
    <cellStyle name="Navadno 3 2 3 2 2 2 2 4 3" xfId="11921"/>
    <cellStyle name="Navadno 3 2 3 2 2 2 2 4 3 2" xfId="26079"/>
    <cellStyle name="Navadno 3 2 3 2 2 2 2 4 4" xfId="16179"/>
    <cellStyle name="Navadno 3 2 3 2 2 2 2 4 5" xfId="29348"/>
    <cellStyle name="Navadno 3 2 3 2 2 2 2 4 6" xfId="31752"/>
    <cellStyle name="Navadno 3 2 3 2 2 2 2 5" xfId="2061"/>
    <cellStyle name="Navadno 3 2 3 2 2 2 2 5 2" xfId="19003"/>
    <cellStyle name="Navadno 3 2 3 2 2 2 2 6" xfId="6287"/>
    <cellStyle name="Navadno 3 2 3 2 2 2 2 6 2" xfId="20445"/>
    <cellStyle name="Navadno 3 2 3 2 2 2 2 7" xfId="10513"/>
    <cellStyle name="Navadno 3 2 3 2 2 2 2 7 2" xfId="24671"/>
    <cellStyle name="Navadno 3 2 3 2 2 2 2 8" xfId="14771"/>
    <cellStyle name="Navadno 3 2 3 2 2 2 2 9" xfId="28628"/>
    <cellStyle name="Navadno 3 2 3 2 2 2 3" xfId="968"/>
    <cellStyle name="Navadno 3 2 3 2 2 2 3 10" xfId="31753"/>
    <cellStyle name="Navadno 3 2 3 2 2 2 3 2" xfId="5229"/>
    <cellStyle name="Navadno 3 2 3 2 2 2 3 2 2" xfId="9455"/>
    <cellStyle name="Navadno 3 2 3 2 2 2 3 2 2 2" xfId="23613"/>
    <cellStyle name="Navadno 3 2 3 2 2 2 3 2 3" xfId="13681"/>
    <cellStyle name="Navadno 3 2 3 2 2 2 3 2 3 2" xfId="27839"/>
    <cellStyle name="Navadno 3 2 3 2 2 2 3 2 4" xfId="17939"/>
    <cellStyle name="Navadno 3 2 3 2 2 2 3 2 5" xfId="30212"/>
    <cellStyle name="Navadno 3 2 3 2 2 2 3 2 6" xfId="31754"/>
    <cellStyle name="Navadno 3 2 3 2 2 2 3 3" xfId="3821"/>
    <cellStyle name="Navadno 3 2 3 2 2 2 3 3 2" xfId="8047"/>
    <cellStyle name="Navadno 3 2 3 2 2 2 3 3 2 2" xfId="22205"/>
    <cellStyle name="Navadno 3 2 3 2 2 2 3 3 3" xfId="12273"/>
    <cellStyle name="Navadno 3 2 3 2 2 2 3 3 3 2" xfId="26431"/>
    <cellStyle name="Navadno 3 2 3 2 2 2 3 3 4" xfId="16531"/>
    <cellStyle name="Navadno 3 2 3 2 2 2 3 3 5" xfId="29524"/>
    <cellStyle name="Navadno 3 2 3 2 2 2 3 3 6" xfId="31755"/>
    <cellStyle name="Navadno 3 2 3 2 2 2 3 4" xfId="2413"/>
    <cellStyle name="Navadno 3 2 3 2 2 2 3 4 2" xfId="19355"/>
    <cellStyle name="Navadno 3 2 3 2 2 2 3 5" xfId="6639"/>
    <cellStyle name="Navadno 3 2 3 2 2 2 3 5 2" xfId="20797"/>
    <cellStyle name="Navadno 3 2 3 2 2 2 3 6" xfId="10865"/>
    <cellStyle name="Navadno 3 2 3 2 2 2 3 6 2" xfId="25023"/>
    <cellStyle name="Navadno 3 2 3 2 2 2 3 7" xfId="15123"/>
    <cellStyle name="Navadno 3 2 3 2 2 2 3 8" xfId="28804"/>
    <cellStyle name="Navadno 3 2 3 2 2 2 3 9" xfId="30916"/>
    <cellStyle name="Navadno 3 2 3 2 2 2 4" xfId="4525"/>
    <cellStyle name="Navadno 3 2 3 2 2 2 4 2" xfId="8751"/>
    <cellStyle name="Navadno 3 2 3 2 2 2 4 2 2" xfId="22909"/>
    <cellStyle name="Navadno 3 2 3 2 2 2 4 3" xfId="12977"/>
    <cellStyle name="Navadno 3 2 3 2 2 2 4 3 2" xfId="27135"/>
    <cellStyle name="Navadno 3 2 3 2 2 2 4 4" xfId="17235"/>
    <cellStyle name="Navadno 3 2 3 2 2 2 4 5" xfId="29860"/>
    <cellStyle name="Navadno 3 2 3 2 2 2 4 6" xfId="31756"/>
    <cellStyle name="Navadno 3 2 3 2 2 2 5" xfId="3117"/>
    <cellStyle name="Navadno 3 2 3 2 2 2 5 2" xfId="7343"/>
    <cellStyle name="Navadno 3 2 3 2 2 2 5 2 2" xfId="21501"/>
    <cellStyle name="Navadno 3 2 3 2 2 2 5 3" xfId="11569"/>
    <cellStyle name="Navadno 3 2 3 2 2 2 5 3 2" xfId="25727"/>
    <cellStyle name="Navadno 3 2 3 2 2 2 5 4" xfId="15827"/>
    <cellStyle name="Navadno 3 2 3 2 2 2 5 5" xfId="29172"/>
    <cellStyle name="Navadno 3 2 3 2 2 2 5 6" xfId="31757"/>
    <cellStyle name="Navadno 3 2 3 2 2 2 6" xfId="1709"/>
    <cellStyle name="Navadno 3 2 3 2 2 2 6 2" xfId="18651"/>
    <cellStyle name="Navadno 3 2 3 2 2 2 7" xfId="5935"/>
    <cellStyle name="Navadno 3 2 3 2 2 2 7 2" xfId="20093"/>
    <cellStyle name="Navadno 3 2 3 2 2 2 8" xfId="10161"/>
    <cellStyle name="Navadno 3 2 3 2 2 2 8 2" xfId="24319"/>
    <cellStyle name="Navadno 3 2 3 2 2 2 9" xfId="14419"/>
    <cellStyle name="Navadno 3 2 3 2 2 3" xfId="303"/>
    <cellStyle name="Navadno 3 2 3 2 2 3 10" xfId="28408"/>
    <cellStyle name="Navadno 3 2 3 2 2 3 11" xfId="30584"/>
    <cellStyle name="Navadno 3 2 3 2 2 3 12" xfId="31758"/>
    <cellStyle name="Navadno 3 2 3 2 2 3 2" xfId="656"/>
    <cellStyle name="Navadno 3 2 3 2 2 3 2 10" xfId="30760"/>
    <cellStyle name="Navadno 3 2 3 2 2 3 2 11" xfId="31759"/>
    <cellStyle name="Navadno 3 2 3 2 2 3 2 2" xfId="1360"/>
    <cellStyle name="Navadno 3 2 3 2 2 3 2 2 10" xfId="31760"/>
    <cellStyle name="Navadno 3 2 3 2 2 3 2 2 2" xfId="5621"/>
    <cellStyle name="Navadno 3 2 3 2 2 3 2 2 2 2" xfId="9847"/>
    <cellStyle name="Navadno 3 2 3 2 2 3 2 2 2 2 2" xfId="24005"/>
    <cellStyle name="Navadno 3 2 3 2 2 3 2 2 2 3" xfId="14073"/>
    <cellStyle name="Navadno 3 2 3 2 2 3 2 2 2 3 2" xfId="28231"/>
    <cellStyle name="Navadno 3 2 3 2 2 3 2 2 2 4" xfId="18331"/>
    <cellStyle name="Navadno 3 2 3 2 2 3 2 2 2 5" xfId="30408"/>
    <cellStyle name="Navadno 3 2 3 2 2 3 2 2 2 6" xfId="31761"/>
    <cellStyle name="Navadno 3 2 3 2 2 3 2 2 3" xfId="4213"/>
    <cellStyle name="Navadno 3 2 3 2 2 3 2 2 3 2" xfId="8439"/>
    <cellStyle name="Navadno 3 2 3 2 2 3 2 2 3 2 2" xfId="22597"/>
    <cellStyle name="Navadno 3 2 3 2 2 3 2 2 3 3" xfId="12665"/>
    <cellStyle name="Navadno 3 2 3 2 2 3 2 2 3 3 2" xfId="26823"/>
    <cellStyle name="Navadno 3 2 3 2 2 3 2 2 3 4" xfId="16923"/>
    <cellStyle name="Navadno 3 2 3 2 2 3 2 2 3 5" xfId="29720"/>
    <cellStyle name="Navadno 3 2 3 2 2 3 2 2 3 6" xfId="31762"/>
    <cellStyle name="Navadno 3 2 3 2 2 3 2 2 4" xfId="2805"/>
    <cellStyle name="Navadno 3 2 3 2 2 3 2 2 4 2" xfId="19747"/>
    <cellStyle name="Navadno 3 2 3 2 2 3 2 2 5" xfId="7031"/>
    <cellStyle name="Navadno 3 2 3 2 2 3 2 2 5 2" xfId="21189"/>
    <cellStyle name="Navadno 3 2 3 2 2 3 2 2 6" xfId="11257"/>
    <cellStyle name="Navadno 3 2 3 2 2 3 2 2 6 2" xfId="25415"/>
    <cellStyle name="Navadno 3 2 3 2 2 3 2 2 7" xfId="15515"/>
    <cellStyle name="Navadno 3 2 3 2 2 3 2 2 8" xfId="29000"/>
    <cellStyle name="Navadno 3 2 3 2 2 3 2 2 9" xfId="31112"/>
    <cellStyle name="Navadno 3 2 3 2 2 3 2 3" xfId="4917"/>
    <cellStyle name="Navadno 3 2 3 2 2 3 2 3 2" xfId="9143"/>
    <cellStyle name="Navadno 3 2 3 2 2 3 2 3 2 2" xfId="23301"/>
    <cellStyle name="Navadno 3 2 3 2 2 3 2 3 3" xfId="13369"/>
    <cellStyle name="Navadno 3 2 3 2 2 3 2 3 3 2" xfId="27527"/>
    <cellStyle name="Navadno 3 2 3 2 2 3 2 3 4" xfId="17627"/>
    <cellStyle name="Navadno 3 2 3 2 2 3 2 3 5" xfId="30056"/>
    <cellStyle name="Navadno 3 2 3 2 2 3 2 3 6" xfId="31763"/>
    <cellStyle name="Navadno 3 2 3 2 2 3 2 4" xfId="3509"/>
    <cellStyle name="Navadno 3 2 3 2 2 3 2 4 2" xfId="7735"/>
    <cellStyle name="Navadno 3 2 3 2 2 3 2 4 2 2" xfId="21893"/>
    <cellStyle name="Navadno 3 2 3 2 2 3 2 4 3" xfId="11961"/>
    <cellStyle name="Navadno 3 2 3 2 2 3 2 4 3 2" xfId="26119"/>
    <cellStyle name="Navadno 3 2 3 2 2 3 2 4 4" xfId="16219"/>
    <cellStyle name="Navadno 3 2 3 2 2 3 2 4 5" xfId="29368"/>
    <cellStyle name="Navadno 3 2 3 2 2 3 2 4 6" xfId="31764"/>
    <cellStyle name="Navadno 3 2 3 2 2 3 2 5" xfId="2101"/>
    <cellStyle name="Navadno 3 2 3 2 2 3 2 5 2" xfId="19043"/>
    <cellStyle name="Navadno 3 2 3 2 2 3 2 6" xfId="6327"/>
    <cellStyle name="Navadno 3 2 3 2 2 3 2 6 2" xfId="20485"/>
    <cellStyle name="Navadno 3 2 3 2 2 3 2 7" xfId="10553"/>
    <cellStyle name="Navadno 3 2 3 2 2 3 2 7 2" xfId="24711"/>
    <cellStyle name="Navadno 3 2 3 2 2 3 2 8" xfId="14811"/>
    <cellStyle name="Navadno 3 2 3 2 2 3 2 9" xfId="28648"/>
    <cellStyle name="Navadno 3 2 3 2 2 3 3" xfId="1008"/>
    <cellStyle name="Navadno 3 2 3 2 2 3 3 10" xfId="31765"/>
    <cellStyle name="Navadno 3 2 3 2 2 3 3 2" xfId="5269"/>
    <cellStyle name="Navadno 3 2 3 2 2 3 3 2 2" xfId="9495"/>
    <cellStyle name="Navadno 3 2 3 2 2 3 3 2 2 2" xfId="23653"/>
    <cellStyle name="Navadno 3 2 3 2 2 3 3 2 3" xfId="13721"/>
    <cellStyle name="Navadno 3 2 3 2 2 3 3 2 3 2" xfId="27879"/>
    <cellStyle name="Navadno 3 2 3 2 2 3 3 2 4" xfId="17979"/>
    <cellStyle name="Navadno 3 2 3 2 2 3 3 2 5" xfId="30232"/>
    <cellStyle name="Navadno 3 2 3 2 2 3 3 2 6" xfId="31766"/>
    <cellStyle name="Navadno 3 2 3 2 2 3 3 3" xfId="3861"/>
    <cellStyle name="Navadno 3 2 3 2 2 3 3 3 2" xfId="8087"/>
    <cellStyle name="Navadno 3 2 3 2 2 3 3 3 2 2" xfId="22245"/>
    <cellStyle name="Navadno 3 2 3 2 2 3 3 3 3" xfId="12313"/>
    <cellStyle name="Navadno 3 2 3 2 2 3 3 3 3 2" xfId="26471"/>
    <cellStyle name="Navadno 3 2 3 2 2 3 3 3 4" xfId="16571"/>
    <cellStyle name="Navadno 3 2 3 2 2 3 3 3 5" xfId="29544"/>
    <cellStyle name="Navadno 3 2 3 2 2 3 3 3 6" xfId="31767"/>
    <cellStyle name="Navadno 3 2 3 2 2 3 3 4" xfId="2453"/>
    <cellStyle name="Navadno 3 2 3 2 2 3 3 4 2" xfId="19395"/>
    <cellStyle name="Navadno 3 2 3 2 2 3 3 5" xfId="6679"/>
    <cellStyle name="Navadno 3 2 3 2 2 3 3 5 2" xfId="20837"/>
    <cellStyle name="Navadno 3 2 3 2 2 3 3 6" xfId="10905"/>
    <cellStyle name="Navadno 3 2 3 2 2 3 3 6 2" xfId="25063"/>
    <cellStyle name="Navadno 3 2 3 2 2 3 3 7" xfId="15163"/>
    <cellStyle name="Navadno 3 2 3 2 2 3 3 8" xfId="28824"/>
    <cellStyle name="Navadno 3 2 3 2 2 3 3 9" xfId="30936"/>
    <cellStyle name="Navadno 3 2 3 2 2 3 4" xfId="4565"/>
    <cellStyle name="Navadno 3 2 3 2 2 3 4 2" xfId="8791"/>
    <cellStyle name="Navadno 3 2 3 2 2 3 4 2 2" xfId="22949"/>
    <cellStyle name="Navadno 3 2 3 2 2 3 4 3" xfId="13017"/>
    <cellStyle name="Navadno 3 2 3 2 2 3 4 3 2" xfId="27175"/>
    <cellStyle name="Navadno 3 2 3 2 2 3 4 4" xfId="17275"/>
    <cellStyle name="Navadno 3 2 3 2 2 3 4 5" xfId="29880"/>
    <cellStyle name="Navadno 3 2 3 2 2 3 4 6" xfId="31768"/>
    <cellStyle name="Navadno 3 2 3 2 2 3 5" xfId="3157"/>
    <cellStyle name="Navadno 3 2 3 2 2 3 5 2" xfId="7383"/>
    <cellStyle name="Navadno 3 2 3 2 2 3 5 2 2" xfId="21541"/>
    <cellStyle name="Navadno 3 2 3 2 2 3 5 3" xfId="11609"/>
    <cellStyle name="Navadno 3 2 3 2 2 3 5 3 2" xfId="25767"/>
    <cellStyle name="Navadno 3 2 3 2 2 3 5 4" xfId="15867"/>
    <cellStyle name="Navadno 3 2 3 2 2 3 5 5" xfId="29192"/>
    <cellStyle name="Navadno 3 2 3 2 2 3 5 6" xfId="31769"/>
    <cellStyle name="Navadno 3 2 3 2 2 3 6" xfId="1749"/>
    <cellStyle name="Navadno 3 2 3 2 2 3 6 2" xfId="18691"/>
    <cellStyle name="Navadno 3 2 3 2 2 3 7" xfId="5975"/>
    <cellStyle name="Navadno 3 2 3 2 2 3 7 2" xfId="20133"/>
    <cellStyle name="Navadno 3 2 3 2 2 3 8" xfId="10201"/>
    <cellStyle name="Navadno 3 2 3 2 2 3 8 2" xfId="24359"/>
    <cellStyle name="Navadno 3 2 3 2 2 3 9" xfId="14459"/>
    <cellStyle name="Navadno 3 2 3 2 2 4" xfId="488"/>
    <cellStyle name="Navadno 3 2 3 2 2 4 10" xfId="30676"/>
    <cellStyle name="Navadno 3 2 3 2 2 4 11" xfId="31770"/>
    <cellStyle name="Navadno 3 2 3 2 2 4 2" xfId="1192"/>
    <cellStyle name="Navadno 3 2 3 2 2 4 2 10" xfId="31771"/>
    <cellStyle name="Navadno 3 2 3 2 2 4 2 2" xfId="5453"/>
    <cellStyle name="Navadno 3 2 3 2 2 4 2 2 2" xfId="9679"/>
    <cellStyle name="Navadno 3 2 3 2 2 4 2 2 2 2" xfId="23837"/>
    <cellStyle name="Navadno 3 2 3 2 2 4 2 2 3" xfId="13905"/>
    <cellStyle name="Navadno 3 2 3 2 2 4 2 2 3 2" xfId="28063"/>
    <cellStyle name="Navadno 3 2 3 2 2 4 2 2 4" xfId="18163"/>
    <cellStyle name="Navadno 3 2 3 2 2 4 2 2 5" xfId="30324"/>
    <cellStyle name="Navadno 3 2 3 2 2 4 2 2 6" xfId="31772"/>
    <cellStyle name="Navadno 3 2 3 2 2 4 2 3" xfId="4045"/>
    <cellStyle name="Navadno 3 2 3 2 2 4 2 3 2" xfId="8271"/>
    <cellStyle name="Navadno 3 2 3 2 2 4 2 3 2 2" xfId="22429"/>
    <cellStyle name="Navadno 3 2 3 2 2 4 2 3 3" xfId="12497"/>
    <cellStyle name="Navadno 3 2 3 2 2 4 2 3 3 2" xfId="26655"/>
    <cellStyle name="Navadno 3 2 3 2 2 4 2 3 4" xfId="16755"/>
    <cellStyle name="Navadno 3 2 3 2 2 4 2 3 5" xfId="29636"/>
    <cellStyle name="Navadno 3 2 3 2 2 4 2 3 6" xfId="31773"/>
    <cellStyle name="Navadno 3 2 3 2 2 4 2 4" xfId="2637"/>
    <cellStyle name="Navadno 3 2 3 2 2 4 2 4 2" xfId="19579"/>
    <cellStyle name="Navadno 3 2 3 2 2 4 2 5" xfId="6863"/>
    <cellStyle name="Navadno 3 2 3 2 2 4 2 5 2" xfId="21021"/>
    <cellStyle name="Navadno 3 2 3 2 2 4 2 6" xfId="11089"/>
    <cellStyle name="Navadno 3 2 3 2 2 4 2 6 2" xfId="25247"/>
    <cellStyle name="Navadno 3 2 3 2 2 4 2 7" xfId="15347"/>
    <cellStyle name="Navadno 3 2 3 2 2 4 2 8" xfId="28916"/>
    <cellStyle name="Navadno 3 2 3 2 2 4 2 9" xfId="31028"/>
    <cellStyle name="Navadno 3 2 3 2 2 4 3" xfId="4749"/>
    <cellStyle name="Navadno 3 2 3 2 2 4 3 2" xfId="8975"/>
    <cellStyle name="Navadno 3 2 3 2 2 4 3 2 2" xfId="23133"/>
    <cellStyle name="Navadno 3 2 3 2 2 4 3 3" xfId="13201"/>
    <cellStyle name="Navadno 3 2 3 2 2 4 3 3 2" xfId="27359"/>
    <cellStyle name="Navadno 3 2 3 2 2 4 3 4" xfId="17459"/>
    <cellStyle name="Navadno 3 2 3 2 2 4 3 5" xfId="29972"/>
    <cellStyle name="Navadno 3 2 3 2 2 4 3 6" xfId="31774"/>
    <cellStyle name="Navadno 3 2 3 2 2 4 4" xfId="3341"/>
    <cellStyle name="Navadno 3 2 3 2 2 4 4 2" xfId="7567"/>
    <cellStyle name="Navadno 3 2 3 2 2 4 4 2 2" xfId="21725"/>
    <cellStyle name="Navadno 3 2 3 2 2 4 4 3" xfId="11793"/>
    <cellStyle name="Navadno 3 2 3 2 2 4 4 3 2" xfId="25951"/>
    <cellStyle name="Navadno 3 2 3 2 2 4 4 4" xfId="16051"/>
    <cellStyle name="Navadno 3 2 3 2 2 4 4 5" xfId="29284"/>
    <cellStyle name="Navadno 3 2 3 2 2 4 4 6" xfId="31775"/>
    <cellStyle name="Navadno 3 2 3 2 2 4 5" xfId="1933"/>
    <cellStyle name="Navadno 3 2 3 2 2 4 5 2" xfId="18875"/>
    <cellStyle name="Navadno 3 2 3 2 2 4 6" xfId="6159"/>
    <cellStyle name="Navadno 3 2 3 2 2 4 6 2" xfId="20317"/>
    <cellStyle name="Navadno 3 2 3 2 2 4 7" xfId="10385"/>
    <cellStyle name="Navadno 3 2 3 2 2 4 7 2" xfId="24543"/>
    <cellStyle name="Navadno 3 2 3 2 2 4 8" xfId="14643"/>
    <cellStyle name="Navadno 3 2 3 2 2 4 9" xfId="28564"/>
    <cellStyle name="Navadno 3 2 3 2 2 5" xfId="840"/>
    <cellStyle name="Navadno 3 2 3 2 2 5 10" xfId="31776"/>
    <cellStyle name="Navadno 3 2 3 2 2 5 2" xfId="5101"/>
    <cellStyle name="Navadno 3 2 3 2 2 5 2 2" xfId="9327"/>
    <cellStyle name="Navadno 3 2 3 2 2 5 2 2 2" xfId="23485"/>
    <cellStyle name="Navadno 3 2 3 2 2 5 2 3" xfId="13553"/>
    <cellStyle name="Navadno 3 2 3 2 2 5 2 3 2" xfId="27711"/>
    <cellStyle name="Navadno 3 2 3 2 2 5 2 4" xfId="17811"/>
    <cellStyle name="Navadno 3 2 3 2 2 5 2 5" xfId="30148"/>
    <cellStyle name="Navadno 3 2 3 2 2 5 2 6" xfId="31777"/>
    <cellStyle name="Navadno 3 2 3 2 2 5 3" xfId="3693"/>
    <cellStyle name="Navadno 3 2 3 2 2 5 3 2" xfId="7919"/>
    <cellStyle name="Navadno 3 2 3 2 2 5 3 2 2" xfId="22077"/>
    <cellStyle name="Navadno 3 2 3 2 2 5 3 3" xfId="12145"/>
    <cellStyle name="Navadno 3 2 3 2 2 5 3 3 2" xfId="26303"/>
    <cellStyle name="Navadno 3 2 3 2 2 5 3 4" xfId="16403"/>
    <cellStyle name="Navadno 3 2 3 2 2 5 3 5" xfId="29460"/>
    <cellStyle name="Navadno 3 2 3 2 2 5 3 6" xfId="31778"/>
    <cellStyle name="Navadno 3 2 3 2 2 5 4" xfId="2285"/>
    <cellStyle name="Navadno 3 2 3 2 2 5 4 2" xfId="19227"/>
    <cellStyle name="Navadno 3 2 3 2 2 5 5" xfId="6511"/>
    <cellStyle name="Navadno 3 2 3 2 2 5 5 2" xfId="20669"/>
    <cellStyle name="Navadno 3 2 3 2 2 5 6" xfId="10737"/>
    <cellStyle name="Navadno 3 2 3 2 2 5 6 2" xfId="24895"/>
    <cellStyle name="Navadno 3 2 3 2 2 5 7" xfId="14995"/>
    <cellStyle name="Navadno 3 2 3 2 2 5 8" xfId="28740"/>
    <cellStyle name="Navadno 3 2 3 2 2 5 9" xfId="30852"/>
    <cellStyle name="Navadno 3 2 3 2 2 6" xfId="4365"/>
    <cellStyle name="Navadno 3 2 3 2 2 6 2" xfId="8591"/>
    <cellStyle name="Navadno 3 2 3 2 2 6 2 2" xfId="22749"/>
    <cellStyle name="Navadno 3 2 3 2 2 6 3" xfId="12817"/>
    <cellStyle name="Navadno 3 2 3 2 2 6 3 2" xfId="26975"/>
    <cellStyle name="Navadno 3 2 3 2 2 6 4" xfId="17075"/>
    <cellStyle name="Navadno 3 2 3 2 2 6 5" xfId="29780"/>
    <cellStyle name="Navadno 3 2 3 2 2 6 6" xfId="31779"/>
    <cellStyle name="Navadno 3 2 3 2 2 7" xfId="2957"/>
    <cellStyle name="Navadno 3 2 3 2 2 7 2" xfId="7183"/>
    <cellStyle name="Navadno 3 2 3 2 2 7 2 2" xfId="21341"/>
    <cellStyle name="Navadno 3 2 3 2 2 7 3" xfId="11409"/>
    <cellStyle name="Navadno 3 2 3 2 2 7 3 2" xfId="25567"/>
    <cellStyle name="Navadno 3 2 3 2 2 7 4" xfId="15667"/>
    <cellStyle name="Navadno 3 2 3 2 2 7 5" xfId="29092"/>
    <cellStyle name="Navadno 3 2 3 2 2 7 6" xfId="31780"/>
    <cellStyle name="Navadno 3 2 3 2 2 8" xfId="1517"/>
    <cellStyle name="Navadno 3 2 3 2 2 8 2" xfId="18459"/>
    <cellStyle name="Navadno 3 2 3 2 2 9" xfId="5743"/>
    <cellStyle name="Navadno 3 2 3 2 2 9 2" xfId="19901"/>
    <cellStyle name="Navadno 3 2 3 2 3" xfId="135"/>
    <cellStyle name="Navadno 3 2 3 2 3 10" xfId="14291"/>
    <cellStyle name="Navadno 3 2 3 2 3 11" xfId="28388"/>
    <cellStyle name="Navadno 3 2 3 2 3 12" xfId="30500"/>
    <cellStyle name="Navadno 3 2 3 2 3 13" xfId="31781"/>
    <cellStyle name="Navadno 3 2 3 2 3 2" xfId="295"/>
    <cellStyle name="Navadno 3 2 3 2 3 2 10" xfId="28484"/>
    <cellStyle name="Navadno 3 2 3 2 3 2 11" xfId="30580"/>
    <cellStyle name="Navadno 3 2 3 2 3 2 12" xfId="31782"/>
    <cellStyle name="Navadno 3 2 3 2 3 2 2" xfId="648"/>
    <cellStyle name="Navadno 3 2 3 2 3 2 2 10" xfId="30756"/>
    <cellStyle name="Navadno 3 2 3 2 3 2 2 11" xfId="31783"/>
    <cellStyle name="Navadno 3 2 3 2 3 2 2 2" xfId="1352"/>
    <cellStyle name="Navadno 3 2 3 2 3 2 2 2 10" xfId="31784"/>
    <cellStyle name="Navadno 3 2 3 2 3 2 2 2 2" xfId="5613"/>
    <cellStyle name="Navadno 3 2 3 2 3 2 2 2 2 2" xfId="9839"/>
    <cellStyle name="Navadno 3 2 3 2 3 2 2 2 2 2 2" xfId="23997"/>
    <cellStyle name="Navadno 3 2 3 2 3 2 2 2 2 3" xfId="14065"/>
    <cellStyle name="Navadno 3 2 3 2 3 2 2 2 2 3 2" xfId="28223"/>
    <cellStyle name="Navadno 3 2 3 2 3 2 2 2 2 4" xfId="18323"/>
    <cellStyle name="Navadno 3 2 3 2 3 2 2 2 2 5" xfId="30404"/>
    <cellStyle name="Navadno 3 2 3 2 3 2 2 2 2 6" xfId="31785"/>
    <cellStyle name="Navadno 3 2 3 2 3 2 2 2 3" xfId="4205"/>
    <cellStyle name="Navadno 3 2 3 2 3 2 2 2 3 2" xfId="8431"/>
    <cellStyle name="Navadno 3 2 3 2 3 2 2 2 3 2 2" xfId="22589"/>
    <cellStyle name="Navadno 3 2 3 2 3 2 2 2 3 3" xfId="12657"/>
    <cellStyle name="Navadno 3 2 3 2 3 2 2 2 3 3 2" xfId="26815"/>
    <cellStyle name="Navadno 3 2 3 2 3 2 2 2 3 4" xfId="16915"/>
    <cellStyle name="Navadno 3 2 3 2 3 2 2 2 3 5" xfId="29716"/>
    <cellStyle name="Navadno 3 2 3 2 3 2 2 2 3 6" xfId="31786"/>
    <cellStyle name="Navadno 3 2 3 2 3 2 2 2 4" xfId="2797"/>
    <cellStyle name="Navadno 3 2 3 2 3 2 2 2 4 2" xfId="19739"/>
    <cellStyle name="Navadno 3 2 3 2 3 2 2 2 5" xfId="7023"/>
    <cellStyle name="Navadno 3 2 3 2 3 2 2 2 5 2" xfId="21181"/>
    <cellStyle name="Navadno 3 2 3 2 3 2 2 2 6" xfId="11249"/>
    <cellStyle name="Navadno 3 2 3 2 3 2 2 2 6 2" xfId="25407"/>
    <cellStyle name="Navadno 3 2 3 2 3 2 2 2 7" xfId="15507"/>
    <cellStyle name="Navadno 3 2 3 2 3 2 2 2 8" xfId="28996"/>
    <cellStyle name="Navadno 3 2 3 2 3 2 2 2 9" xfId="31108"/>
    <cellStyle name="Navadno 3 2 3 2 3 2 2 3" xfId="4909"/>
    <cellStyle name="Navadno 3 2 3 2 3 2 2 3 2" xfId="9135"/>
    <cellStyle name="Navadno 3 2 3 2 3 2 2 3 2 2" xfId="23293"/>
    <cellStyle name="Navadno 3 2 3 2 3 2 2 3 3" xfId="13361"/>
    <cellStyle name="Navadno 3 2 3 2 3 2 2 3 3 2" xfId="27519"/>
    <cellStyle name="Navadno 3 2 3 2 3 2 2 3 4" xfId="17619"/>
    <cellStyle name="Navadno 3 2 3 2 3 2 2 3 5" xfId="30052"/>
    <cellStyle name="Navadno 3 2 3 2 3 2 2 3 6" xfId="31787"/>
    <cellStyle name="Navadno 3 2 3 2 3 2 2 4" xfId="3501"/>
    <cellStyle name="Navadno 3 2 3 2 3 2 2 4 2" xfId="7727"/>
    <cellStyle name="Navadno 3 2 3 2 3 2 2 4 2 2" xfId="21885"/>
    <cellStyle name="Navadno 3 2 3 2 3 2 2 4 3" xfId="11953"/>
    <cellStyle name="Navadno 3 2 3 2 3 2 2 4 3 2" xfId="26111"/>
    <cellStyle name="Navadno 3 2 3 2 3 2 2 4 4" xfId="16211"/>
    <cellStyle name="Navadno 3 2 3 2 3 2 2 4 5" xfId="29364"/>
    <cellStyle name="Navadno 3 2 3 2 3 2 2 4 6" xfId="31788"/>
    <cellStyle name="Navadno 3 2 3 2 3 2 2 5" xfId="2093"/>
    <cellStyle name="Navadno 3 2 3 2 3 2 2 5 2" xfId="19035"/>
    <cellStyle name="Navadno 3 2 3 2 3 2 2 6" xfId="6319"/>
    <cellStyle name="Navadno 3 2 3 2 3 2 2 6 2" xfId="20477"/>
    <cellStyle name="Navadno 3 2 3 2 3 2 2 7" xfId="10545"/>
    <cellStyle name="Navadno 3 2 3 2 3 2 2 7 2" xfId="24703"/>
    <cellStyle name="Navadno 3 2 3 2 3 2 2 8" xfId="14803"/>
    <cellStyle name="Navadno 3 2 3 2 3 2 2 9" xfId="28644"/>
    <cellStyle name="Navadno 3 2 3 2 3 2 3" xfId="1000"/>
    <cellStyle name="Navadno 3 2 3 2 3 2 3 10" xfId="31789"/>
    <cellStyle name="Navadno 3 2 3 2 3 2 3 2" xfId="5261"/>
    <cellStyle name="Navadno 3 2 3 2 3 2 3 2 2" xfId="9487"/>
    <cellStyle name="Navadno 3 2 3 2 3 2 3 2 2 2" xfId="23645"/>
    <cellStyle name="Navadno 3 2 3 2 3 2 3 2 3" xfId="13713"/>
    <cellStyle name="Navadno 3 2 3 2 3 2 3 2 3 2" xfId="27871"/>
    <cellStyle name="Navadno 3 2 3 2 3 2 3 2 4" xfId="17971"/>
    <cellStyle name="Navadno 3 2 3 2 3 2 3 2 5" xfId="30228"/>
    <cellStyle name="Navadno 3 2 3 2 3 2 3 2 6" xfId="31790"/>
    <cellStyle name="Navadno 3 2 3 2 3 2 3 3" xfId="3853"/>
    <cellStyle name="Navadno 3 2 3 2 3 2 3 3 2" xfId="8079"/>
    <cellStyle name="Navadno 3 2 3 2 3 2 3 3 2 2" xfId="22237"/>
    <cellStyle name="Navadno 3 2 3 2 3 2 3 3 3" xfId="12305"/>
    <cellStyle name="Navadno 3 2 3 2 3 2 3 3 3 2" xfId="26463"/>
    <cellStyle name="Navadno 3 2 3 2 3 2 3 3 4" xfId="16563"/>
    <cellStyle name="Navadno 3 2 3 2 3 2 3 3 5" xfId="29540"/>
    <cellStyle name="Navadno 3 2 3 2 3 2 3 3 6" xfId="31791"/>
    <cellStyle name="Navadno 3 2 3 2 3 2 3 4" xfId="2445"/>
    <cellStyle name="Navadno 3 2 3 2 3 2 3 4 2" xfId="19387"/>
    <cellStyle name="Navadno 3 2 3 2 3 2 3 5" xfId="6671"/>
    <cellStyle name="Navadno 3 2 3 2 3 2 3 5 2" xfId="20829"/>
    <cellStyle name="Navadno 3 2 3 2 3 2 3 6" xfId="10897"/>
    <cellStyle name="Navadno 3 2 3 2 3 2 3 6 2" xfId="25055"/>
    <cellStyle name="Navadno 3 2 3 2 3 2 3 7" xfId="15155"/>
    <cellStyle name="Navadno 3 2 3 2 3 2 3 8" xfId="28820"/>
    <cellStyle name="Navadno 3 2 3 2 3 2 3 9" xfId="30932"/>
    <cellStyle name="Navadno 3 2 3 2 3 2 4" xfId="4557"/>
    <cellStyle name="Navadno 3 2 3 2 3 2 4 2" xfId="8783"/>
    <cellStyle name="Navadno 3 2 3 2 3 2 4 2 2" xfId="22941"/>
    <cellStyle name="Navadno 3 2 3 2 3 2 4 3" xfId="13009"/>
    <cellStyle name="Navadno 3 2 3 2 3 2 4 3 2" xfId="27167"/>
    <cellStyle name="Navadno 3 2 3 2 3 2 4 4" xfId="17267"/>
    <cellStyle name="Navadno 3 2 3 2 3 2 4 5" xfId="29876"/>
    <cellStyle name="Navadno 3 2 3 2 3 2 4 6" xfId="31792"/>
    <cellStyle name="Navadno 3 2 3 2 3 2 5" xfId="3149"/>
    <cellStyle name="Navadno 3 2 3 2 3 2 5 2" xfId="7375"/>
    <cellStyle name="Navadno 3 2 3 2 3 2 5 2 2" xfId="21533"/>
    <cellStyle name="Navadno 3 2 3 2 3 2 5 3" xfId="11601"/>
    <cellStyle name="Navadno 3 2 3 2 3 2 5 3 2" xfId="25759"/>
    <cellStyle name="Navadno 3 2 3 2 3 2 5 4" xfId="15859"/>
    <cellStyle name="Navadno 3 2 3 2 3 2 5 5" xfId="29188"/>
    <cellStyle name="Navadno 3 2 3 2 3 2 5 6" xfId="31793"/>
    <cellStyle name="Navadno 3 2 3 2 3 2 6" xfId="1741"/>
    <cellStyle name="Navadno 3 2 3 2 3 2 6 2" xfId="18683"/>
    <cellStyle name="Navadno 3 2 3 2 3 2 7" xfId="5967"/>
    <cellStyle name="Navadno 3 2 3 2 3 2 7 2" xfId="20125"/>
    <cellStyle name="Navadno 3 2 3 2 3 2 8" xfId="10193"/>
    <cellStyle name="Navadno 3 2 3 2 3 2 8 2" xfId="24351"/>
    <cellStyle name="Navadno 3 2 3 2 3 2 9" xfId="14451"/>
    <cellStyle name="Navadno 3 2 3 2 3 3" xfId="520"/>
    <cellStyle name="Navadno 3 2 3 2 3 3 10" xfId="30692"/>
    <cellStyle name="Navadno 3 2 3 2 3 3 11" xfId="31794"/>
    <cellStyle name="Navadno 3 2 3 2 3 3 2" xfId="1224"/>
    <cellStyle name="Navadno 3 2 3 2 3 3 2 10" xfId="31795"/>
    <cellStyle name="Navadno 3 2 3 2 3 3 2 2" xfId="5485"/>
    <cellStyle name="Navadno 3 2 3 2 3 3 2 2 2" xfId="9711"/>
    <cellStyle name="Navadno 3 2 3 2 3 3 2 2 2 2" xfId="23869"/>
    <cellStyle name="Navadno 3 2 3 2 3 3 2 2 3" xfId="13937"/>
    <cellStyle name="Navadno 3 2 3 2 3 3 2 2 3 2" xfId="28095"/>
    <cellStyle name="Navadno 3 2 3 2 3 3 2 2 4" xfId="18195"/>
    <cellStyle name="Navadno 3 2 3 2 3 3 2 2 5" xfId="30340"/>
    <cellStyle name="Navadno 3 2 3 2 3 3 2 2 6" xfId="31796"/>
    <cellStyle name="Navadno 3 2 3 2 3 3 2 3" xfId="4077"/>
    <cellStyle name="Navadno 3 2 3 2 3 3 2 3 2" xfId="8303"/>
    <cellStyle name="Navadno 3 2 3 2 3 3 2 3 2 2" xfId="22461"/>
    <cellStyle name="Navadno 3 2 3 2 3 3 2 3 3" xfId="12529"/>
    <cellStyle name="Navadno 3 2 3 2 3 3 2 3 3 2" xfId="26687"/>
    <cellStyle name="Navadno 3 2 3 2 3 3 2 3 4" xfId="16787"/>
    <cellStyle name="Navadno 3 2 3 2 3 3 2 3 5" xfId="29652"/>
    <cellStyle name="Navadno 3 2 3 2 3 3 2 3 6" xfId="31797"/>
    <cellStyle name="Navadno 3 2 3 2 3 3 2 4" xfId="2669"/>
    <cellStyle name="Navadno 3 2 3 2 3 3 2 4 2" xfId="19611"/>
    <cellStyle name="Navadno 3 2 3 2 3 3 2 5" xfId="6895"/>
    <cellStyle name="Navadno 3 2 3 2 3 3 2 5 2" xfId="21053"/>
    <cellStyle name="Navadno 3 2 3 2 3 3 2 6" xfId="11121"/>
    <cellStyle name="Navadno 3 2 3 2 3 3 2 6 2" xfId="25279"/>
    <cellStyle name="Navadno 3 2 3 2 3 3 2 7" xfId="15379"/>
    <cellStyle name="Navadno 3 2 3 2 3 3 2 8" xfId="28932"/>
    <cellStyle name="Navadno 3 2 3 2 3 3 2 9" xfId="31044"/>
    <cellStyle name="Navadno 3 2 3 2 3 3 3" xfId="4781"/>
    <cellStyle name="Navadno 3 2 3 2 3 3 3 2" xfId="9007"/>
    <cellStyle name="Navadno 3 2 3 2 3 3 3 2 2" xfId="23165"/>
    <cellStyle name="Navadno 3 2 3 2 3 3 3 3" xfId="13233"/>
    <cellStyle name="Navadno 3 2 3 2 3 3 3 3 2" xfId="27391"/>
    <cellStyle name="Navadno 3 2 3 2 3 3 3 4" xfId="17491"/>
    <cellStyle name="Navadno 3 2 3 2 3 3 3 5" xfId="29988"/>
    <cellStyle name="Navadno 3 2 3 2 3 3 3 6" xfId="31798"/>
    <cellStyle name="Navadno 3 2 3 2 3 3 4" xfId="3373"/>
    <cellStyle name="Navadno 3 2 3 2 3 3 4 2" xfId="7599"/>
    <cellStyle name="Navadno 3 2 3 2 3 3 4 2 2" xfId="21757"/>
    <cellStyle name="Navadno 3 2 3 2 3 3 4 3" xfId="11825"/>
    <cellStyle name="Navadno 3 2 3 2 3 3 4 3 2" xfId="25983"/>
    <cellStyle name="Navadno 3 2 3 2 3 3 4 4" xfId="16083"/>
    <cellStyle name="Navadno 3 2 3 2 3 3 4 5" xfId="29300"/>
    <cellStyle name="Navadno 3 2 3 2 3 3 4 6" xfId="31799"/>
    <cellStyle name="Navadno 3 2 3 2 3 3 5" xfId="1965"/>
    <cellStyle name="Navadno 3 2 3 2 3 3 5 2" xfId="18907"/>
    <cellStyle name="Navadno 3 2 3 2 3 3 6" xfId="6191"/>
    <cellStyle name="Navadno 3 2 3 2 3 3 6 2" xfId="20349"/>
    <cellStyle name="Navadno 3 2 3 2 3 3 7" xfId="10417"/>
    <cellStyle name="Navadno 3 2 3 2 3 3 7 2" xfId="24575"/>
    <cellStyle name="Navadno 3 2 3 2 3 3 8" xfId="14675"/>
    <cellStyle name="Navadno 3 2 3 2 3 3 9" xfId="28580"/>
    <cellStyle name="Navadno 3 2 3 2 3 4" xfId="872"/>
    <cellStyle name="Navadno 3 2 3 2 3 4 10" xfId="31800"/>
    <cellStyle name="Navadno 3 2 3 2 3 4 2" xfId="5133"/>
    <cellStyle name="Navadno 3 2 3 2 3 4 2 2" xfId="9359"/>
    <cellStyle name="Navadno 3 2 3 2 3 4 2 2 2" xfId="23517"/>
    <cellStyle name="Navadno 3 2 3 2 3 4 2 3" xfId="13585"/>
    <cellStyle name="Navadno 3 2 3 2 3 4 2 3 2" xfId="27743"/>
    <cellStyle name="Navadno 3 2 3 2 3 4 2 4" xfId="17843"/>
    <cellStyle name="Navadno 3 2 3 2 3 4 2 5" xfId="30164"/>
    <cellStyle name="Navadno 3 2 3 2 3 4 2 6" xfId="31801"/>
    <cellStyle name="Navadno 3 2 3 2 3 4 3" xfId="3725"/>
    <cellStyle name="Navadno 3 2 3 2 3 4 3 2" xfId="7951"/>
    <cellStyle name="Navadno 3 2 3 2 3 4 3 2 2" xfId="22109"/>
    <cellStyle name="Navadno 3 2 3 2 3 4 3 3" xfId="12177"/>
    <cellStyle name="Navadno 3 2 3 2 3 4 3 3 2" xfId="26335"/>
    <cellStyle name="Navadno 3 2 3 2 3 4 3 4" xfId="16435"/>
    <cellStyle name="Navadno 3 2 3 2 3 4 3 5" xfId="29476"/>
    <cellStyle name="Navadno 3 2 3 2 3 4 3 6" xfId="31802"/>
    <cellStyle name="Navadno 3 2 3 2 3 4 4" xfId="2317"/>
    <cellStyle name="Navadno 3 2 3 2 3 4 4 2" xfId="19259"/>
    <cellStyle name="Navadno 3 2 3 2 3 4 5" xfId="6543"/>
    <cellStyle name="Navadno 3 2 3 2 3 4 5 2" xfId="20701"/>
    <cellStyle name="Navadno 3 2 3 2 3 4 6" xfId="10769"/>
    <cellStyle name="Navadno 3 2 3 2 3 4 6 2" xfId="24927"/>
    <cellStyle name="Navadno 3 2 3 2 3 4 7" xfId="15027"/>
    <cellStyle name="Navadno 3 2 3 2 3 4 8" xfId="28756"/>
    <cellStyle name="Navadno 3 2 3 2 3 4 9" xfId="30868"/>
    <cellStyle name="Navadno 3 2 3 2 3 5" xfId="4397"/>
    <cellStyle name="Navadno 3 2 3 2 3 5 2" xfId="8623"/>
    <cellStyle name="Navadno 3 2 3 2 3 5 2 2" xfId="22781"/>
    <cellStyle name="Navadno 3 2 3 2 3 5 3" xfId="12849"/>
    <cellStyle name="Navadno 3 2 3 2 3 5 3 2" xfId="27007"/>
    <cellStyle name="Navadno 3 2 3 2 3 5 4" xfId="17107"/>
    <cellStyle name="Navadno 3 2 3 2 3 5 5" xfId="29796"/>
    <cellStyle name="Navadno 3 2 3 2 3 5 6" xfId="31803"/>
    <cellStyle name="Navadno 3 2 3 2 3 6" xfId="2989"/>
    <cellStyle name="Navadno 3 2 3 2 3 6 2" xfId="7215"/>
    <cellStyle name="Navadno 3 2 3 2 3 6 2 2" xfId="21373"/>
    <cellStyle name="Navadno 3 2 3 2 3 6 3" xfId="11441"/>
    <cellStyle name="Navadno 3 2 3 2 3 6 3 2" xfId="25599"/>
    <cellStyle name="Navadno 3 2 3 2 3 6 4" xfId="15699"/>
    <cellStyle name="Navadno 3 2 3 2 3 6 5" xfId="29108"/>
    <cellStyle name="Navadno 3 2 3 2 3 6 6" xfId="31804"/>
    <cellStyle name="Navadno 3 2 3 2 3 7" xfId="1581"/>
    <cellStyle name="Navadno 3 2 3 2 3 7 2" xfId="18523"/>
    <cellStyle name="Navadno 3 2 3 2 3 8" xfId="5807"/>
    <cellStyle name="Navadno 3 2 3 2 3 8 2" xfId="19965"/>
    <cellStyle name="Navadno 3 2 3 2 3 9" xfId="10033"/>
    <cellStyle name="Navadno 3 2 3 2 3 9 2" xfId="24191"/>
    <cellStyle name="Navadno 3 2 3 2 4" xfId="65"/>
    <cellStyle name="Navadno 3 2 3 2 4 10" xfId="14259"/>
    <cellStyle name="Navadno 3 2 3 2 4 11" xfId="28356"/>
    <cellStyle name="Navadno 3 2 3 2 4 12" xfId="30468"/>
    <cellStyle name="Navadno 3 2 3 2 4 13" xfId="31805"/>
    <cellStyle name="Navadno 3 2 3 2 4 2" xfId="231"/>
    <cellStyle name="Navadno 3 2 3 2 4 2 10" xfId="28468"/>
    <cellStyle name="Navadno 3 2 3 2 4 2 11" xfId="30548"/>
    <cellStyle name="Navadno 3 2 3 2 4 2 12" xfId="31806"/>
    <cellStyle name="Navadno 3 2 3 2 4 2 2" xfId="584"/>
    <cellStyle name="Navadno 3 2 3 2 4 2 2 10" xfId="30724"/>
    <cellStyle name="Navadno 3 2 3 2 4 2 2 11" xfId="31807"/>
    <cellStyle name="Navadno 3 2 3 2 4 2 2 2" xfId="1288"/>
    <cellStyle name="Navadno 3 2 3 2 4 2 2 2 10" xfId="31808"/>
    <cellStyle name="Navadno 3 2 3 2 4 2 2 2 2" xfId="5549"/>
    <cellStyle name="Navadno 3 2 3 2 4 2 2 2 2 2" xfId="9775"/>
    <cellStyle name="Navadno 3 2 3 2 4 2 2 2 2 2 2" xfId="23933"/>
    <cellStyle name="Navadno 3 2 3 2 4 2 2 2 2 3" xfId="14001"/>
    <cellStyle name="Navadno 3 2 3 2 4 2 2 2 2 3 2" xfId="28159"/>
    <cellStyle name="Navadno 3 2 3 2 4 2 2 2 2 4" xfId="18259"/>
    <cellStyle name="Navadno 3 2 3 2 4 2 2 2 2 5" xfId="30372"/>
    <cellStyle name="Navadno 3 2 3 2 4 2 2 2 2 6" xfId="31809"/>
    <cellStyle name="Navadno 3 2 3 2 4 2 2 2 3" xfId="4141"/>
    <cellStyle name="Navadno 3 2 3 2 4 2 2 2 3 2" xfId="8367"/>
    <cellStyle name="Navadno 3 2 3 2 4 2 2 2 3 2 2" xfId="22525"/>
    <cellStyle name="Navadno 3 2 3 2 4 2 2 2 3 3" xfId="12593"/>
    <cellStyle name="Navadno 3 2 3 2 4 2 2 2 3 3 2" xfId="26751"/>
    <cellStyle name="Navadno 3 2 3 2 4 2 2 2 3 4" xfId="16851"/>
    <cellStyle name="Navadno 3 2 3 2 4 2 2 2 3 5" xfId="29684"/>
    <cellStyle name="Navadno 3 2 3 2 4 2 2 2 3 6" xfId="31810"/>
    <cellStyle name="Navadno 3 2 3 2 4 2 2 2 4" xfId="2733"/>
    <cellStyle name="Navadno 3 2 3 2 4 2 2 2 4 2" xfId="19675"/>
    <cellStyle name="Navadno 3 2 3 2 4 2 2 2 5" xfId="6959"/>
    <cellStyle name="Navadno 3 2 3 2 4 2 2 2 5 2" xfId="21117"/>
    <cellStyle name="Navadno 3 2 3 2 4 2 2 2 6" xfId="11185"/>
    <cellStyle name="Navadno 3 2 3 2 4 2 2 2 6 2" xfId="25343"/>
    <cellStyle name="Navadno 3 2 3 2 4 2 2 2 7" xfId="15443"/>
    <cellStyle name="Navadno 3 2 3 2 4 2 2 2 8" xfId="28964"/>
    <cellStyle name="Navadno 3 2 3 2 4 2 2 2 9" xfId="31076"/>
    <cellStyle name="Navadno 3 2 3 2 4 2 2 3" xfId="4845"/>
    <cellStyle name="Navadno 3 2 3 2 4 2 2 3 2" xfId="9071"/>
    <cellStyle name="Navadno 3 2 3 2 4 2 2 3 2 2" xfId="23229"/>
    <cellStyle name="Navadno 3 2 3 2 4 2 2 3 3" xfId="13297"/>
    <cellStyle name="Navadno 3 2 3 2 4 2 2 3 3 2" xfId="27455"/>
    <cellStyle name="Navadno 3 2 3 2 4 2 2 3 4" xfId="17555"/>
    <cellStyle name="Navadno 3 2 3 2 4 2 2 3 5" xfId="30020"/>
    <cellStyle name="Navadno 3 2 3 2 4 2 2 3 6" xfId="31811"/>
    <cellStyle name="Navadno 3 2 3 2 4 2 2 4" xfId="3437"/>
    <cellStyle name="Navadno 3 2 3 2 4 2 2 4 2" xfId="7663"/>
    <cellStyle name="Navadno 3 2 3 2 4 2 2 4 2 2" xfId="21821"/>
    <cellStyle name="Navadno 3 2 3 2 4 2 2 4 3" xfId="11889"/>
    <cellStyle name="Navadno 3 2 3 2 4 2 2 4 3 2" xfId="26047"/>
    <cellStyle name="Navadno 3 2 3 2 4 2 2 4 4" xfId="16147"/>
    <cellStyle name="Navadno 3 2 3 2 4 2 2 4 5" xfId="29332"/>
    <cellStyle name="Navadno 3 2 3 2 4 2 2 4 6" xfId="31812"/>
    <cellStyle name="Navadno 3 2 3 2 4 2 2 5" xfId="2029"/>
    <cellStyle name="Navadno 3 2 3 2 4 2 2 5 2" xfId="18971"/>
    <cellStyle name="Navadno 3 2 3 2 4 2 2 6" xfId="6255"/>
    <cellStyle name="Navadno 3 2 3 2 4 2 2 6 2" xfId="20413"/>
    <cellStyle name="Navadno 3 2 3 2 4 2 2 7" xfId="10481"/>
    <cellStyle name="Navadno 3 2 3 2 4 2 2 7 2" xfId="24639"/>
    <cellStyle name="Navadno 3 2 3 2 4 2 2 8" xfId="14739"/>
    <cellStyle name="Navadno 3 2 3 2 4 2 2 9" xfId="28612"/>
    <cellStyle name="Navadno 3 2 3 2 4 2 3" xfId="936"/>
    <cellStyle name="Navadno 3 2 3 2 4 2 3 10" xfId="31813"/>
    <cellStyle name="Navadno 3 2 3 2 4 2 3 2" xfId="5197"/>
    <cellStyle name="Navadno 3 2 3 2 4 2 3 2 2" xfId="9423"/>
    <cellStyle name="Navadno 3 2 3 2 4 2 3 2 2 2" xfId="23581"/>
    <cellStyle name="Navadno 3 2 3 2 4 2 3 2 3" xfId="13649"/>
    <cellStyle name="Navadno 3 2 3 2 4 2 3 2 3 2" xfId="27807"/>
    <cellStyle name="Navadno 3 2 3 2 4 2 3 2 4" xfId="17907"/>
    <cellStyle name="Navadno 3 2 3 2 4 2 3 2 5" xfId="30196"/>
    <cellStyle name="Navadno 3 2 3 2 4 2 3 2 6" xfId="31814"/>
    <cellStyle name="Navadno 3 2 3 2 4 2 3 3" xfId="3789"/>
    <cellStyle name="Navadno 3 2 3 2 4 2 3 3 2" xfId="8015"/>
    <cellStyle name="Navadno 3 2 3 2 4 2 3 3 2 2" xfId="22173"/>
    <cellStyle name="Navadno 3 2 3 2 4 2 3 3 3" xfId="12241"/>
    <cellStyle name="Navadno 3 2 3 2 4 2 3 3 3 2" xfId="26399"/>
    <cellStyle name="Navadno 3 2 3 2 4 2 3 3 4" xfId="16499"/>
    <cellStyle name="Navadno 3 2 3 2 4 2 3 3 5" xfId="29508"/>
    <cellStyle name="Navadno 3 2 3 2 4 2 3 3 6" xfId="31815"/>
    <cellStyle name="Navadno 3 2 3 2 4 2 3 4" xfId="2381"/>
    <cellStyle name="Navadno 3 2 3 2 4 2 3 4 2" xfId="19323"/>
    <cellStyle name="Navadno 3 2 3 2 4 2 3 5" xfId="6607"/>
    <cellStyle name="Navadno 3 2 3 2 4 2 3 5 2" xfId="20765"/>
    <cellStyle name="Navadno 3 2 3 2 4 2 3 6" xfId="10833"/>
    <cellStyle name="Navadno 3 2 3 2 4 2 3 6 2" xfId="24991"/>
    <cellStyle name="Navadno 3 2 3 2 4 2 3 7" xfId="15091"/>
    <cellStyle name="Navadno 3 2 3 2 4 2 3 8" xfId="28788"/>
    <cellStyle name="Navadno 3 2 3 2 4 2 3 9" xfId="30900"/>
    <cellStyle name="Navadno 3 2 3 2 4 2 4" xfId="4493"/>
    <cellStyle name="Navadno 3 2 3 2 4 2 4 2" xfId="8719"/>
    <cellStyle name="Navadno 3 2 3 2 4 2 4 2 2" xfId="22877"/>
    <cellStyle name="Navadno 3 2 3 2 4 2 4 3" xfId="12945"/>
    <cellStyle name="Navadno 3 2 3 2 4 2 4 3 2" xfId="27103"/>
    <cellStyle name="Navadno 3 2 3 2 4 2 4 4" xfId="17203"/>
    <cellStyle name="Navadno 3 2 3 2 4 2 4 5" xfId="29844"/>
    <cellStyle name="Navadno 3 2 3 2 4 2 4 6" xfId="31816"/>
    <cellStyle name="Navadno 3 2 3 2 4 2 5" xfId="3085"/>
    <cellStyle name="Navadno 3 2 3 2 4 2 5 2" xfId="7311"/>
    <cellStyle name="Navadno 3 2 3 2 4 2 5 2 2" xfId="21469"/>
    <cellStyle name="Navadno 3 2 3 2 4 2 5 3" xfId="11537"/>
    <cellStyle name="Navadno 3 2 3 2 4 2 5 3 2" xfId="25695"/>
    <cellStyle name="Navadno 3 2 3 2 4 2 5 4" xfId="15795"/>
    <cellStyle name="Navadno 3 2 3 2 4 2 5 5" xfId="29156"/>
    <cellStyle name="Navadno 3 2 3 2 4 2 5 6" xfId="31817"/>
    <cellStyle name="Navadno 3 2 3 2 4 2 6" xfId="1677"/>
    <cellStyle name="Navadno 3 2 3 2 4 2 6 2" xfId="18619"/>
    <cellStyle name="Navadno 3 2 3 2 4 2 7" xfId="5903"/>
    <cellStyle name="Navadno 3 2 3 2 4 2 7 2" xfId="20061"/>
    <cellStyle name="Navadno 3 2 3 2 4 2 8" xfId="10129"/>
    <cellStyle name="Navadno 3 2 3 2 4 2 8 2" xfId="24287"/>
    <cellStyle name="Navadno 3 2 3 2 4 2 9" xfId="14387"/>
    <cellStyle name="Navadno 3 2 3 2 4 3" xfId="456"/>
    <cellStyle name="Navadno 3 2 3 2 4 3 10" xfId="30660"/>
    <cellStyle name="Navadno 3 2 3 2 4 3 11" xfId="31818"/>
    <cellStyle name="Navadno 3 2 3 2 4 3 2" xfId="1160"/>
    <cellStyle name="Navadno 3 2 3 2 4 3 2 10" xfId="31819"/>
    <cellStyle name="Navadno 3 2 3 2 4 3 2 2" xfId="5421"/>
    <cellStyle name="Navadno 3 2 3 2 4 3 2 2 2" xfId="9647"/>
    <cellStyle name="Navadno 3 2 3 2 4 3 2 2 2 2" xfId="23805"/>
    <cellStyle name="Navadno 3 2 3 2 4 3 2 2 3" xfId="13873"/>
    <cellStyle name="Navadno 3 2 3 2 4 3 2 2 3 2" xfId="28031"/>
    <cellStyle name="Navadno 3 2 3 2 4 3 2 2 4" xfId="18131"/>
    <cellStyle name="Navadno 3 2 3 2 4 3 2 2 5" xfId="30308"/>
    <cellStyle name="Navadno 3 2 3 2 4 3 2 2 6" xfId="31820"/>
    <cellStyle name="Navadno 3 2 3 2 4 3 2 3" xfId="4013"/>
    <cellStyle name="Navadno 3 2 3 2 4 3 2 3 2" xfId="8239"/>
    <cellStyle name="Navadno 3 2 3 2 4 3 2 3 2 2" xfId="22397"/>
    <cellStyle name="Navadno 3 2 3 2 4 3 2 3 3" xfId="12465"/>
    <cellStyle name="Navadno 3 2 3 2 4 3 2 3 3 2" xfId="26623"/>
    <cellStyle name="Navadno 3 2 3 2 4 3 2 3 4" xfId="16723"/>
    <cellStyle name="Navadno 3 2 3 2 4 3 2 3 5" xfId="29620"/>
    <cellStyle name="Navadno 3 2 3 2 4 3 2 3 6" xfId="31821"/>
    <cellStyle name="Navadno 3 2 3 2 4 3 2 4" xfId="2605"/>
    <cellStyle name="Navadno 3 2 3 2 4 3 2 4 2" xfId="19547"/>
    <cellStyle name="Navadno 3 2 3 2 4 3 2 5" xfId="6831"/>
    <cellStyle name="Navadno 3 2 3 2 4 3 2 5 2" xfId="20989"/>
    <cellStyle name="Navadno 3 2 3 2 4 3 2 6" xfId="11057"/>
    <cellStyle name="Navadno 3 2 3 2 4 3 2 6 2" xfId="25215"/>
    <cellStyle name="Navadno 3 2 3 2 4 3 2 7" xfId="15315"/>
    <cellStyle name="Navadno 3 2 3 2 4 3 2 8" xfId="28900"/>
    <cellStyle name="Navadno 3 2 3 2 4 3 2 9" xfId="31012"/>
    <cellStyle name="Navadno 3 2 3 2 4 3 3" xfId="4717"/>
    <cellStyle name="Navadno 3 2 3 2 4 3 3 2" xfId="8943"/>
    <cellStyle name="Navadno 3 2 3 2 4 3 3 2 2" xfId="23101"/>
    <cellStyle name="Navadno 3 2 3 2 4 3 3 3" xfId="13169"/>
    <cellStyle name="Navadno 3 2 3 2 4 3 3 3 2" xfId="27327"/>
    <cellStyle name="Navadno 3 2 3 2 4 3 3 4" xfId="17427"/>
    <cellStyle name="Navadno 3 2 3 2 4 3 3 5" xfId="29956"/>
    <cellStyle name="Navadno 3 2 3 2 4 3 3 6" xfId="31822"/>
    <cellStyle name="Navadno 3 2 3 2 4 3 4" xfId="3309"/>
    <cellStyle name="Navadno 3 2 3 2 4 3 4 2" xfId="7535"/>
    <cellStyle name="Navadno 3 2 3 2 4 3 4 2 2" xfId="21693"/>
    <cellStyle name="Navadno 3 2 3 2 4 3 4 3" xfId="11761"/>
    <cellStyle name="Navadno 3 2 3 2 4 3 4 3 2" xfId="25919"/>
    <cellStyle name="Navadno 3 2 3 2 4 3 4 4" xfId="16019"/>
    <cellStyle name="Navadno 3 2 3 2 4 3 4 5" xfId="29268"/>
    <cellStyle name="Navadno 3 2 3 2 4 3 4 6" xfId="31823"/>
    <cellStyle name="Navadno 3 2 3 2 4 3 5" xfId="1901"/>
    <cellStyle name="Navadno 3 2 3 2 4 3 5 2" xfId="18843"/>
    <cellStyle name="Navadno 3 2 3 2 4 3 6" xfId="6127"/>
    <cellStyle name="Navadno 3 2 3 2 4 3 6 2" xfId="20285"/>
    <cellStyle name="Navadno 3 2 3 2 4 3 7" xfId="10353"/>
    <cellStyle name="Navadno 3 2 3 2 4 3 7 2" xfId="24511"/>
    <cellStyle name="Navadno 3 2 3 2 4 3 8" xfId="14611"/>
    <cellStyle name="Navadno 3 2 3 2 4 3 9" xfId="28548"/>
    <cellStyle name="Navadno 3 2 3 2 4 4" xfId="808"/>
    <cellStyle name="Navadno 3 2 3 2 4 4 10" xfId="31824"/>
    <cellStyle name="Navadno 3 2 3 2 4 4 2" xfId="5069"/>
    <cellStyle name="Navadno 3 2 3 2 4 4 2 2" xfId="9295"/>
    <cellStyle name="Navadno 3 2 3 2 4 4 2 2 2" xfId="23453"/>
    <cellStyle name="Navadno 3 2 3 2 4 4 2 3" xfId="13521"/>
    <cellStyle name="Navadno 3 2 3 2 4 4 2 3 2" xfId="27679"/>
    <cellStyle name="Navadno 3 2 3 2 4 4 2 4" xfId="17779"/>
    <cellStyle name="Navadno 3 2 3 2 4 4 2 5" xfId="30132"/>
    <cellStyle name="Navadno 3 2 3 2 4 4 2 6" xfId="31825"/>
    <cellStyle name="Navadno 3 2 3 2 4 4 3" xfId="3661"/>
    <cellStyle name="Navadno 3 2 3 2 4 4 3 2" xfId="7887"/>
    <cellStyle name="Navadno 3 2 3 2 4 4 3 2 2" xfId="22045"/>
    <cellStyle name="Navadno 3 2 3 2 4 4 3 3" xfId="12113"/>
    <cellStyle name="Navadno 3 2 3 2 4 4 3 3 2" xfId="26271"/>
    <cellStyle name="Navadno 3 2 3 2 4 4 3 4" xfId="16371"/>
    <cellStyle name="Navadno 3 2 3 2 4 4 3 5" xfId="29444"/>
    <cellStyle name="Navadno 3 2 3 2 4 4 3 6" xfId="31826"/>
    <cellStyle name="Navadno 3 2 3 2 4 4 4" xfId="2253"/>
    <cellStyle name="Navadno 3 2 3 2 4 4 4 2" xfId="19195"/>
    <cellStyle name="Navadno 3 2 3 2 4 4 5" xfId="6479"/>
    <cellStyle name="Navadno 3 2 3 2 4 4 5 2" xfId="20637"/>
    <cellStyle name="Navadno 3 2 3 2 4 4 6" xfId="10705"/>
    <cellStyle name="Navadno 3 2 3 2 4 4 6 2" xfId="24863"/>
    <cellStyle name="Navadno 3 2 3 2 4 4 7" xfId="14963"/>
    <cellStyle name="Navadno 3 2 3 2 4 4 8" xfId="28724"/>
    <cellStyle name="Navadno 3 2 3 2 4 4 9" xfId="30836"/>
    <cellStyle name="Navadno 3 2 3 2 4 5" xfId="4333"/>
    <cellStyle name="Navadno 3 2 3 2 4 5 2" xfId="8559"/>
    <cellStyle name="Navadno 3 2 3 2 4 5 2 2" xfId="22717"/>
    <cellStyle name="Navadno 3 2 3 2 4 5 3" xfId="12785"/>
    <cellStyle name="Navadno 3 2 3 2 4 5 3 2" xfId="26943"/>
    <cellStyle name="Navadno 3 2 3 2 4 5 4" xfId="17043"/>
    <cellStyle name="Navadno 3 2 3 2 4 5 5" xfId="29764"/>
    <cellStyle name="Navadno 3 2 3 2 4 5 6" xfId="31827"/>
    <cellStyle name="Navadno 3 2 3 2 4 6" xfId="2925"/>
    <cellStyle name="Navadno 3 2 3 2 4 6 2" xfId="7151"/>
    <cellStyle name="Navadno 3 2 3 2 4 6 2 2" xfId="21309"/>
    <cellStyle name="Navadno 3 2 3 2 4 6 3" xfId="11377"/>
    <cellStyle name="Navadno 3 2 3 2 4 6 3 2" xfId="25535"/>
    <cellStyle name="Navadno 3 2 3 2 4 6 4" xfId="15635"/>
    <cellStyle name="Navadno 3 2 3 2 4 6 5" xfId="29076"/>
    <cellStyle name="Navadno 3 2 3 2 4 6 6" xfId="31828"/>
    <cellStyle name="Navadno 3 2 3 2 4 7" xfId="1549"/>
    <cellStyle name="Navadno 3 2 3 2 4 7 2" xfId="18491"/>
    <cellStyle name="Navadno 3 2 3 2 4 8" xfId="5775"/>
    <cellStyle name="Navadno 3 2 3 2 4 8 2" xfId="19933"/>
    <cellStyle name="Navadno 3 2 3 2 4 9" xfId="10001"/>
    <cellStyle name="Navadno 3 2 3 2 4 9 2" xfId="24159"/>
    <cellStyle name="Navadno 3 2 3 2 5" xfId="168"/>
    <cellStyle name="Navadno 3 2 3 2 5 10" xfId="28436"/>
    <cellStyle name="Navadno 3 2 3 2 5 11" xfId="30516"/>
    <cellStyle name="Navadno 3 2 3 2 5 12" xfId="31829"/>
    <cellStyle name="Navadno 3 2 3 2 5 2" xfId="553"/>
    <cellStyle name="Navadno 3 2 3 2 5 2 10" xfId="30708"/>
    <cellStyle name="Navadno 3 2 3 2 5 2 11" xfId="31830"/>
    <cellStyle name="Navadno 3 2 3 2 5 2 2" xfId="1257"/>
    <cellStyle name="Navadno 3 2 3 2 5 2 2 10" xfId="31831"/>
    <cellStyle name="Navadno 3 2 3 2 5 2 2 2" xfId="5518"/>
    <cellStyle name="Navadno 3 2 3 2 5 2 2 2 2" xfId="9744"/>
    <cellStyle name="Navadno 3 2 3 2 5 2 2 2 2 2" xfId="23902"/>
    <cellStyle name="Navadno 3 2 3 2 5 2 2 2 3" xfId="13970"/>
    <cellStyle name="Navadno 3 2 3 2 5 2 2 2 3 2" xfId="28128"/>
    <cellStyle name="Navadno 3 2 3 2 5 2 2 2 4" xfId="18228"/>
    <cellStyle name="Navadno 3 2 3 2 5 2 2 2 5" xfId="30356"/>
    <cellStyle name="Navadno 3 2 3 2 5 2 2 2 6" xfId="31832"/>
    <cellStyle name="Navadno 3 2 3 2 5 2 2 3" xfId="4110"/>
    <cellStyle name="Navadno 3 2 3 2 5 2 2 3 2" xfId="8336"/>
    <cellStyle name="Navadno 3 2 3 2 5 2 2 3 2 2" xfId="22494"/>
    <cellStyle name="Navadno 3 2 3 2 5 2 2 3 3" xfId="12562"/>
    <cellStyle name="Navadno 3 2 3 2 5 2 2 3 3 2" xfId="26720"/>
    <cellStyle name="Navadno 3 2 3 2 5 2 2 3 4" xfId="16820"/>
    <cellStyle name="Navadno 3 2 3 2 5 2 2 3 5" xfId="29668"/>
    <cellStyle name="Navadno 3 2 3 2 5 2 2 3 6" xfId="31833"/>
    <cellStyle name="Navadno 3 2 3 2 5 2 2 4" xfId="2702"/>
    <cellStyle name="Navadno 3 2 3 2 5 2 2 4 2" xfId="19644"/>
    <cellStyle name="Navadno 3 2 3 2 5 2 2 5" xfId="6928"/>
    <cellStyle name="Navadno 3 2 3 2 5 2 2 5 2" xfId="21086"/>
    <cellStyle name="Navadno 3 2 3 2 5 2 2 6" xfId="11154"/>
    <cellStyle name="Navadno 3 2 3 2 5 2 2 6 2" xfId="25312"/>
    <cellStyle name="Navadno 3 2 3 2 5 2 2 7" xfId="15412"/>
    <cellStyle name="Navadno 3 2 3 2 5 2 2 8" xfId="28948"/>
    <cellStyle name="Navadno 3 2 3 2 5 2 2 9" xfId="31060"/>
    <cellStyle name="Navadno 3 2 3 2 5 2 3" xfId="4814"/>
    <cellStyle name="Navadno 3 2 3 2 5 2 3 2" xfId="9040"/>
    <cellStyle name="Navadno 3 2 3 2 5 2 3 2 2" xfId="23198"/>
    <cellStyle name="Navadno 3 2 3 2 5 2 3 3" xfId="13266"/>
    <cellStyle name="Navadno 3 2 3 2 5 2 3 3 2" xfId="27424"/>
    <cellStyle name="Navadno 3 2 3 2 5 2 3 4" xfId="17524"/>
    <cellStyle name="Navadno 3 2 3 2 5 2 3 5" xfId="30004"/>
    <cellStyle name="Navadno 3 2 3 2 5 2 3 6" xfId="31834"/>
    <cellStyle name="Navadno 3 2 3 2 5 2 4" xfId="3406"/>
    <cellStyle name="Navadno 3 2 3 2 5 2 4 2" xfId="7632"/>
    <cellStyle name="Navadno 3 2 3 2 5 2 4 2 2" xfId="21790"/>
    <cellStyle name="Navadno 3 2 3 2 5 2 4 3" xfId="11858"/>
    <cellStyle name="Navadno 3 2 3 2 5 2 4 3 2" xfId="26016"/>
    <cellStyle name="Navadno 3 2 3 2 5 2 4 4" xfId="16116"/>
    <cellStyle name="Navadno 3 2 3 2 5 2 4 5" xfId="29316"/>
    <cellStyle name="Navadno 3 2 3 2 5 2 4 6" xfId="31835"/>
    <cellStyle name="Navadno 3 2 3 2 5 2 5" xfId="1998"/>
    <cellStyle name="Navadno 3 2 3 2 5 2 5 2" xfId="18940"/>
    <cellStyle name="Navadno 3 2 3 2 5 2 6" xfId="6224"/>
    <cellStyle name="Navadno 3 2 3 2 5 2 6 2" xfId="20382"/>
    <cellStyle name="Navadno 3 2 3 2 5 2 7" xfId="10450"/>
    <cellStyle name="Navadno 3 2 3 2 5 2 7 2" xfId="24608"/>
    <cellStyle name="Navadno 3 2 3 2 5 2 8" xfId="14708"/>
    <cellStyle name="Navadno 3 2 3 2 5 2 9" xfId="28596"/>
    <cellStyle name="Navadno 3 2 3 2 5 3" xfId="905"/>
    <cellStyle name="Navadno 3 2 3 2 5 3 10" xfId="31836"/>
    <cellStyle name="Navadno 3 2 3 2 5 3 2" xfId="5166"/>
    <cellStyle name="Navadno 3 2 3 2 5 3 2 2" xfId="9392"/>
    <cellStyle name="Navadno 3 2 3 2 5 3 2 2 2" xfId="23550"/>
    <cellStyle name="Navadno 3 2 3 2 5 3 2 3" xfId="13618"/>
    <cellStyle name="Navadno 3 2 3 2 5 3 2 3 2" xfId="27776"/>
    <cellStyle name="Navadno 3 2 3 2 5 3 2 4" xfId="17876"/>
    <cellStyle name="Navadno 3 2 3 2 5 3 2 5" xfId="30180"/>
    <cellStyle name="Navadno 3 2 3 2 5 3 2 6" xfId="31837"/>
    <cellStyle name="Navadno 3 2 3 2 5 3 3" xfId="3758"/>
    <cellStyle name="Navadno 3 2 3 2 5 3 3 2" xfId="7984"/>
    <cellStyle name="Navadno 3 2 3 2 5 3 3 2 2" xfId="22142"/>
    <cellStyle name="Navadno 3 2 3 2 5 3 3 3" xfId="12210"/>
    <cellStyle name="Navadno 3 2 3 2 5 3 3 3 2" xfId="26368"/>
    <cellStyle name="Navadno 3 2 3 2 5 3 3 4" xfId="16468"/>
    <cellStyle name="Navadno 3 2 3 2 5 3 3 5" xfId="29492"/>
    <cellStyle name="Navadno 3 2 3 2 5 3 3 6" xfId="31838"/>
    <cellStyle name="Navadno 3 2 3 2 5 3 4" xfId="2350"/>
    <cellStyle name="Navadno 3 2 3 2 5 3 4 2" xfId="19292"/>
    <cellStyle name="Navadno 3 2 3 2 5 3 5" xfId="6576"/>
    <cellStyle name="Navadno 3 2 3 2 5 3 5 2" xfId="20734"/>
    <cellStyle name="Navadno 3 2 3 2 5 3 6" xfId="10802"/>
    <cellStyle name="Navadno 3 2 3 2 5 3 6 2" xfId="24960"/>
    <cellStyle name="Navadno 3 2 3 2 5 3 7" xfId="15060"/>
    <cellStyle name="Navadno 3 2 3 2 5 3 8" xfId="28772"/>
    <cellStyle name="Navadno 3 2 3 2 5 3 9" xfId="30884"/>
    <cellStyle name="Navadno 3 2 3 2 5 4" xfId="4430"/>
    <cellStyle name="Navadno 3 2 3 2 5 4 2" xfId="8656"/>
    <cellStyle name="Navadno 3 2 3 2 5 4 2 2" xfId="22814"/>
    <cellStyle name="Navadno 3 2 3 2 5 4 3" xfId="12882"/>
    <cellStyle name="Navadno 3 2 3 2 5 4 3 2" xfId="27040"/>
    <cellStyle name="Navadno 3 2 3 2 5 4 4" xfId="17140"/>
    <cellStyle name="Navadno 3 2 3 2 5 4 5" xfId="29812"/>
    <cellStyle name="Navadno 3 2 3 2 5 4 6" xfId="31839"/>
    <cellStyle name="Navadno 3 2 3 2 5 5" xfId="3022"/>
    <cellStyle name="Navadno 3 2 3 2 5 5 2" xfId="7248"/>
    <cellStyle name="Navadno 3 2 3 2 5 5 2 2" xfId="21406"/>
    <cellStyle name="Navadno 3 2 3 2 5 5 3" xfId="11474"/>
    <cellStyle name="Navadno 3 2 3 2 5 5 3 2" xfId="25632"/>
    <cellStyle name="Navadno 3 2 3 2 5 5 4" xfId="15732"/>
    <cellStyle name="Navadno 3 2 3 2 5 5 5" xfId="29124"/>
    <cellStyle name="Navadno 3 2 3 2 5 5 6" xfId="31840"/>
    <cellStyle name="Navadno 3 2 3 2 5 6" xfId="1614"/>
    <cellStyle name="Navadno 3 2 3 2 5 6 2" xfId="18556"/>
    <cellStyle name="Navadno 3 2 3 2 5 7" xfId="5840"/>
    <cellStyle name="Navadno 3 2 3 2 5 7 2" xfId="19998"/>
    <cellStyle name="Navadno 3 2 3 2 5 8" xfId="10066"/>
    <cellStyle name="Navadno 3 2 3 2 5 8 2" xfId="24224"/>
    <cellStyle name="Navadno 3 2 3 2 5 9" xfId="14324"/>
    <cellStyle name="Navadno 3 2 3 2 6" xfId="200"/>
    <cellStyle name="Navadno 3 2 3 2 6 10" xfId="28452"/>
    <cellStyle name="Navadno 3 2 3 2 6 11" xfId="30532"/>
    <cellStyle name="Navadno 3 2 3 2 6 12" xfId="31841"/>
    <cellStyle name="Navadno 3 2 3 2 6 2" xfId="425"/>
    <cellStyle name="Navadno 3 2 3 2 6 2 10" xfId="30644"/>
    <cellStyle name="Navadno 3 2 3 2 6 2 11" xfId="31842"/>
    <cellStyle name="Navadno 3 2 3 2 6 2 2" xfId="1129"/>
    <cellStyle name="Navadno 3 2 3 2 6 2 2 10" xfId="31843"/>
    <cellStyle name="Navadno 3 2 3 2 6 2 2 2" xfId="5390"/>
    <cellStyle name="Navadno 3 2 3 2 6 2 2 2 2" xfId="9616"/>
    <cellStyle name="Navadno 3 2 3 2 6 2 2 2 2 2" xfId="23774"/>
    <cellStyle name="Navadno 3 2 3 2 6 2 2 2 3" xfId="13842"/>
    <cellStyle name="Navadno 3 2 3 2 6 2 2 2 3 2" xfId="28000"/>
    <cellStyle name="Navadno 3 2 3 2 6 2 2 2 4" xfId="18100"/>
    <cellStyle name="Navadno 3 2 3 2 6 2 2 2 5" xfId="30292"/>
    <cellStyle name="Navadno 3 2 3 2 6 2 2 2 6" xfId="31844"/>
    <cellStyle name="Navadno 3 2 3 2 6 2 2 3" xfId="3982"/>
    <cellStyle name="Navadno 3 2 3 2 6 2 2 3 2" xfId="8208"/>
    <cellStyle name="Navadno 3 2 3 2 6 2 2 3 2 2" xfId="22366"/>
    <cellStyle name="Navadno 3 2 3 2 6 2 2 3 3" xfId="12434"/>
    <cellStyle name="Navadno 3 2 3 2 6 2 2 3 3 2" xfId="26592"/>
    <cellStyle name="Navadno 3 2 3 2 6 2 2 3 4" xfId="16692"/>
    <cellStyle name="Navadno 3 2 3 2 6 2 2 3 5" xfId="29604"/>
    <cellStyle name="Navadno 3 2 3 2 6 2 2 3 6" xfId="31845"/>
    <cellStyle name="Navadno 3 2 3 2 6 2 2 4" xfId="2574"/>
    <cellStyle name="Navadno 3 2 3 2 6 2 2 4 2" xfId="19516"/>
    <cellStyle name="Navadno 3 2 3 2 6 2 2 5" xfId="6800"/>
    <cellStyle name="Navadno 3 2 3 2 6 2 2 5 2" xfId="20958"/>
    <cellStyle name="Navadno 3 2 3 2 6 2 2 6" xfId="11026"/>
    <cellStyle name="Navadno 3 2 3 2 6 2 2 6 2" xfId="25184"/>
    <cellStyle name="Navadno 3 2 3 2 6 2 2 7" xfId="15284"/>
    <cellStyle name="Navadno 3 2 3 2 6 2 2 8" xfId="28884"/>
    <cellStyle name="Navadno 3 2 3 2 6 2 2 9" xfId="30996"/>
    <cellStyle name="Navadno 3 2 3 2 6 2 3" xfId="4686"/>
    <cellStyle name="Navadno 3 2 3 2 6 2 3 2" xfId="8912"/>
    <cellStyle name="Navadno 3 2 3 2 6 2 3 2 2" xfId="23070"/>
    <cellStyle name="Navadno 3 2 3 2 6 2 3 3" xfId="13138"/>
    <cellStyle name="Navadno 3 2 3 2 6 2 3 3 2" xfId="27296"/>
    <cellStyle name="Navadno 3 2 3 2 6 2 3 4" xfId="17396"/>
    <cellStyle name="Navadno 3 2 3 2 6 2 3 5" xfId="29940"/>
    <cellStyle name="Navadno 3 2 3 2 6 2 3 6" xfId="31846"/>
    <cellStyle name="Navadno 3 2 3 2 6 2 4" xfId="3278"/>
    <cellStyle name="Navadno 3 2 3 2 6 2 4 2" xfId="7504"/>
    <cellStyle name="Navadno 3 2 3 2 6 2 4 2 2" xfId="21662"/>
    <cellStyle name="Navadno 3 2 3 2 6 2 4 3" xfId="11730"/>
    <cellStyle name="Navadno 3 2 3 2 6 2 4 3 2" xfId="25888"/>
    <cellStyle name="Navadno 3 2 3 2 6 2 4 4" xfId="15988"/>
    <cellStyle name="Navadno 3 2 3 2 6 2 4 5" xfId="29252"/>
    <cellStyle name="Navadno 3 2 3 2 6 2 4 6" xfId="31847"/>
    <cellStyle name="Navadno 3 2 3 2 6 2 5" xfId="1870"/>
    <cellStyle name="Navadno 3 2 3 2 6 2 5 2" xfId="18812"/>
    <cellStyle name="Navadno 3 2 3 2 6 2 6" xfId="6096"/>
    <cellStyle name="Navadno 3 2 3 2 6 2 6 2" xfId="20254"/>
    <cellStyle name="Navadno 3 2 3 2 6 2 7" xfId="10322"/>
    <cellStyle name="Navadno 3 2 3 2 6 2 7 2" xfId="24480"/>
    <cellStyle name="Navadno 3 2 3 2 6 2 8" xfId="14580"/>
    <cellStyle name="Navadno 3 2 3 2 6 2 9" xfId="28532"/>
    <cellStyle name="Navadno 3 2 3 2 6 3" xfId="777"/>
    <cellStyle name="Navadno 3 2 3 2 6 3 10" xfId="31848"/>
    <cellStyle name="Navadno 3 2 3 2 6 3 2" xfId="5038"/>
    <cellStyle name="Navadno 3 2 3 2 6 3 2 2" xfId="9264"/>
    <cellStyle name="Navadno 3 2 3 2 6 3 2 2 2" xfId="23422"/>
    <cellStyle name="Navadno 3 2 3 2 6 3 2 3" xfId="13490"/>
    <cellStyle name="Navadno 3 2 3 2 6 3 2 3 2" xfId="27648"/>
    <cellStyle name="Navadno 3 2 3 2 6 3 2 4" xfId="17748"/>
    <cellStyle name="Navadno 3 2 3 2 6 3 2 5" xfId="30116"/>
    <cellStyle name="Navadno 3 2 3 2 6 3 2 6" xfId="31849"/>
    <cellStyle name="Navadno 3 2 3 2 6 3 3" xfId="3630"/>
    <cellStyle name="Navadno 3 2 3 2 6 3 3 2" xfId="7856"/>
    <cellStyle name="Navadno 3 2 3 2 6 3 3 2 2" xfId="22014"/>
    <cellStyle name="Navadno 3 2 3 2 6 3 3 3" xfId="12082"/>
    <cellStyle name="Navadno 3 2 3 2 6 3 3 3 2" xfId="26240"/>
    <cellStyle name="Navadno 3 2 3 2 6 3 3 4" xfId="16340"/>
    <cellStyle name="Navadno 3 2 3 2 6 3 3 5" xfId="29428"/>
    <cellStyle name="Navadno 3 2 3 2 6 3 3 6" xfId="31850"/>
    <cellStyle name="Navadno 3 2 3 2 6 3 4" xfId="2222"/>
    <cellStyle name="Navadno 3 2 3 2 6 3 4 2" xfId="19164"/>
    <cellStyle name="Navadno 3 2 3 2 6 3 5" xfId="6448"/>
    <cellStyle name="Navadno 3 2 3 2 6 3 5 2" xfId="20606"/>
    <cellStyle name="Navadno 3 2 3 2 6 3 6" xfId="10674"/>
    <cellStyle name="Navadno 3 2 3 2 6 3 6 2" xfId="24832"/>
    <cellStyle name="Navadno 3 2 3 2 6 3 7" xfId="14932"/>
    <cellStyle name="Navadno 3 2 3 2 6 3 8" xfId="28708"/>
    <cellStyle name="Navadno 3 2 3 2 6 3 9" xfId="30820"/>
    <cellStyle name="Navadno 3 2 3 2 6 4" xfId="4462"/>
    <cellStyle name="Navadno 3 2 3 2 6 4 2" xfId="8688"/>
    <cellStyle name="Navadno 3 2 3 2 6 4 2 2" xfId="22846"/>
    <cellStyle name="Navadno 3 2 3 2 6 4 3" xfId="12914"/>
    <cellStyle name="Navadno 3 2 3 2 6 4 3 2" xfId="27072"/>
    <cellStyle name="Navadno 3 2 3 2 6 4 4" xfId="17172"/>
    <cellStyle name="Navadno 3 2 3 2 6 4 5" xfId="29828"/>
    <cellStyle name="Navadno 3 2 3 2 6 4 6" xfId="31851"/>
    <cellStyle name="Navadno 3 2 3 2 6 5" xfId="3054"/>
    <cellStyle name="Navadno 3 2 3 2 6 5 2" xfId="7280"/>
    <cellStyle name="Navadno 3 2 3 2 6 5 2 2" xfId="21438"/>
    <cellStyle name="Navadno 3 2 3 2 6 5 3" xfId="11506"/>
    <cellStyle name="Navadno 3 2 3 2 6 5 3 2" xfId="25664"/>
    <cellStyle name="Navadno 3 2 3 2 6 5 4" xfId="15764"/>
    <cellStyle name="Navadno 3 2 3 2 6 5 5" xfId="29140"/>
    <cellStyle name="Navadno 3 2 3 2 6 5 6" xfId="31852"/>
    <cellStyle name="Navadno 3 2 3 2 6 6" xfId="1646"/>
    <cellStyle name="Navadno 3 2 3 2 6 6 2" xfId="18588"/>
    <cellStyle name="Navadno 3 2 3 2 6 7" xfId="5872"/>
    <cellStyle name="Navadno 3 2 3 2 6 7 2" xfId="20030"/>
    <cellStyle name="Navadno 3 2 3 2 6 8" xfId="10098"/>
    <cellStyle name="Navadno 3 2 3 2 6 8 2" xfId="24256"/>
    <cellStyle name="Navadno 3 2 3 2 6 9" xfId="14356"/>
    <cellStyle name="Navadno 3 2 3 2 7" xfId="318"/>
    <cellStyle name="Navadno 3 2 3 2 7 10" xfId="28489"/>
    <cellStyle name="Navadno 3 2 3 2 7 11" xfId="30589"/>
    <cellStyle name="Navadno 3 2 3 2 7 12" xfId="31853"/>
    <cellStyle name="Navadno 3 2 3 2 7 2" xfId="670"/>
    <cellStyle name="Navadno 3 2 3 2 7 2 10" xfId="30765"/>
    <cellStyle name="Navadno 3 2 3 2 7 2 11" xfId="31854"/>
    <cellStyle name="Navadno 3 2 3 2 7 2 2" xfId="1374"/>
    <cellStyle name="Navadno 3 2 3 2 7 2 2 10" xfId="31855"/>
    <cellStyle name="Navadno 3 2 3 2 7 2 2 2" xfId="5635"/>
    <cellStyle name="Navadno 3 2 3 2 7 2 2 2 2" xfId="9861"/>
    <cellStyle name="Navadno 3 2 3 2 7 2 2 2 2 2" xfId="24019"/>
    <cellStyle name="Navadno 3 2 3 2 7 2 2 2 3" xfId="14087"/>
    <cellStyle name="Navadno 3 2 3 2 7 2 2 2 3 2" xfId="28245"/>
    <cellStyle name="Navadno 3 2 3 2 7 2 2 2 4" xfId="18345"/>
    <cellStyle name="Navadno 3 2 3 2 7 2 2 2 5" xfId="30413"/>
    <cellStyle name="Navadno 3 2 3 2 7 2 2 2 6" xfId="31856"/>
    <cellStyle name="Navadno 3 2 3 2 7 2 2 3" xfId="4227"/>
    <cellStyle name="Navadno 3 2 3 2 7 2 2 3 2" xfId="8453"/>
    <cellStyle name="Navadno 3 2 3 2 7 2 2 3 2 2" xfId="22611"/>
    <cellStyle name="Navadno 3 2 3 2 7 2 2 3 3" xfId="12679"/>
    <cellStyle name="Navadno 3 2 3 2 7 2 2 3 3 2" xfId="26837"/>
    <cellStyle name="Navadno 3 2 3 2 7 2 2 3 4" xfId="16937"/>
    <cellStyle name="Navadno 3 2 3 2 7 2 2 3 5" xfId="29725"/>
    <cellStyle name="Navadno 3 2 3 2 7 2 2 3 6" xfId="31857"/>
    <cellStyle name="Navadno 3 2 3 2 7 2 2 4" xfId="2819"/>
    <cellStyle name="Navadno 3 2 3 2 7 2 2 4 2" xfId="19761"/>
    <cellStyle name="Navadno 3 2 3 2 7 2 2 5" xfId="7045"/>
    <cellStyle name="Navadno 3 2 3 2 7 2 2 5 2" xfId="21203"/>
    <cellStyle name="Navadno 3 2 3 2 7 2 2 6" xfId="11271"/>
    <cellStyle name="Navadno 3 2 3 2 7 2 2 6 2" xfId="25429"/>
    <cellStyle name="Navadno 3 2 3 2 7 2 2 7" xfId="15529"/>
    <cellStyle name="Navadno 3 2 3 2 7 2 2 8" xfId="29005"/>
    <cellStyle name="Navadno 3 2 3 2 7 2 2 9" xfId="31117"/>
    <cellStyle name="Navadno 3 2 3 2 7 2 3" xfId="4931"/>
    <cellStyle name="Navadno 3 2 3 2 7 2 3 2" xfId="9157"/>
    <cellStyle name="Navadno 3 2 3 2 7 2 3 2 2" xfId="23315"/>
    <cellStyle name="Navadno 3 2 3 2 7 2 3 3" xfId="13383"/>
    <cellStyle name="Navadno 3 2 3 2 7 2 3 3 2" xfId="27541"/>
    <cellStyle name="Navadno 3 2 3 2 7 2 3 4" xfId="17641"/>
    <cellStyle name="Navadno 3 2 3 2 7 2 3 5" xfId="30061"/>
    <cellStyle name="Navadno 3 2 3 2 7 2 3 6" xfId="31858"/>
    <cellStyle name="Navadno 3 2 3 2 7 2 4" xfId="3523"/>
    <cellStyle name="Navadno 3 2 3 2 7 2 4 2" xfId="7749"/>
    <cellStyle name="Navadno 3 2 3 2 7 2 4 2 2" xfId="21907"/>
    <cellStyle name="Navadno 3 2 3 2 7 2 4 3" xfId="11975"/>
    <cellStyle name="Navadno 3 2 3 2 7 2 4 3 2" xfId="26133"/>
    <cellStyle name="Navadno 3 2 3 2 7 2 4 4" xfId="16233"/>
    <cellStyle name="Navadno 3 2 3 2 7 2 4 5" xfId="29373"/>
    <cellStyle name="Navadno 3 2 3 2 7 2 4 6" xfId="31859"/>
    <cellStyle name="Navadno 3 2 3 2 7 2 5" xfId="2115"/>
    <cellStyle name="Navadno 3 2 3 2 7 2 5 2" xfId="19057"/>
    <cellStyle name="Navadno 3 2 3 2 7 2 6" xfId="6341"/>
    <cellStyle name="Navadno 3 2 3 2 7 2 6 2" xfId="20499"/>
    <cellStyle name="Navadno 3 2 3 2 7 2 7" xfId="10567"/>
    <cellStyle name="Navadno 3 2 3 2 7 2 7 2" xfId="24725"/>
    <cellStyle name="Navadno 3 2 3 2 7 2 8" xfId="14825"/>
    <cellStyle name="Navadno 3 2 3 2 7 2 9" xfId="28653"/>
    <cellStyle name="Navadno 3 2 3 2 7 3" xfId="1022"/>
    <cellStyle name="Navadno 3 2 3 2 7 3 10" xfId="31860"/>
    <cellStyle name="Navadno 3 2 3 2 7 3 2" xfId="5283"/>
    <cellStyle name="Navadno 3 2 3 2 7 3 2 2" xfId="9509"/>
    <cellStyle name="Navadno 3 2 3 2 7 3 2 2 2" xfId="23667"/>
    <cellStyle name="Navadno 3 2 3 2 7 3 2 3" xfId="13735"/>
    <cellStyle name="Navadno 3 2 3 2 7 3 2 3 2" xfId="27893"/>
    <cellStyle name="Navadno 3 2 3 2 7 3 2 4" xfId="17993"/>
    <cellStyle name="Navadno 3 2 3 2 7 3 2 5" xfId="30237"/>
    <cellStyle name="Navadno 3 2 3 2 7 3 2 6" xfId="31861"/>
    <cellStyle name="Navadno 3 2 3 2 7 3 3" xfId="3875"/>
    <cellStyle name="Navadno 3 2 3 2 7 3 3 2" xfId="8101"/>
    <cellStyle name="Navadno 3 2 3 2 7 3 3 2 2" xfId="22259"/>
    <cellStyle name="Navadno 3 2 3 2 7 3 3 3" xfId="12327"/>
    <cellStyle name="Navadno 3 2 3 2 7 3 3 3 2" xfId="26485"/>
    <cellStyle name="Navadno 3 2 3 2 7 3 3 4" xfId="16585"/>
    <cellStyle name="Navadno 3 2 3 2 7 3 3 5" xfId="29549"/>
    <cellStyle name="Navadno 3 2 3 2 7 3 3 6" xfId="31862"/>
    <cellStyle name="Navadno 3 2 3 2 7 3 4" xfId="2467"/>
    <cellStyle name="Navadno 3 2 3 2 7 3 4 2" xfId="19409"/>
    <cellStyle name="Navadno 3 2 3 2 7 3 5" xfId="6693"/>
    <cellStyle name="Navadno 3 2 3 2 7 3 5 2" xfId="20851"/>
    <cellStyle name="Navadno 3 2 3 2 7 3 6" xfId="10919"/>
    <cellStyle name="Navadno 3 2 3 2 7 3 6 2" xfId="25077"/>
    <cellStyle name="Navadno 3 2 3 2 7 3 7" xfId="15177"/>
    <cellStyle name="Navadno 3 2 3 2 7 3 8" xfId="28829"/>
    <cellStyle name="Navadno 3 2 3 2 7 3 9" xfId="30941"/>
    <cellStyle name="Navadno 3 2 3 2 7 4" xfId="4579"/>
    <cellStyle name="Navadno 3 2 3 2 7 4 2" xfId="8805"/>
    <cellStyle name="Navadno 3 2 3 2 7 4 2 2" xfId="22963"/>
    <cellStyle name="Navadno 3 2 3 2 7 4 3" xfId="13031"/>
    <cellStyle name="Navadno 3 2 3 2 7 4 3 2" xfId="27189"/>
    <cellStyle name="Navadno 3 2 3 2 7 4 4" xfId="17289"/>
    <cellStyle name="Navadno 3 2 3 2 7 4 5" xfId="29885"/>
    <cellStyle name="Navadno 3 2 3 2 7 4 6" xfId="31863"/>
    <cellStyle name="Navadno 3 2 3 2 7 5" xfId="3171"/>
    <cellStyle name="Navadno 3 2 3 2 7 5 2" xfId="7397"/>
    <cellStyle name="Navadno 3 2 3 2 7 5 2 2" xfId="21555"/>
    <cellStyle name="Navadno 3 2 3 2 7 5 3" xfId="11623"/>
    <cellStyle name="Navadno 3 2 3 2 7 5 3 2" xfId="25781"/>
    <cellStyle name="Navadno 3 2 3 2 7 5 4" xfId="15881"/>
    <cellStyle name="Navadno 3 2 3 2 7 5 5" xfId="29197"/>
    <cellStyle name="Navadno 3 2 3 2 7 5 6" xfId="31864"/>
    <cellStyle name="Navadno 3 2 3 2 7 6" xfId="1763"/>
    <cellStyle name="Navadno 3 2 3 2 7 6 2" xfId="18705"/>
    <cellStyle name="Navadno 3 2 3 2 7 7" xfId="5989"/>
    <cellStyle name="Navadno 3 2 3 2 7 7 2" xfId="20147"/>
    <cellStyle name="Navadno 3 2 3 2 7 8" xfId="10215"/>
    <cellStyle name="Navadno 3 2 3 2 7 8 2" xfId="24373"/>
    <cellStyle name="Navadno 3 2 3 2 7 9" xfId="14473"/>
    <cellStyle name="Navadno 3 2 3 2 8" xfId="393"/>
    <cellStyle name="Navadno 3 2 3 2 8 10" xfId="30628"/>
    <cellStyle name="Navadno 3 2 3 2 8 11" xfId="31865"/>
    <cellStyle name="Navadno 3 2 3 2 8 2" xfId="1097"/>
    <cellStyle name="Navadno 3 2 3 2 8 2 10" xfId="31866"/>
    <cellStyle name="Navadno 3 2 3 2 8 2 2" xfId="5358"/>
    <cellStyle name="Navadno 3 2 3 2 8 2 2 2" xfId="9584"/>
    <cellStyle name="Navadno 3 2 3 2 8 2 2 2 2" xfId="23742"/>
    <cellStyle name="Navadno 3 2 3 2 8 2 2 3" xfId="13810"/>
    <cellStyle name="Navadno 3 2 3 2 8 2 2 3 2" xfId="27968"/>
    <cellStyle name="Navadno 3 2 3 2 8 2 2 4" xfId="18068"/>
    <cellStyle name="Navadno 3 2 3 2 8 2 2 5" xfId="30276"/>
    <cellStyle name="Navadno 3 2 3 2 8 2 2 6" xfId="31867"/>
    <cellStyle name="Navadno 3 2 3 2 8 2 3" xfId="3950"/>
    <cellStyle name="Navadno 3 2 3 2 8 2 3 2" xfId="8176"/>
    <cellStyle name="Navadno 3 2 3 2 8 2 3 2 2" xfId="22334"/>
    <cellStyle name="Navadno 3 2 3 2 8 2 3 3" xfId="12402"/>
    <cellStyle name="Navadno 3 2 3 2 8 2 3 3 2" xfId="26560"/>
    <cellStyle name="Navadno 3 2 3 2 8 2 3 4" xfId="16660"/>
    <cellStyle name="Navadno 3 2 3 2 8 2 3 5" xfId="29588"/>
    <cellStyle name="Navadno 3 2 3 2 8 2 3 6" xfId="31868"/>
    <cellStyle name="Navadno 3 2 3 2 8 2 4" xfId="2542"/>
    <cellStyle name="Navadno 3 2 3 2 8 2 4 2" xfId="19484"/>
    <cellStyle name="Navadno 3 2 3 2 8 2 5" xfId="6768"/>
    <cellStyle name="Navadno 3 2 3 2 8 2 5 2" xfId="20926"/>
    <cellStyle name="Navadno 3 2 3 2 8 2 6" xfId="10994"/>
    <cellStyle name="Navadno 3 2 3 2 8 2 6 2" xfId="25152"/>
    <cellStyle name="Navadno 3 2 3 2 8 2 7" xfId="15252"/>
    <cellStyle name="Navadno 3 2 3 2 8 2 8" xfId="28868"/>
    <cellStyle name="Navadno 3 2 3 2 8 2 9" xfId="30980"/>
    <cellStyle name="Navadno 3 2 3 2 8 3" xfId="4654"/>
    <cellStyle name="Navadno 3 2 3 2 8 3 2" xfId="8880"/>
    <cellStyle name="Navadno 3 2 3 2 8 3 2 2" xfId="23038"/>
    <cellStyle name="Navadno 3 2 3 2 8 3 3" xfId="13106"/>
    <cellStyle name="Navadno 3 2 3 2 8 3 3 2" xfId="27264"/>
    <cellStyle name="Navadno 3 2 3 2 8 3 4" xfId="17364"/>
    <cellStyle name="Navadno 3 2 3 2 8 3 5" xfId="29924"/>
    <cellStyle name="Navadno 3 2 3 2 8 3 6" xfId="31869"/>
    <cellStyle name="Navadno 3 2 3 2 8 4" xfId="3246"/>
    <cellStyle name="Navadno 3 2 3 2 8 4 2" xfId="7472"/>
    <cellStyle name="Navadno 3 2 3 2 8 4 2 2" xfId="21630"/>
    <cellStyle name="Navadno 3 2 3 2 8 4 3" xfId="11698"/>
    <cellStyle name="Navadno 3 2 3 2 8 4 3 2" xfId="25856"/>
    <cellStyle name="Navadno 3 2 3 2 8 4 4" xfId="15956"/>
    <cellStyle name="Navadno 3 2 3 2 8 4 5" xfId="29236"/>
    <cellStyle name="Navadno 3 2 3 2 8 4 6" xfId="31870"/>
    <cellStyle name="Navadno 3 2 3 2 8 5" xfId="1838"/>
    <cellStyle name="Navadno 3 2 3 2 8 5 2" xfId="18780"/>
    <cellStyle name="Navadno 3 2 3 2 8 6" xfId="6064"/>
    <cellStyle name="Navadno 3 2 3 2 8 6 2" xfId="20222"/>
    <cellStyle name="Navadno 3 2 3 2 8 7" xfId="10290"/>
    <cellStyle name="Navadno 3 2 3 2 8 7 2" xfId="24448"/>
    <cellStyle name="Navadno 3 2 3 2 8 8" xfId="14548"/>
    <cellStyle name="Navadno 3 2 3 2 8 9" xfId="28516"/>
    <cellStyle name="Navadno 3 2 3 2 9" xfId="745"/>
    <cellStyle name="Navadno 3 2 3 2 9 10" xfId="31871"/>
    <cellStyle name="Navadno 3 2 3 2 9 2" xfId="5006"/>
    <cellStyle name="Navadno 3 2 3 2 9 2 2" xfId="9232"/>
    <cellStyle name="Navadno 3 2 3 2 9 2 2 2" xfId="23390"/>
    <cellStyle name="Navadno 3 2 3 2 9 2 3" xfId="13458"/>
    <cellStyle name="Navadno 3 2 3 2 9 2 3 2" xfId="27616"/>
    <cellStyle name="Navadno 3 2 3 2 9 2 4" xfId="17716"/>
    <cellStyle name="Navadno 3 2 3 2 9 2 5" xfId="30100"/>
    <cellStyle name="Navadno 3 2 3 2 9 2 6" xfId="31872"/>
    <cellStyle name="Navadno 3 2 3 2 9 3" xfId="3598"/>
    <cellStyle name="Navadno 3 2 3 2 9 3 2" xfId="7824"/>
    <cellStyle name="Navadno 3 2 3 2 9 3 2 2" xfId="21982"/>
    <cellStyle name="Navadno 3 2 3 2 9 3 3" xfId="12050"/>
    <cellStyle name="Navadno 3 2 3 2 9 3 3 2" xfId="26208"/>
    <cellStyle name="Navadno 3 2 3 2 9 3 4" xfId="16308"/>
    <cellStyle name="Navadno 3 2 3 2 9 3 5" xfId="29412"/>
    <cellStyle name="Navadno 3 2 3 2 9 3 6" xfId="31873"/>
    <cellStyle name="Navadno 3 2 3 2 9 4" xfId="2190"/>
    <cellStyle name="Navadno 3 2 3 2 9 4 2" xfId="19132"/>
    <cellStyle name="Navadno 3 2 3 2 9 5" xfId="6416"/>
    <cellStyle name="Navadno 3 2 3 2 9 5 2" xfId="20574"/>
    <cellStyle name="Navadno 3 2 3 2 9 6" xfId="10642"/>
    <cellStyle name="Navadno 3 2 3 2 9 6 2" xfId="24800"/>
    <cellStyle name="Navadno 3 2 3 2 9 7" xfId="14900"/>
    <cellStyle name="Navadno 3 2 3 2 9 8" xfId="28692"/>
    <cellStyle name="Navadno 3 2 3 2 9 9" xfId="30804"/>
    <cellStyle name="Navadno 3 2 3 20" xfId="31736"/>
    <cellStyle name="Navadno 3 2 3 3" xfId="87"/>
    <cellStyle name="Navadno 3 2 3 3 10" xfId="9953"/>
    <cellStyle name="Navadno 3 2 3 3 10 2" xfId="24111"/>
    <cellStyle name="Navadno 3 2 3 3 11" xfId="14211"/>
    <cellStyle name="Navadno 3 2 3 3 12" xfId="28364"/>
    <cellStyle name="Navadno 3 2 3 3 13" xfId="30476"/>
    <cellStyle name="Navadno 3 2 3 3 14" xfId="31874"/>
    <cellStyle name="Navadno 3 2 3 3 2" xfId="247"/>
    <cellStyle name="Navadno 3 2 3 3 2 10" xfId="28396"/>
    <cellStyle name="Navadno 3 2 3 3 2 11" xfId="30556"/>
    <cellStyle name="Navadno 3 2 3 3 2 12" xfId="31875"/>
    <cellStyle name="Navadno 3 2 3 3 2 2" xfId="600"/>
    <cellStyle name="Navadno 3 2 3 3 2 2 10" xfId="30732"/>
    <cellStyle name="Navadno 3 2 3 3 2 2 11" xfId="31876"/>
    <cellStyle name="Navadno 3 2 3 3 2 2 2" xfId="1304"/>
    <cellStyle name="Navadno 3 2 3 3 2 2 2 10" xfId="31877"/>
    <cellStyle name="Navadno 3 2 3 3 2 2 2 2" xfId="5565"/>
    <cellStyle name="Navadno 3 2 3 3 2 2 2 2 2" xfId="9791"/>
    <cellStyle name="Navadno 3 2 3 3 2 2 2 2 2 2" xfId="23949"/>
    <cellStyle name="Navadno 3 2 3 3 2 2 2 2 3" xfId="14017"/>
    <cellStyle name="Navadno 3 2 3 3 2 2 2 2 3 2" xfId="28175"/>
    <cellStyle name="Navadno 3 2 3 3 2 2 2 2 4" xfId="18275"/>
    <cellStyle name="Navadno 3 2 3 3 2 2 2 2 5" xfId="30380"/>
    <cellStyle name="Navadno 3 2 3 3 2 2 2 2 6" xfId="31878"/>
    <cellStyle name="Navadno 3 2 3 3 2 2 2 3" xfId="4157"/>
    <cellStyle name="Navadno 3 2 3 3 2 2 2 3 2" xfId="8383"/>
    <cellStyle name="Navadno 3 2 3 3 2 2 2 3 2 2" xfId="22541"/>
    <cellStyle name="Navadno 3 2 3 3 2 2 2 3 3" xfId="12609"/>
    <cellStyle name="Navadno 3 2 3 3 2 2 2 3 3 2" xfId="26767"/>
    <cellStyle name="Navadno 3 2 3 3 2 2 2 3 4" xfId="16867"/>
    <cellStyle name="Navadno 3 2 3 3 2 2 2 3 5" xfId="29692"/>
    <cellStyle name="Navadno 3 2 3 3 2 2 2 3 6" xfId="31879"/>
    <cellStyle name="Navadno 3 2 3 3 2 2 2 4" xfId="2749"/>
    <cellStyle name="Navadno 3 2 3 3 2 2 2 4 2" xfId="19691"/>
    <cellStyle name="Navadno 3 2 3 3 2 2 2 5" xfId="6975"/>
    <cellStyle name="Navadno 3 2 3 3 2 2 2 5 2" xfId="21133"/>
    <cellStyle name="Navadno 3 2 3 3 2 2 2 6" xfId="11201"/>
    <cellStyle name="Navadno 3 2 3 3 2 2 2 6 2" xfId="25359"/>
    <cellStyle name="Navadno 3 2 3 3 2 2 2 7" xfId="15459"/>
    <cellStyle name="Navadno 3 2 3 3 2 2 2 8" xfId="28972"/>
    <cellStyle name="Navadno 3 2 3 3 2 2 2 9" xfId="31084"/>
    <cellStyle name="Navadno 3 2 3 3 2 2 3" xfId="4861"/>
    <cellStyle name="Navadno 3 2 3 3 2 2 3 2" xfId="9087"/>
    <cellStyle name="Navadno 3 2 3 3 2 2 3 2 2" xfId="23245"/>
    <cellStyle name="Navadno 3 2 3 3 2 2 3 3" xfId="13313"/>
    <cellStyle name="Navadno 3 2 3 3 2 2 3 3 2" xfId="27471"/>
    <cellStyle name="Navadno 3 2 3 3 2 2 3 4" xfId="17571"/>
    <cellStyle name="Navadno 3 2 3 3 2 2 3 5" xfId="30028"/>
    <cellStyle name="Navadno 3 2 3 3 2 2 3 6" xfId="31880"/>
    <cellStyle name="Navadno 3 2 3 3 2 2 4" xfId="3453"/>
    <cellStyle name="Navadno 3 2 3 3 2 2 4 2" xfId="7679"/>
    <cellStyle name="Navadno 3 2 3 3 2 2 4 2 2" xfId="21837"/>
    <cellStyle name="Navadno 3 2 3 3 2 2 4 3" xfId="11905"/>
    <cellStyle name="Navadno 3 2 3 3 2 2 4 3 2" xfId="26063"/>
    <cellStyle name="Navadno 3 2 3 3 2 2 4 4" xfId="16163"/>
    <cellStyle name="Navadno 3 2 3 3 2 2 4 5" xfId="29340"/>
    <cellStyle name="Navadno 3 2 3 3 2 2 4 6" xfId="31881"/>
    <cellStyle name="Navadno 3 2 3 3 2 2 5" xfId="2045"/>
    <cellStyle name="Navadno 3 2 3 3 2 2 5 2" xfId="18987"/>
    <cellStyle name="Navadno 3 2 3 3 2 2 6" xfId="6271"/>
    <cellStyle name="Navadno 3 2 3 3 2 2 6 2" xfId="20429"/>
    <cellStyle name="Navadno 3 2 3 3 2 2 7" xfId="10497"/>
    <cellStyle name="Navadno 3 2 3 3 2 2 7 2" xfId="24655"/>
    <cellStyle name="Navadno 3 2 3 3 2 2 8" xfId="14755"/>
    <cellStyle name="Navadno 3 2 3 3 2 2 9" xfId="28620"/>
    <cellStyle name="Navadno 3 2 3 3 2 3" xfId="952"/>
    <cellStyle name="Navadno 3 2 3 3 2 3 10" xfId="31882"/>
    <cellStyle name="Navadno 3 2 3 3 2 3 2" xfId="5213"/>
    <cellStyle name="Navadno 3 2 3 3 2 3 2 2" xfId="9439"/>
    <cellStyle name="Navadno 3 2 3 3 2 3 2 2 2" xfId="23597"/>
    <cellStyle name="Navadno 3 2 3 3 2 3 2 3" xfId="13665"/>
    <cellStyle name="Navadno 3 2 3 3 2 3 2 3 2" xfId="27823"/>
    <cellStyle name="Navadno 3 2 3 3 2 3 2 4" xfId="17923"/>
    <cellStyle name="Navadno 3 2 3 3 2 3 2 5" xfId="30204"/>
    <cellStyle name="Navadno 3 2 3 3 2 3 2 6" xfId="31883"/>
    <cellStyle name="Navadno 3 2 3 3 2 3 3" xfId="3805"/>
    <cellStyle name="Navadno 3 2 3 3 2 3 3 2" xfId="8031"/>
    <cellStyle name="Navadno 3 2 3 3 2 3 3 2 2" xfId="22189"/>
    <cellStyle name="Navadno 3 2 3 3 2 3 3 3" xfId="12257"/>
    <cellStyle name="Navadno 3 2 3 3 2 3 3 3 2" xfId="26415"/>
    <cellStyle name="Navadno 3 2 3 3 2 3 3 4" xfId="16515"/>
    <cellStyle name="Navadno 3 2 3 3 2 3 3 5" xfId="29516"/>
    <cellStyle name="Navadno 3 2 3 3 2 3 3 6" xfId="31884"/>
    <cellStyle name="Navadno 3 2 3 3 2 3 4" xfId="2397"/>
    <cellStyle name="Navadno 3 2 3 3 2 3 4 2" xfId="19339"/>
    <cellStyle name="Navadno 3 2 3 3 2 3 5" xfId="6623"/>
    <cellStyle name="Navadno 3 2 3 3 2 3 5 2" xfId="20781"/>
    <cellStyle name="Navadno 3 2 3 3 2 3 6" xfId="10849"/>
    <cellStyle name="Navadno 3 2 3 3 2 3 6 2" xfId="25007"/>
    <cellStyle name="Navadno 3 2 3 3 2 3 7" xfId="15107"/>
    <cellStyle name="Navadno 3 2 3 3 2 3 8" xfId="28796"/>
    <cellStyle name="Navadno 3 2 3 3 2 3 9" xfId="30908"/>
    <cellStyle name="Navadno 3 2 3 3 2 4" xfId="4509"/>
    <cellStyle name="Navadno 3 2 3 3 2 4 2" xfId="8735"/>
    <cellStyle name="Navadno 3 2 3 3 2 4 2 2" xfId="22893"/>
    <cellStyle name="Navadno 3 2 3 3 2 4 3" xfId="12961"/>
    <cellStyle name="Navadno 3 2 3 3 2 4 3 2" xfId="27119"/>
    <cellStyle name="Navadno 3 2 3 3 2 4 4" xfId="17219"/>
    <cellStyle name="Navadno 3 2 3 3 2 4 5" xfId="29852"/>
    <cellStyle name="Navadno 3 2 3 3 2 4 6" xfId="31885"/>
    <cellStyle name="Navadno 3 2 3 3 2 5" xfId="3101"/>
    <cellStyle name="Navadno 3 2 3 3 2 5 2" xfId="7327"/>
    <cellStyle name="Navadno 3 2 3 3 2 5 2 2" xfId="21485"/>
    <cellStyle name="Navadno 3 2 3 3 2 5 3" xfId="11553"/>
    <cellStyle name="Navadno 3 2 3 3 2 5 3 2" xfId="25711"/>
    <cellStyle name="Navadno 3 2 3 3 2 5 4" xfId="15811"/>
    <cellStyle name="Navadno 3 2 3 3 2 5 5" xfId="29164"/>
    <cellStyle name="Navadno 3 2 3 3 2 5 6" xfId="31886"/>
    <cellStyle name="Navadno 3 2 3 3 2 6" xfId="1693"/>
    <cellStyle name="Navadno 3 2 3 3 2 6 2" xfId="18635"/>
    <cellStyle name="Navadno 3 2 3 3 2 7" xfId="5919"/>
    <cellStyle name="Navadno 3 2 3 3 2 7 2" xfId="20077"/>
    <cellStyle name="Navadno 3 2 3 3 2 8" xfId="10145"/>
    <cellStyle name="Navadno 3 2 3 3 2 8 2" xfId="24303"/>
    <cellStyle name="Navadno 3 2 3 3 2 9" xfId="14403"/>
    <cellStyle name="Navadno 3 2 3 3 3" xfId="327"/>
    <cellStyle name="Navadno 3 2 3 3 3 10" xfId="28413"/>
    <cellStyle name="Navadno 3 2 3 3 3 11" xfId="30594"/>
    <cellStyle name="Navadno 3 2 3 3 3 12" xfId="31887"/>
    <cellStyle name="Navadno 3 2 3 3 3 2" xfId="679"/>
    <cellStyle name="Navadno 3 2 3 3 3 2 10" xfId="30770"/>
    <cellStyle name="Navadno 3 2 3 3 3 2 11" xfId="31888"/>
    <cellStyle name="Navadno 3 2 3 3 3 2 2" xfId="1383"/>
    <cellStyle name="Navadno 3 2 3 3 3 2 2 10" xfId="31889"/>
    <cellStyle name="Navadno 3 2 3 3 3 2 2 2" xfId="5644"/>
    <cellStyle name="Navadno 3 2 3 3 3 2 2 2 2" xfId="9870"/>
    <cellStyle name="Navadno 3 2 3 3 3 2 2 2 2 2" xfId="24028"/>
    <cellStyle name="Navadno 3 2 3 3 3 2 2 2 3" xfId="14096"/>
    <cellStyle name="Navadno 3 2 3 3 3 2 2 2 3 2" xfId="28254"/>
    <cellStyle name="Navadno 3 2 3 3 3 2 2 2 4" xfId="18354"/>
    <cellStyle name="Navadno 3 2 3 3 3 2 2 2 5" xfId="30418"/>
    <cellStyle name="Navadno 3 2 3 3 3 2 2 2 6" xfId="31890"/>
    <cellStyle name="Navadno 3 2 3 3 3 2 2 3" xfId="4236"/>
    <cellStyle name="Navadno 3 2 3 3 3 2 2 3 2" xfId="8462"/>
    <cellStyle name="Navadno 3 2 3 3 3 2 2 3 2 2" xfId="22620"/>
    <cellStyle name="Navadno 3 2 3 3 3 2 2 3 3" xfId="12688"/>
    <cellStyle name="Navadno 3 2 3 3 3 2 2 3 3 2" xfId="26846"/>
    <cellStyle name="Navadno 3 2 3 3 3 2 2 3 4" xfId="16946"/>
    <cellStyle name="Navadno 3 2 3 3 3 2 2 3 5" xfId="29730"/>
    <cellStyle name="Navadno 3 2 3 3 3 2 2 3 6" xfId="31891"/>
    <cellStyle name="Navadno 3 2 3 3 3 2 2 4" xfId="2828"/>
    <cellStyle name="Navadno 3 2 3 3 3 2 2 4 2" xfId="19770"/>
    <cellStyle name="Navadno 3 2 3 3 3 2 2 5" xfId="7054"/>
    <cellStyle name="Navadno 3 2 3 3 3 2 2 5 2" xfId="21212"/>
    <cellStyle name="Navadno 3 2 3 3 3 2 2 6" xfId="11280"/>
    <cellStyle name="Navadno 3 2 3 3 3 2 2 6 2" xfId="25438"/>
    <cellStyle name="Navadno 3 2 3 3 3 2 2 7" xfId="15538"/>
    <cellStyle name="Navadno 3 2 3 3 3 2 2 8" xfId="29010"/>
    <cellStyle name="Navadno 3 2 3 3 3 2 2 9" xfId="31122"/>
    <cellStyle name="Navadno 3 2 3 3 3 2 3" xfId="4940"/>
    <cellStyle name="Navadno 3 2 3 3 3 2 3 2" xfId="9166"/>
    <cellStyle name="Navadno 3 2 3 3 3 2 3 2 2" xfId="23324"/>
    <cellStyle name="Navadno 3 2 3 3 3 2 3 3" xfId="13392"/>
    <cellStyle name="Navadno 3 2 3 3 3 2 3 3 2" xfId="27550"/>
    <cellStyle name="Navadno 3 2 3 3 3 2 3 4" xfId="17650"/>
    <cellStyle name="Navadno 3 2 3 3 3 2 3 5" xfId="30066"/>
    <cellStyle name="Navadno 3 2 3 3 3 2 3 6" xfId="31892"/>
    <cellStyle name="Navadno 3 2 3 3 3 2 4" xfId="3532"/>
    <cellStyle name="Navadno 3 2 3 3 3 2 4 2" xfId="7758"/>
    <cellStyle name="Navadno 3 2 3 3 3 2 4 2 2" xfId="21916"/>
    <cellStyle name="Navadno 3 2 3 3 3 2 4 3" xfId="11984"/>
    <cellStyle name="Navadno 3 2 3 3 3 2 4 3 2" xfId="26142"/>
    <cellStyle name="Navadno 3 2 3 3 3 2 4 4" xfId="16242"/>
    <cellStyle name="Navadno 3 2 3 3 3 2 4 5" xfId="29378"/>
    <cellStyle name="Navadno 3 2 3 3 3 2 4 6" xfId="31893"/>
    <cellStyle name="Navadno 3 2 3 3 3 2 5" xfId="2124"/>
    <cellStyle name="Navadno 3 2 3 3 3 2 5 2" xfId="19066"/>
    <cellStyle name="Navadno 3 2 3 3 3 2 6" xfId="6350"/>
    <cellStyle name="Navadno 3 2 3 3 3 2 6 2" xfId="20508"/>
    <cellStyle name="Navadno 3 2 3 3 3 2 7" xfId="10576"/>
    <cellStyle name="Navadno 3 2 3 3 3 2 7 2" xfId="24734"/>
    <cellStyle name="Navadno 3 2 3 3 3 2 8" xfId="14834"/>
    <cellStyle name="Navadno 3 2 3 3 3 2 9" xfId="28658"/>
    <cellStyle name="Navadno 3 2 3 3 3 3" xfId="1031"/>
    <cellStyle name="Navadno 3 2 3 3 3 3 10" xfId="31894"/>
    <cellStyle name="Navadno 3 2 3 3 3 3 2" xfId="5292"/>
    <cellStyle name="Navadno 3 2 3 3 3 3 2 2" xfId="9518"/>
    <cellStyle name="Navadno 3 2 3 3 3 3 2 2 2" xfId="23676"/>
    <cellStyle name="Navadno 3 2 3 3 3 3 2 3" xfId="13744"/>
    <cellStyle name="Navadno 3 2 3 3 3 3 2 3 2" xfId="27902"/>
    <cellStyle name="Navadno 3 2 3 3 3 3 2 4" xfId="18002"/>
    <cellStyle name="Navadno 3 2 3 3 3 3 2 5" xfId="30242"/>
    <cellStyle name="Navadno 3 2 3 3 3 3 2 6" xfId="31895"/>
    <cellStyle name="Navadno 3 2 3 3 3 3 3" xfId="3884"/>
    <cellStyle name="Navadno 3 2 3 3 3 3 3 2" xfId="8110"/>
    <cellStyle name="Navadno 3 2 3 3 3 3 3 2 2" xfId="22268"/>
    <cellStyle name="Navadno 3 2 3 3 3 3 3 3" xfId="12336"/>
    <cellStyle name="Navadno 3 2 3 3 3 3 3 3 2" xfId="26494"/>
    <cellStyle name="Navadno 3 2 3 3 3 3 3 4" xfId="16594"/>
    <cellStyle name="Navadno 3 2 3 3 3 3 3 5" xfId="29554"/>
    <cellStyle name="Navadno 3 2 3 3 3 3 3 6" xfId="31896"/>
    <cellStyle name="Navadno 3 2 3 3 3 3 4" xfId="2476"/>
    <cellStyle name="Navadno 3 2 3 3 3 3 4 2" xfId="19418"/>
    <cellStyle name="Navadno 3 2 3 3 3 3 5" xfId="6702"/>
    <cellStyle name="Navadno 3 2 3 3 3 3 5 2" xfId="20860"/>
    <cellStyle name="Navadno 3 2 3 3 3 3 6" xfId="10928"/>
    <cellStyle name="Navadno 3 2 3 3 3 3 6 2" xfId="25086"/>
    <cellStyle name="Navadno 3 2 3 3 3 3 7" xfId="15186"/>
    <cellStyle name="Navadno 3 2 3 3 3 3 8" xfId="28834"/>
    <cellStyle name="Navadno 3 2 3 3 3 3 9" xfId="30946"/>
    <cellStyle name="Navadno 3 2 3 3 3 4" xfId="4588"/>
    <cellStyle name="Navadno 3 2 3 3 3 4 2" xfId="8814"/>
    <cellStyle name="Navadno 3 2 3 3 3 4 2 2" xfId="22972"/>
    <cellStyle name="Navadno 3 2 3 3 3 4 3" xfId="13040"/>
    <cellStyle name="Navadno 3 2 3 3 3 4 3 2" xfId="27198"/>
    <cellStyle name="Navadno 3 2 3 3 3 4 4" xfId="17298"/>
    <cellStyle name="Navadno 3 2 3 3 3 4 5" xfId="29890"/>
    <cellStyle name="Navadno 3 2 3 3 3 4 6" xfId="31897"/>
    <cellStyle name="Navadno 3 2 3 3 3 5" xfId="3180"/>
    <cellStyle name="Navadno 3 2 3 3 3 5 2" xfId="7406"/>
    <cellStyle name="Navadno 3 2 3 3 3 5 2 2" xfId="21564"/>
    <cellStyle name="Navadno 3 2 3 3 3 5 3" xfId="11632"/>
    <cellStyle name="Navadno 3 2 3 3 3 5 3 2" xfId="25790"/>
    <cellStyle name="Navadno 3 2 3 3 3 5 4" xfId="15890"/>
    <cellStyle name="Navadno 3 2 3 3 3 5 5" xfId="29202"/>
    <cellStyle name="Navadno 3 2 3 3 3 5 6" xfId="31898"/>
    <cellStyle name="Navadno 3 2 3 3 3 6" xfId="1772"/>
    <cellStyle name="Navadno 3 2 3 3 3 6 2" xfId="18714"/>
    <cellStyle name="Navadno 3 2 3 3 3 7" xfId="5998"/>
    <cellStyle name="Navadno 3 2 3 3 3 7 2" xfId="20156"/>
    <cellStyle name="Navadno 3 2 3 3 3 8" xfId="10224"/>
    <cellStyle name="Navadno 3 2 3 3 3 8 2" xfId="24382"/>
    <cellStyle name="Navadno 3 2 3 3 3 9" xfId="14482"/>
    <cellStyle name="Navadno 3 2 3 3 4" xfId="472"/>
    <cellStyle name="Navadno 3 2 3 3 4 10" xfId="30668"/>
    <cellStyle name="Navadno 3 2 3 3 4 11" xfId="31899"/>
    <cellStyle name="Navadno 3 2 3 3 4 2" xfId="1176"/>
    <cellStyle name="Navadno 3 2 3 3 4 2 10" xfId="31900"/>
    <cellStyle name="Navadno 3 2 3 3 4 2 2" xfId="5437"/>
    <cellStyle name="Navadno 3 2 3 3 4 2 2 2" xfId="9663"/>
    <cellStyle name="Navadno 3 2 3 3 4 2 2 2 2" xfId="23821"/>
    <cellStyle name="Navadno 3 2 3 3 4 2 2 3" xfId="13889"/>
    <cellStyle name="Navadno 3 2 3 3 4 2 2 3 2" xfId="28047"/>
    <cellStyle name="Navadno 3 2 3 3 4 2 2 4" xfId="18147"/>
    <cellStyle name="Navadno 3 2 3 3 4 2 2 5" xfId="30316"/>
    <cellStyle name="Navadno 3 2 3 3 4 2 2 6" xfId="31901"/>
    <cellStyle name="Navadno 3 2 3 3 4 2 3" xfId="4029"/>
    <cellStyle name="Navadno 3 2 3 3 4 2 3 2" xfId="8255"/>
    <cellStyle name="Navadno 3 2 3 3 4 2 3 2 2" xfId="22413"/>
    <cellStyle name="Navadno 3 2 3 3 4 2 3 3" xfId="12481"/>
    <cellStyle name="Navadno 3 2 3 3 4 2 3 3 2" xfId="26639"/>
    <cellStyle name="Navadno 3 2 3 3 4 2 3 4" xfId="16739"/>
    <cellStyle name="Navadno 3 2 3 3 4 2 3 5" xfId="29628"/>
    <cellStyle name="Navadno 3 2 3 3 4 2 3 6" xfId="31902"/>
    <cellStyle name="Navadno 3 2 3 3 4 2 4" xfId="2621"/>
    <cellStyle name="Navadno 3 2 3 3 4 2 4 2" xfId="19563"/>
    <cellStyle name="Navadno 3 2 3 3 4 2 5" xfId="6847"/>
    <cellStyle name="Navadno 3 2 3 3 4 2 5 2" xfId="21005"/>
    <cellStyle name="Navadno 3 2 3 3 4 2 6" xfId="11073"/>
    <cellStyle name="Navadno 3 2 3 3 4 2 6 2" xfId="25231"/>
    <cellStyle name="Navadno 3 2 3 3 4 2 7" xfId="15331"/>
    <cellStyle name="Navadno 3 2 3 3 4 2 8" xfId="28908"/>
    <cellStyle name="Navadno 3 2 3 3 4 2 9" xfId="31020"/>
    <cellStyle name="Navadno 3 2 3 3 4 3" xfId="4733"/>
    <cellStyle name="Navadno 3 2 3 3 4 3 2" xfId="8959"/>
    <cellStyle name="Navadno 3 2 3 3 4 3 2 2" xfId="23117"/>
    <cellStyle name="Navadno 3 2 3 3 4 3 3" xfId="13185"/>
    <cellStyle name="Navadno 3 2 3 3 4 3 3 2" xfId="27343"/>
    <cellStyle name="Navadno 3 2 3 3 4 3 4" xfId="17443"/>
    <cellStyle name="Navadno 3 2 3 3 4 3 5" xfId="29964"/>
    <cellStyle name="Navadno 3 2 3 3 4 3 6" xfId="31903"/>
    <cellStyle name="Navadno 3 2 3 3 4 4" xfId="3325"/>
    <cellStyle name="Navadno 3 2 3 3 4 4 2" xfId="7551"/>
    <cellStyle name="Navadno 3 2 3 3 4 4 2 2" xfId="21709"/>
    <cellStyle name="Navadno 3 2 3 3 4 4 3" xfId="11777"/>
    <cellStyle name="Navadno 3 2 3 3 4 4 3 2" xfId="25935"/>
    <cellStyle name="Navadno 3 2 3 3 4 4 4" xfId="16035"/>
    <cellStyle name="Navadno 3 2 3 3 4 4 5" xfId="29276"/>
    <cellStyle name="Navadno 3 2 3 3 4 4 6" xfId="31904"/>
    <cellStyle name="Navadno 3 2 3 3 4 5" xfId="1917"/>
    <cellStyle name="Navadno 3 2 3 3 4 5 2" xfId="18859"/>
    <cellStyle name="Navadno 3 2 3 3 4 6" xfId="6143"/>
    <cellStyle name="Navadno 3 2 3 3 4 6 2" xfId="20301"/>
    <cellStyle name="Navadno 3 2 3 3 4 7" xfId="10369"/>
    <cellStyle name="Navadno 3 2 3 3 4 7 2" xfId="24527"/>
    <cellStyle name="Navadno 3 2 3 3 4 8" xfId="14627"/>
    <cellStyle name="Navadno 3 2 3 3 4 9" xfId="28556"/>
    <cellStyle name="Navadno 3 2 3 3 5" xfId="824"/>
    <cellStyle name="Navadno 3 2 3 3 5 10" xfId="31905"/>
    <cellStyle name="Navadno 3 2 3 3 5 2" xfId="5085"/>
    <cellStyle name="Navadno 3 2 3 3 5 2 2" xfId="9311"/>
    <cellStyle name="Navadno 3 2 3 3 5 2 2 2" xfId="23469"/>
    <cellStyle name="Navadno 3 2 3 3 5 2 3" xfId="13537"/>
    <cellStyle name="Navadno 3 2 3 3 5 2 3 2" xfId="27695"/>
    <cellStyle name="Navadno 3 2 3 3 5 2 4" xfId="17795"/>
    <cellStyle name="Navadno 3 2 3 3 5 2 5" xfId="30140"/>
    <cellStyle name="Navadno 3 2 3 3 5 2 6" xfId="31906"/>
    <cellStyle name="Navadno 3 2 3 3 5 3" xfId="3677"/>
    <cellStyle name="Navadno 3 2 3 3 5 3 2" xfId="7903"/>
    <cellStyle name="Navadno 3 2 3 3 5 3 2 2" xfId="22061"/>
    <cellStyle name="Navadno 3 2 3 3 5 3 3" xfId="12129"/>
    <cellStyle name="Navadno 3 2 3 3 5 3 3 2" xfId="26287"/>
    <cellStyle name="Navadno 3 2 3 3 5 3 4" xfId="16387"/>
    <cellStyle name="Navadno 3 2 3 3 5 3 5" xfId="29452"/>
    <cellStyle name="Navadno 3 2 3 3 5 3 6" xfId="31907"/>
    <cellStyle name="Navadno 3 2 3 3 5 4" xfId="2269"/>
    <cellStyle name="Navadno 3 2 3 3 5 4 2" xfId="19211"/>
    <cellStyle name="Navadno 3 2 3 3 5 5" xfId="6495"/>
    <cellStyle name="Navadno 3 2 3 3 5 5 2" xfId="20653"/>
    <cellStyle name="Navadno 3 2 3 3 5 6" xfId="10721"/>
    <cellStyle name="Navadno 3 2 3 3 5 6 2" xfId="24879"/>
    <cellStyle name="Navadno 3 2 3 3 5 7" xfId="14979"/>
    <cellStyle name="Navadno 3 2 3 3 5 8" xfId="28732"/>
    <cellStyle name="Navadno 3 2 3 3 5 9" xfId="30844"/>
    <cellStyle name="Navadno 3 2 3 3 6" xfId="4349"/>
    <cellStyle name="Navadno 3 2 3 3 6 2" xfId="8575"/>
    <cellStyle name="Navadno 3 2 3 3 6 2 2" xfId="22733"/>
    <cellStyle name="Navadno 3 2 3 3 6 3" xfId="12801"/>
    <cellStyle name="Navadno 3 2 3 3 6 3 2" xfId="26959"/>
    <cellStyle name="Navadno 3 2 3 3 6 4" xfId="17059"/>
    <cellStyle name="Navadno 3 2 3 3 6 5" xfId="29772"/>
    <cellStyle name="Navadno 3 2 3 3 6 6" xfId="31908"/>
    <cellStyle name="Navadno 3 2 3 3 7" xfId="2941"/>
    <cellStyle name="Navadno 3 2 3 3 7 2" xfId="7167"/>
    <cellStyle name="Navadno 3 2 3 3 7 2 2" xfId="21325"/>
    <cellStyle name="Navadno 3 2 3 3 7 3" xfId="11393"/>
    <cellStyle name="Navadno 3 2 3 3 7 3 2" xfId="25551"/>
    <cellStyle name="Navadno 3 2 3 3 7 4" xfId="15651"/>
    <cellStyle name="Navadno 3 2 3 3 7 5" xfId="29084"/>
    <cellStyle name="Navadno 3 2 3 3 7 6" xfId="31909"/>
    <cellStyle name="Navadno 3 2 3 3 8" xfId="1501"/>
    <cellStyle name="Navadno 3 2 3 3 8 2" xfId="18443"/>
    <cellStyle name="Navadno 3 2 3 3 9" xfId="5727"/>
    <cellStyle name="Navadno 3 2 3 3 9 2" xfId="19885"/>
    <cellStyle name="Navadno 3 2 3 4" xfId="119"/>
    <cellStyle name="Navadno 3 2 3 4 10" xfId="14275"/>
    <cellStyle name="Navadno 3 2 3 4 11" xfId="28380"/>
    <cellStyle name="Navadno 3 2 3 4 12" xfId="30492"/>
    <cellStyle name="Navadno 3 2 3 4 13" xfId="31910"/>
    <cellStyle name="Navadno 3 2 3 4 2" xfId="279"/>
    <cellStyle name="Navadno 3 2 3 4 2 10" xfId="28476"/>
    <cellStyle name="Navadno 3 2 3 4 2 11" xfId="30572"/>
    <cellStyle name="Navadno 3 2 3 4 2 12" xfId="31911"/>
    <cellStyle name="Navadno 3 2 3 4 2 2" xfId="632"/>
    <cellStyle name="Navadno 3 2 3 4 2 2 10" xfId="30748"/>
    <cellStyle name="Navadno 3 2 3 4 2 2 11" xfId="31912"/>
    <cellStyle name="Navadno 3 2 3 4 2 2 2" xfId="1336"/>
    <cellStyle name="Navadno 3 2 3 4 2 2 2 10" xfId="31913"/>
    <cellStyle name="Navadno 3 2 3 4 2 2 2 2" xfId="5597"/>
    <cellStyle name="Navadno 3 2 3 4 2 2 2 2 2" xfId="9823"/>
    <cellStyle name="Navadno 3 2 3 4 2 2 2 2 2 2" xfId="23981"/>
    <cellStyle name="Navadno 3 2 3 4 2 2 2 2 3" xfId="14049"/>
    <cellStyle name="Navadno 3 2 3 4 2 2 2 2 3 2" xfId="28207"/>
    <cellStyle name="Navadno 3 2 3 4 2 2 2 2 4" xfId="18307"/>
    <cellStyle name="Navadno 3 2 3 4 2 2 2 2 5" xfId="30396"/>
    <cellStyle name="Navadno 3 2 3 4 2 2 2 2 6" xfId="31914"/>
    <cellStyle name="Navadno 3 2 3 4 2 2 2 3" xfId="4189"/>
    <cellStyle name="Navadno 3 2 3 4 2 2 2 3 2" xfId="8415"/>
    <cellStyle name="Navadno 3 2 3 4 2 2 2 3 2 2" xfId="22573"/>
    <cellStyle name="Navadno 3 2 3 4 2 2 2 3 3" xfId="12641"/>
    <cellStyle name="Navadno 3 2 3 4 2 2 2 3 3 2" xfId="26799"/>
    <cellStyle name="Navadno 3 2 3 4 2 2 2 3 4" xfId="16899"/>
    <cellStyle name="Navadno 3 2 3 4 2 2 2 3 5" xfId="29708"/>
    <cellStyle name="Navadno 3 2 3 4 2 2 2 3 6" xfId="31915"/>
    <cellStyle name="Navadno 3 2 3 4 2 2 2 4" xfId="2781"/>
    <cellStyle name="Navadno 3 2 3 4 2 2 2 4 2" xfId="19723"/>
    <cellStyle name="Navadno 3 2 3 4 2 2 2 5" xfId="7007"/>
    <cellStyle name="Navadno 3 2 3 4 2 2 2 5 2" xfId="21165"/>
    <cellStyle name="Navadno 3 2 3 4 2 2 2 6" xfId="11233"/>
    <cellStyle name="Navadno 3 2 3 4 2 2 2 6 2" xfId="25391"/>
    <cellStyle name="Navadno 3 2 3 4 2 2 2 7" xfId="15491"/>
    <cellStyle name="Navadno 3 2 3 4 2 2 2 8" xfId="28988"/>
    <cellStyle name="Navadno 3 2 3 4 2 2 2 9" xfId="31100"/>
    <cellStyle name="Navadno 3 2 3 4 2 2 3" xfId="4893"/>
    <cellStyle name="Navadno 3 2 3 4 2 2 3 2" xfId="9119"/>
    <cellStyle name="Navadno 3 2 3 4 2 2 3 2 2" xfId="23277"/>
    <cellStyle name="Navadno 3 2 3 4 2 2 3 3" xfId="13345"/>
    <cellStyle name="Navadno 3 2 3 4 2 2 3 3 2" xfId="27503"/>
    <cellStyle name="Navadno 3 2 3 4 2 2 3 4" xfId="17603"/>
    <cellStyle name="Navadno 3 2 3 4 2 2 3 5" xfId="30044"/>
    <cellStyle name="Navadno 3 2 3 4 2 2 3 6" xfId="31916"/>
    <cellStyle name="Navadno 3 2 3 4 2 2 4" xfId="3485"/>
    <cellStyle name="Navadno 3 2 3 4 2 2 4 2" xfId="7711"/>
    <cellStyle name="Navadno 3 2 3 4 2 2 4 2 2" xfId="21869"/>
    <cellStyle name="Navadno 3 2 3 4 2 2 4 3" xfId="11937"/>
    <cellStyle name="Navadno 3 2 3 4 2 2 4 3 2" xfId="26095"/>
    <cellStyle name="Navadno 3 2 3 4 2 2 4 4" xfId="16195"/>
    <cellStyle name="Navadno 3 2 3 4 2 2 4 5" xfId="29356"/>
    <cellStyle name="Navadno 3 2 3 4 2 2 4 6" xfId="31917"/>
    <cellStyle name="Navadno 3 2 3 4 2 2 5" xfId="2077"/>
    <cellStyle name="Navadno 3 2 3 4 2 2 5 2" xfId="19019"/>
    <cellStyle name="Navadno 3 2 3 4 2 2 6" xfId="6303"/>
    <cellStyle name="Navadno 3 2 3 4 2 2 6 2" xfId="20461"/>
    <cellStyle name="Navadno 3 2 3 4 2 2 7" xfId="10529"/>
    <cellStyle name="Navadno 3 2 3 4 2 2 7 2" xfId="24687"/>
    <cellStyle name="Navadno 3 2 3 4 2 2 8" xfId="14787"/>
    <cellStyle name="Navadno 3 2 3 4 2 2 9" xfId="28636"/>
    <cellStyle name="Navadno 3 2 3 4 2 3" xfId="984"/>
    <cellStyle name="Navadno 3 2 3 4 2 3 10" xfId="31918"/>
    <cellStyle name="Navadno 3 2 3 4 2 3 2" xfId="5245"/>
    <cellStyle name="Navadno 3 2 3 4 2 3 2 2" xfId="9471"/>
    <cellStyle name="Navadno 3 2 3 4 2 3 2 2 2" xfId="23629"/>
    <cellStyle name="Navadno 3 2 3 4 2 3 2 3" xfId="13697"/>
    <cellStyle name="Navadno 3 2 3 4 2 3 2 3 2" xfId="27855"/>
    <cellStyle name="Navadno 3 2 3 4 2 3 2 4" xfId="17955"/>
    <cellStyle name="Navadno 3 2 3 4 2 3 2 5" xfId="30220"/>
    <cellStyle name="Navadno 3 2 3 4 2 3 2 6" xfId="31919"/>
    <cellStyle name="Navadno 3 2 3 4 2 3 3" xfId="3837"/>
    <cellStyle name="Navadno 3 2 3 4 2 3 3 2" xfId="8063"/>
    <cellStyle name="Navadno 3 2 3 4 2 3 3 2 2" xfId="22221"/>
    <cellStyle name="Navadno 3 2 3 4 2 3 3 3" xfId="12289"/>
    <cellStyle name="Navadno 3 2 3 4 2 3 3 3 2" xfId="26447"/>
    <cellStyle name="Navadno 3 2 3 4 2 3 3 4" xfId="16547"/>
    <cellStyle name="Navadno 3 2 3 4 2 3 3 5" xfId="29532"/>
    <cellStyle name="Navadno 3 2 3 4 2 3 3 6" xfId="31920"/>
    <cellStyle name="Navadno 3 2 3 4 2 3 4" xfId="2429"/>
    <cellStyle name="Navadno 3 2 3 4 2 3 4 2" xfId="19371"/>
    <cellStyle name="Navadno 3 2 3 4 2 3 5" xfId="6655"/>
    <cellStyle name="Navadno 3 2 3 4 2 3 5 2" xfId="20813"/>
    <cellStyle name="Navadno 3 2 3 4 2 3 6" xfId="10881"/>
    <cellStyle name="Navadno 3 2 3 4 2 3 6 2" xfId="25039"/>
    <cellStyle name="Navadno 3 2 3 4 2 3 7" xfId="15139"/>
    <cellStyle name="Navadno 3 2 3 4 2 3 8" xfId="28812"/>
    <cellStyle name="Navadno 3 2 3 4 2 3 9" xfId="30924"/>
    <cellStyle name="Navadno 3 2 3 4 2 4" xfId="4541"/>
    <cellStyle name="Navadno 3 2 3 4 2 4 2" xfId="8767"/>
    <cellStyle name="Navadno 3 2 3 4 2 4 2 2" xfId="22925"/>
    <cellStyle name="Navadno 3 2 3 4 2 4 3" xfId="12993"/>
    <cellStyle name="Navadno 3 2 3 4 2 4 3 2" xfId="27151"/>
    <cellStyle name="Navadno 3 2 3 4 2 4 4" xfId="17251"/>
    <cellStyle name="Navadno 3 2 3 4 2 4 5" xfId="29868"/>
    <cellStyle name="Navadno 3 2 3 4 2 4 6" xfId="31921"/>
    <cellStyle name="Navadno 3 2 3 4 2 5" xfId="3133"/>
    <cellStyle name="Navadno 3 2 3 4 2 5 2" xfId="7359"/>
    <cellStyle name="Navadno 3 2 3 4 2 5 2 2" xfId="21517"/>
    <cellStyle name="Navadno 3 2 3 4 2 5 3" xfId="11585"/>
    <cellStyle name="Navadno 3 2 3 4 2 5 3 2" xfId="25743"/>
    <cellStyle name="Navadno 3 2 3 4 2 5 4" xfId="15843"/>
    <cellStyle name="Navadno 3 2 3 4 2 5 5" xfId="29180"/>
    <cellStyle name="Navadno 3 2 3 4 2 5 6" xfId="31922"/>
    <cellStyle name="Navadno 3 2 3 4 2 6" xfId="1725"/>
    <cellStyle name="Navadno 3 2 3 4 2 6 2" xfId="18667"/>
    <cellStyle name="Navadno 3 2 3 4 2 7" xfId="5951"/>
    <cellStyle name="Navadno 3 2 3 4 2 7 2" xfId="20109"/>
    <cellStyle name="Navadno 3 2 3 4 2 8" xfId="10177"/>
    <cellStyle name="Navadno 3 2 3 4 2 8 2" xfId="24335"/>
    <cellStyle name="Navadno 3 2 3 4 2 9" xfId="14435"/>
    <cellStyle name="Navadno 3 2 3 4 3" xfId="504"/>
    <cellStyle name="Navadno 3 2 3 4 3 10" xfId="30684"/>
    <cellStyle name="Navadno 3 2 3 4 3 11" xfId="31923"/>
    <cellStyle name="Navadno 3 2 3 4 3 2" xfId="1208"/>
    <cellStyle name="Navadno 3 2 3 4 3 2 10" xfId="31924"/>
    <cellStyle name="Navadno 3 2 3 4 3 2 2" xfId="5469"/>
    <cellStyle name="Navadno 3 2 3 4 3 2 2 2" xfId="9695"/>
    <cellStyle name="Navadno 3 2 3 4 3 2 2 2 2" xfId="23853"/>
    <cellStyle name="Navadno 3 2 3 4 3 2 2 3" xfId="13921"/>
    <cellStyle name="Navadno 3 2 3 4 3 2 2 3 2" xfId="28079"/>
    <cellStyle name="Navadno 3 2 3 4 3 2 2 4" xfId="18179"/>
    <cellStyle name="Navadno 3 2 3 4 3 2 2 5" xfId="30332"/>
    <cellStyle name="Navadno 3 2 3 4 3 2 2 6" xfId="31925"/>
    <cellStyle name="Navadno 3 2 3 4 3 2 3" xfId="4061"/>
    <cellStyle name="Navadno 3 2 3 4 3 2 3 2" xfId="8287"/>
    <cellStyle name="Navadno 3 2 3 4 3 2 3 2 2" xfId="22445"/>
    <cellStyle name="Navadno 3 2 3 4 3 2 3 3" xfId="12513"/>
    <cellStyle name="Navadno 3 2 3 4 3 2 3 3 2" xfId="26671"/>
    <cellStyle name="Navadno 3 2 3 4 3 2 3 4" xfId="16771"/>
    <cellStyle name="Navadno 3 2 3 4 3 2 3 5" xfId="29644"/>
    <cellStyle name="Navadno 3 2 3 4 3 2 3 6" xfId="31926"/>
    <cellStyle name="Navadno 3 2 3 4 3 2 4" xfId="2653"/>
    <cellStyle name="Navadno 3 2 3 4 3 2 4 2" xfId="19595"/>
    <cellStyle name="Navadno 3 2 3 4 3 2 5" xfId="6879"/>
    <cellStyle name="Navadno 3 2 3 4 3 2 5 2" xfId="21037"/>
    <cellStyle name="Navadno 3 2 3 4 3 2 6" xfId="11105"/>
    <cellStyle name="Navadno 3 2 3 4 3 2 6 2" xfId="25263"/>
    <cellStyle name="Navadno 3 2 3 4 3 2 7" xfId="15363"/>
    <cellStyle name="Navadno 3 2 3 4 3 2 8" xfId="28924"/>
    <cellStyle name="Navadno 3 2 3 4 3 2 9" xfId="31036"/>
    <cellStyle name="Navadno 3 2 3 4 3 3" xfId="4765"/>
    <cellStyle name="Navadno 3 2 3 4 3 3 2" xfId="8991"/>
    <cellStyle name="Navadno 3 2 3 4 3 3 2 2" xfId="23149"/>
    <cellStyle name="Navadno 3 2 3 4 3 3 3" xfId="13217"/>
    <cellStyle name="Navadno 3 2 3 4 3 3 3 2" xfId="27375"/>
    <cellStyle name="Navadno 3 2 3 4 3 3 4" xfId="17475"/>
    <cellStyle name="Navadno 3 2 3 4 3 3 5" xfId="29980"/>
    <cellStyle name="Navadno 3 2 3 4 3 3 6" xfId="31927"/>
    <cellStyle name="Navadno 3 2 3 4 3 4" xfId="3357"/>
    <cellStyle name="Navadno 3 2 3 4 3 4 2" xfId="7583"/>
    <cellStyle name="Navadno 3 2 3 4 3 4 2 2" xfId="21741"/>
    <cellStyle name="Navadno 3 2 3 4 3 4 3" xfId="11809"/>
    <cellStyle name="Navadno 3 2 3 4 3 4 3 2" xfId="25967"/>
    <cellStyle name="Navadno 3 2 3 4 3 4 4" xfId="16067"/>
    <cellStyle name="Navadno 3 2 3 4 3 4 5" xfId="29292"/>
    <cellStyle name="Navadno 3 2 3 4 3 4 6" xfId="31928"/>
    <cellStyle name="Navadno 3 2 3 4 3 5" xfId="1949"/>
    <cellStyle name="Navadno 3 2 3 4 3 5 2" xfId="18891"/>
    <cellStyle name="Navadno 3 2 3 4 3 6" xfId="6175"/>
    <cellStyle name="Navadno 3 2 3 4 3 6 2" xfId="20333"/>
    <cellStyle name="Navadno 3 2 3 4 3 7" xfId="10401"/>
    <cellStyle name="Navadno 3 2 3 4 3 7 2" xfId="24559"/>
    <cellStyle name="Navadno 3 2 3 4 3 8" xfId="14659"/>
    <cellStyle name="Navadno 3 2 3 4 3 9" xfId="28572"/>
    <cellStyle name="Navadno 3 2 3 4 4" xfId="856"/>
    <cellStyle name="Navadno 3 2 3 4 4 10" xfId="31929"/>
    <cellStyle name="Navadno 3 2 3 4 4 2" xfId="5117"/>
    <cellStyle name="Navadno 3 2 3 4 4 2 2" xfId="9343"/>
    <cellStyle name="Navadno 3 2 3 4 4 2 2 2" xfId="23501"/>
    <cellStyle name="Navadno 3 2 3 4 4 2 3" xfId="13569"/>
    <cellStyle name="Navadno 3 2 3 4 4 2 3 2" xfId="27727"/>
    <cellStyle name="Navadno 3 2 3 4 4 2 4" xfId="17827"/>
    <cellStyle name="Navadno 3 2 3 4 4 2 5" xfId="30156"/>
    <cellStyle name="Navadno 3 2 3 4 4 2 6" xfId="31930"/>
    <cellStyle name="Navadno 3 2 3 4 4 3" xfId="3709"/>
    <cellStyle name="Navadno 3 2 3 4 4 3 2" xfId="7935"/>
    <cellStyle name="Navadno 3 2 3 4 4 3 2 2" xfId="22093"/>
    <cellStyle name="Navadno 3 2 3 4 4 3 3" xfId="12161"/>
    <cellStyle name="Navadno 3 2 3 4 4 3 3 2" xfId="26319"/>
    <cellStyle name="Navadno 3 2 3 4 4 3 4" xfId="16419"/>
    <cellStyle name="Navadno 3 2 3 4 4 3 5" xfId="29468"/>
    <cellStyle name="Navadno 3 2 3 4 4 3 6" xfId="31931"/>
    <cellStyle name="Navadno 3 2 3 4 4 4" xfId="2301"/>
    <cellStyle name="Navadno 3 2 3 4 4 4 2" xfId="19243"/>
    <cellStyle name="Navadno 3 2 3 4 4 5" xfId="6527"/>
    <cellStyle name="Navadno 3 2 3 4 4 5 2" xfId="20685"/>
    <cellStyle name="Navadno 3 2 3 4 4 6" xfId="10753"/>
    <cellStyle name="Navadno 3 2 3 4 4 6 2" xfId="24911"/>
    <cellStyle name="Navadno 3 2 3 4 4 7" xfId="15011"/>
    <cellStyle name="Navadno 3 2 3 4 4 8" xfId="28748"/>
    <cellStyle name="Navadno 3 2 3 4 4 9" xfId="30860"/>
    <cellStyle name="Navadno 3 2 3 4 5" xfId="4381"/>
    <cellStyle name="Navadno 3 2 3 4 5 2" xfId="8607"/>
    <cellStyle name="Navadno 3 2 3 4 5 2 2" xfId="22765"/>
    <cellStyle name="Navadno 3 2 3 4 5 3" xfId="12833"/>
    <cellStyle name="Navadno 3 2 3 4 5 3 2" xfId="26991"/>
    <cellStyle name="Navadno 3 2 3 4 5 4" xfId="17091"/>
    <cellStyle name="Navadno 3 2 3 4 5 5" xfId="29788"/>
    <cellStyle name="Navadno 3 2 3 4 5 6" xfId="31932"/>
    <cellStyle name="Navadno 3 2 3 4 6" xfId="2973"/>
    <cellStyle name="Navadno 3 2 3 4 6 2" xfId="7199"/>
    <cellStyle name="Navadno 3 2 3 4 6 2 2" xfId="21357"/>
    <cellStyle name="Navadno 3 2 3 4 6 3" xfId="11425"/>
    <cellStyle name="Navadno 3 2 3 4 6 3 2" xfId="25583"/>
    <cellStyle name="Navadno 3 2 3 4 6 4" xfId="15683"/>
    <cellStyle name="Navadno 3 2 3 4 6 5" xfId="29100"/>
    <cellStyle name="Navadno 3 2 3 4 6 6" xfId="31933"/>
    <cellStyle name="Navadno 3 2 3 4 7" xfId="1565"/>
    <cellStyle name="Navadno 3 2 3 4 7 2" xfId="18507"/>
    <cellStyle name="Navadno 3 2 3 4 8" xfId="5791"/>
    <cellStyle name="Navadno 3 2 3 4 8 2" xfId="19949"/>
    <cellStyle name="Navadno 3 2 3 4 9" xfId="10017"/>
    <cellStyle name="Navadno 3 2 3 4 9 2" xfId="24175"/>
    <cellStyle name="Navadno 3 2 3 5" xfId="49"/>
    <cellStyle name="Navadno 3 2 3 5 10" xfId="14243"/>
    <cellStyle name="Navadno 3 2 3 5 11" xfId="28348"/>
    <cellStyle name="Navadno 3 2 3 5 12" xfId="30460"/>
    <cellStyle name="Navadno 3 2 3 5 13" xfId="31934"/>
    <cellStyle name="Navadno 3 2 3 5 2" xfId="215"/>
    <cellStyle name="Navadno 3 2 3 5 2 10" xfId="28460"/>
    <cellStyle name="Navadno 3 2 3 5 2 11" xfId="30540"/>
    <cellStyle name="Navadno 3 2 3 5 2 12" xfId="31935"/>
    <cellStyle name="Navadno 3 2 3 5 2 2" xfId="568"/>
    <cellStyle name="Navadno 3 2 3 5 2 2 10" xfId="30716"/>
    <cellStyle name="Navadno 3 2 3 5 2 2 11" xfId="31936"/>
    <cellStyle name="Navadno 3 2 3 5 2 2 2" xfId="1272"/>
    <cellStyle name="Navadno 3 2 3 5 2 2 2 10" xfId="31937"/>
    <cellStyle name="Navadno 3 2 3 5 2 2 2 2" xfId="5533"/>
    <cellStyle name="Navadno 3 2 3 5 2 2 2 2 2" xfId="9759"/>
    <cellStyle name="Navadno 3 2 3 5 2 2 2 2 2 2" xfId="23917"/>
    <cellStyle name="Navadno 3 2 3 5 2 2 2 2 3" xfId="13985"/>
    <cellStyle name="Navadno 3 2 3 5 2 2 2 2 3 2" xfId="28143"/>
    <cellStyle name="Navadno 3 2 3 5 2 2 2 2 4" xfId="18243"/>
    <cellStyle name="Navadno 3 2 3 5 2 2 2 2 5" xfId="30364"/>
    <cellStyle name="Navadno 3 2 3 5 2 2 2 2 6" xfId="31938"/>
    <cellStyle name="Navadno 3 2 3 5 2 2 2 3" xfId="4125"/>
    <cellStyle name="Navadno 3 2 3 5 2 2 2 3 2" xfId="8351"/>
    <cellStyle name="Navadno 3 2 3 5 2 2 2 3 2 2" xfId="22509"/>
    <cellStyle name="Navadno 3 2 3 5 2 2 2 3 3" xfId="12577"/>
    <cellStyle name="Navadno 3 2 3 5 2 2 2 3 3 2" xfId="26735"/>
    <cellStyle name="Navadno 3 2 3 5 2 2 2 3 4" xfId="16835"/>
    <cellStyle name="Navadno 3 2 3 5 2 2 2 3 5" xfId="29676"/>
    <cellStyle name="Navadno 3 2 3 5 2 2 2 3 6" xfId="31939"/>
    <cellStyle name="Navadno 3 2 3 5 2 2 2 4" xfId="2717"/>
    <cellStyle name="Navadno 3 2 3 5 2 2 2 4 2" xfId="19659"/>
    <cellStyle name="Navadno 3 2 3 5 2 2 2 5" xfId="6943"/>
    <cellStyle name="Navadno 3 2 3 5 2 2 2 5 2" xfId="21101"/>
    <cellStyle name="Navadno 3 2 3 5 2 2 2 6" xfId="11169"/>
    <cellStyle name="Navadno 3 2 3 5 2 2 2 6 2" xfId="25327"/>
    <cellStyle name="Navadno 3 2 3 5 2 2 2 7" xfId="15427"/>
    <cellStyle name="Navadno 3 2 3 5 2 2 2 8" xfId="28956"/>
    <cellStyle name="Navadno 3 2 3 5 2 2 2 9" xfId="31068"/>
    <cellStyle name="Navadno 3 2 3 5 2 2 3" xfId="4829"/>
    <cellStyle name="Navadno 3 2 3 5 2 2 3 2" xfId="9055"/>
    <cellStyle name="Navadno 3 2 3 5 2 2 3 2 2" xfId="23213"/>
    <cellStyle name="Navadno 3 2 3 5 2 2 3 3" xfId="13281"/>
    <cellStyle name="Navadno 3 2 3 5 2 2 3 3 2" xfId="27439"/>
    <cellStyle name="Navadno 3 2 3 5 2 2 3 4" xfId="17539"/>
    <cellStyle name="Navadno 3 2 3 5 2 2 3 5" xfId="30012"/>
    <cellStyle name="Navadno 3 2 3 5 2 2 3 6" xfId="31940"/>
    <cellStyle name="Navadno 3 2 3 5 2 2 4" xfId="3421"/>
    <cellStyle name="Navadno 3 2 3 5 2 2 4 2" xfId="7647"/>
    <cellStyle name="Navadno 3 2 3 5 2 2 4 2 2" xfId="21805"/>
    <cellStyle name="Navadno 3 2 3 5 2 2 4 3" xfId="11873"/>
    <cellStyle name="Navadno 3 2 3 5 2 2 4 3 2" xfId="26031"/>
    <cellStyle name="Navadno 3 2 3 5 2 2 4 4" xfId="16131"/>
    <cellStyle name="Navadno 3 2 3 5 2 2 4 5" xfId="29324"/>
    <cellStyle name="Navadno 3 2 3 5 2 2 4 6" xfId="31941"/>
    <cellStyle name="Navadno 3 2 3 5 2 2 5" xfId="2013"/>
    <cellStyle name="Navadno 3 2 3 5 2 2 5 2" xfId="18955"/>
    <cellStyle name="Navadno 3 2 3 5 2 2 6" xfId="6239"/>
    <cellStyle name="Navadno 3 2 3 5 2 2 6 2" xfId="20397"/>
    <cellStyle name="Navadno 3 2 3 5 2 2 7" xfId="10465"/>
    <cellStyle name="Navadno 3 2 3 5 2 2 7 2" xfId="24623"/>
    <cellStyle name="Navadno 3 2 3 5 2 2 8" xfId="14723"/>
    <cellStyle name="Navadno 3 2 3 5 2 2 9" xfId="28604"/>
    <cellStyle name="Navadno 3 2 3 5 2 3" xfId="920"/>
    <cellStyle name="Navadno 3 2 3 5 2 3 10" xfId="31942"/>
    <cellStyle name="Navadno 3 2 3 5 2 3 2" xfId="5181"/>
    <cellStyle name="Navadno 3 2 3 5 2 3 2 2" xfId="9407"/>
    <cellStyle name="Navadno 3 2 3 5 2 3 2 2 2" xfId="23565"/>
    <cellStyle name="Navadno 3 2 3 5 2 3 2 3" xfId="13633"/>
    <cellStyle name="Navadno 3 2 3 5 2 3 2 3 2" xfId="27791"/>
    <cellStyle name="Navadno 3 2 3 5 2 3 2 4" xfId="17891"/>
    <cellStyle name="Navadno 3 2 3 5 2 3 2 5" xfId="30188"/>
    <cellStyle name="Navadno 3 2 3 5 2 3 2 6" xfId="31943"/>
    <cellStyle name="Navadno 3 2 3 5 2 3 3" xfId="3773"/>
    <cellStyle name="Navadno 3 2 3 5 2 3 3 2" xfId="7999"/>
    <cellStyle name="Navadno 3 2 3 5 2 3 3 2 2" xfId="22157"/>
    <cellStyle name="Navadno 3 2 3 5 2 3 3 3" xfId="12225"/>
    <cellStyle name="Navadno 3 2 3 5 2 3 3 3 2" xfId="26383"/>
    <cellStyle name="Navadno 3 2 3 5 2 3 3 4" xfId="16483"/>
    <cellStyle name="Navadno 3 2 3 5 2 3 3 5" xfId="29500"/>
    <cellStyle name="Navadno 3 2 3 5 2 3 3 6" xfId="31944"/>
    <cellStyle name="Navadno 3 2 3 5 2 3 4" xfId="2365"/>
    <cellStyle name="Navadno 3 2 3 5 2 3 4 2" xfId="19307"/>
    <cellStyle name="Navadno 3 2 3 5 2 3 5" xfId="6591"/>
    <cellStyle name="Navadno 3 2 3 5 2 3 5 2" xfId="20749"/>
    <cellStyle name="Navadno 3 2 3 5 2 3 6" xfId="10817"/>
    <cellStyle name="Navadno 3 2 3 5 2 3 6 2" xfId="24975"/>
    <cellStyle name="Navadno 3 2 3 5 2 3 7" xfId="15075"/>
    <cellStyle name="Navadno 3 2 3 5 2 3 8" xfId="28780"/>
    <cellStyle name="Navadno 3 2 3 5 2 3 9" xfId="30892"/>
    <cellStyle name="Navadno 3 2 3 5 2 4" xfId="4477"/>
    <cellStyle name="Navadno 3 2 3 5 2 4 2" xfId="8703"/>
    <cellStyle name="Navadno 3 2 3 5 2 4 2 2" xfId="22861"/>
    <cellStyle name="Navadno 3 2 3 5 2 4 3" xfId="12929"/>
    <cellStyle name="Navadno 3 2 3 5 2 4 3 2" xfId="27087"/>
    <cellStyle name="Navadno 3 2 3 5 2 4 4" xfId="17187"/>
    <cellStyle name="Navadno 3 2 3 5 2 4 5" xfId="29836"/>
    <cellStyle name="Navadno 3 2 3 5 2 4 6" xfId="31945"/>
    <cellStyle name="Navadno 3 2 3 5 2 5" xfId="3069"/>
    <cellStyle name="Navadno 3 2 3 5 2 5 2" xfId="7295"/>
    <cellStyle name="Navadno 3 2 3 5 2 5 2 2" xfId="21453"/>
    <cellStyle name="Navadno 3 2 3 5 2 5 3" xfId="11521"/>
    <cellStyle name="Navadno 3 2 3 5 2 5 3 2" xfId="25679"/>
    <cellStyle name="Navadno 3 2 3 5 2 5 4" xfId="15779"/>
    <cellStyle name="Navadno 3 2 3 5 2 5 5" xfId="29148"/>
    <cellStyle name="Navadno 3 2 3 5 2 5 6" xfId="31946"/>
    <cellStyle name="Navadno 3 2 3 5 2 6" xfId="1661"/>
    <cellStyle name="Navadno 3 2 3 5 2 6 2" xfId="18603"/>
    <cellStyle name="Navadno 3 2 3 5 2 7" xfId="5887"/>
    <cellStyle name="Navadno 3 2 3 5 2 7 2" xfId="20045"/>
    <cellStyle name="Navadno 3 2 3 5 2 8" xfId="10113"/>
    <cellStyle name="Navadno 3 2 3 5 2 8 2" xfId="24271"/>
    <cellStyle name="Navadno 3 2 3 5 2 9" xfId="14371"/>
    <cellStyle name="Navadno 3 2 3 5 3" xfId="440"/>
    <cellStyle name="Navadno 3 2 3 5 3 10" xfId="30652"/>
    <cellStyle name="Navadno 3 2 3 5 3 11" xfId="31947"/>
    <cellStyle name="Navadno 3 2 3 5 3 2" xfId="1144"/>
    <cellStyle name="Navadno 3 2 3 5 3 2 10" xfId="31948"/>
    <cellStyle name="Navadno 3 2 3 5 3 2 2" xfId="5405"/>
    <cellStyle name="Navadno 3 2 3 5 3 2 2 2" xfId="9631"/>
    <cellStyle name="Navadno 3 2 3 5 3 2 2 2 2" xfId="23789"/>
    <cellStyle name="Navadno 3 2 3 5 3 2 2 3" xfId="13857"/>
    <cellStyle name="Navadno 3 2 3 5 3 2 2 3 2" xfId="28015"/>
    <cellStyle name="Navadno 3 2 3 5 3 2 2 4" xfId="18115"/>
    <cellStyle name="Navadno 3 2 3 5 3 2 2 5" xfId="30300"/>
    <cellStyle name="Navadno 3 2 3 5 3 2 2 6" xfId="31949"/>
    <cellStyle name="Navadno 3 2 3 5 3 2 3" xfId="3997"/>
    <cellStyle name="Navadno 3 2 3 5 3 2 3 2" xfId="8223"/>
    <cellStyle name="Navadno 3 2 3 5 3 2 3 2 2" xfId="22381"/>
    <cellStyle name="Navadno 3 2 3 5 3 2 3 3" xfId="12449"/>
    <cellStyle name="Navadno 3 2 3 5 3 2 3 3 2" xfId="26607"/>
    <cellStyle name="Navadno 3 2 3 5 3 2 3 4" xfId="16707"/>
    <cellStyle name="Navadno 3 2 3 5 3 2 3 5" xfId="29612"/>
    <cellStyle name="Navadno 3 2 3 5 3 2 3 6" xfId="31950"/>
    <cellStyle name="Navadno 3 2 3 5 3 2 4" xfId="2589"/>
    <cellStyle name="Navadno 3 2 3 5 3 2 4 2" xfId="19531"/>
    <cellStyle name="Navadno 3 2 3 5 3 2 5" xfId="6815"/>
    <cellStyle name="Navadno 3 2 3 5 3 2 5 2" xfId="20973"/>
    <cellStyle name="Navadno 3 2 3 5 3 2 6" xfId="11041"/>
    <cellStyle name="Navadno 3 2 3 5 3 2 6 2" xfId="25199"/>
    <cellStyle name="Navadno 3 2 3 5 3 2 7" xfId="15299"/>
    <cellStyle name="Navadno 3 2 3 5 3 2 8" xfId="28892"/>
    <cellStyle name="Navadno 3 2 3 5 3 2 9" xfId="31004"/>
    <cellStyle name="Navadno 3 2 3 5 3 3" xfId="4701"/>
    <cellStyle name="Navadno 3 2 3 5 3 3 2" xfId="8927"/>
    <cellStyle name="Navadno 3 2 3 5 3 3 2 2" xfId="23085"/>
    <cellStyle name="Navadno 3 2 3 5 3 3 3" xfId="13153"/>
    <cellStyle name="Navadno 3 2 3 5 3 3 3 2" xfId="27311"/>
    <cellStyle name="Navadno 3 2 3 5 3 3 4" xfId="17411"/>
    <cellStyle name="Navadno 3 2 3 5 3 3 5" xfId="29948"/>
    <cellStyle name="Navadno 3 2 3 5 3 3 6" xfId="31951"/>
    <cellStyle name="Navadno 3 2 3 5 3 4" xfId="3293"/>
    <cellStyle name="Navadno 3 2 3 5 3 4 2" xfId="7519"/>
    <cellStyle name="Navadno 3 2 3 5 3 4 2 2" xfId="21677"/>
    <cellStyle name="Navadno 3 2 3 5 3 4 3" xfId="11745"/>
    <cellStyle name="Navadno 3 2 3 5 3 4 3 2" xfId="25903"/>
    <cellStyle name="Navadno 3 2 3 5 3 4 4" xfId="16003"/>
    <cellStyle name="Navadno 3 2 3 5 3 4 5" xfId="29260"/>
    <cellStyle name="Navadno 3 2 3 5 3 4 6" xfId="31952"/>
    <cellStyle name="Navadno 3 2 3 5 3 5" xfId="1885"/>
    <cellStyle name="Navadno 3 2 3 5 3 5 2" xfId="18827"/>
    <cellStyle name="Navadno 3 2 3 5 3 6" xfId="6111"/>
    <cellStyle name="Navadno 3 2 3 5 3 6 2" xfId="20269"/>
    <cellStyle name="Navadno 3 2 3 5 3 7" xfId="10337"/>
    <cellStyle name="Navadno 3 2 3 5 3 7 2" xfId="24495"/>
    <cellStyle name="Navadno 3 2 3 5 3 8" xfId="14595"/>
    <cellStyle name="Navadno 3 2 3 5 3 9" xfId="28540"/>
    <cellStyle name="Navadno 3 2 3 5 4" xfId="792"/>
    <cellStyle name="Navadno 3 2 3 5 4 10" xfId="31953"/>
    <cellStyle name="Navadno 3 2 3 5 4 2" xfId="5053"/>
    <cellStyle name="Navadno 3 2 3 5 4 2 2" xfId="9279"/>
    <cellStyle name="Navadno 3 2 3 5 4 2 2 2" xfId="23437"/>
    <cellStyle name="Navadno 3 2 3 5 4 2 3" xfId="13505"/>
    <cellStyle name="Navadno 3 2 3 5 4 2 3 2" xfId="27663"/>
    <cellStyle name="Navadno 3 2 3 5 4 2 4" xfId="17763"/>
    <cellStyle name="Navadno 3 2 3 5 4 2 5" xfId="30124"/>
    <cellStyle name="Navadno 3 2 3 5 4 2 6" xfId="31954"/>
    <cellStyle name="Navadno 3 2 3 5 4 3" xfId="3645"/>
    <cellStyle name="Navadno 3 2 3 5 4 3 2" xfId="7871"/>
    <cellStyle name="Navadno 3 2 3 5 4 3 2 2" xfId="22029"/>
    <cellStyle name="Navadno 3 2 3 5 4 3 3" xfId="12097"/>
    <cellStyle name="Navadno 3 2 3 5 4 3 3 2" xfId="26255"/>
    <cellStyle name="Navadno 3 2 3 5 4 3 4" xfId="16355"/>
    <cellStyle name="Navadno 3 2 3 5 4 3 5" xfId="29436"/>
    <cellStyle name="Navadno 3 2 3 5 4 3 6" xfId="31955"/>
    <cellStyle name="Navadno 3 2 3 5 4 4" xfId="2237"/>
    <cellStyle name="Navadno 3 2 3 5 4 4 2" xfId="19179"/>
    <cellStyle name="Navadno 3 2 3 5 4 5" xfId="6463"/>
    <cellStyle name="Navadno 3 2 3 5 4 5 2" xfId="20621"/>
    <cellStyle name="Navadno 3 2 3 5 4 6" xfId="10689"/>
    <cellStyle name="Navadno 3 2 3 5 4 6 2" xfId="24847"/>
    <cellStyle name="Navadno 3 2 3 5 4 7" xfId="14947"/>
    <cellStyle name="Navadno 3 2 3 5 4 8" xfId="28716"/>
    <cellStyle name="Navadno 3 2 3 5 4 9" xfId="30828"/>
    <cellStyle name="Navadno 3 2 3 5 5" xfId="4317"/>
    <cellStyle name="Navadno 3 2 3 5 5 2" xfId="8543"/>
    <cellStyle name="Navadno 3 2 3 5 5 2 2" xfId="22701"/>
    <cellStyle name="Navadno 3 2 3 5 5 3" xfId="12769"/>
    <cellStyle name="Navadno 3 2 3 5 5 3 2" xfId="26927"/>
    <cellStyle name="Navadno 3 2 3 5 5 4" xfId="17027"/>
    <cellStyle name="Navadno 3 2 3 5 5 5" xfId="29756"/>
    <cellStyle name="Navadno 3 2 3 5 5 6" xfId="31956"/>
    <cellStyle name="Navadno 3 2 3 5 6" xfId="2909"/>
    <cellStyle name="Navadno 3 2 3 5 6 2" xfId="7135"/>
    <cellStyle name="Navadno 3 2 3 5 6 2 2" xfId="21293"/>
    <cellStyle name="Navadno 3 2 3 5 6 3" xfId="11361"/>
    <cellStyle name="Navadno 3 2 3 5 6 3 2" xfId="25519"/>
    <cellStyle name="Navadno 3 2 3 5 6 4" xfId="15619"/>
    <cellStyle name="Navadno 3 2 3 5 6 5" xfId="29068"/>
    <cellStyle name="Navadno 3 2 3 5 6 6" xfId="31957"/>
    <cellStyle name="Navadno 3 2 3 5 7" xfId="1533"/>
    <cellStyle name="Navadno 3 2 3 5 7 2" xfId="18475"/>
    <cellStyle name="Navadno 3 2 3 5 8" xfId="5759"/>
    <cellStyle name="Navadno 3 2 3 5 8 2" xfId="19917"/>
    <cellStyle name="Navadno 3 2 3 5 9" xfId="9985"/>
    <cellStyle name="Navadno 3 2 3 5 9 2" xfId="24143"/>
    <cellStyle name="Navadno 3 2 3 6" xfId="152"/>
    <cellStyle name="Navadno 3 2 3 6 10" xfId="28428"/>
    <cellStyle name="Navadno 3 2 3 6 11" xfId="30508"/>
    <cellStyle name="Navadno 3 2 3 6 12" xfId="31958"/>
    <cellStyle name="Navadno 3 2 3 6 2" xfId="537"/>
    <cellStyle name="Navadno 3 2 3 6 2 10" xfId="30700"/>
    <cellStyle name="Navadno 3 2 3 6 2 11" xfId="31959"/>
    <cellStyle name="Navadno 3 2 3 6 2 2" xfId="1241"/>
    <cellStyle name="Navadno 3 2 3 6 2 2 10" xfId="31960"/>
    <cellStyle name="Navadno 3 2 3 6 2 2 2" xfId="5502"/>
    <cellStyle name="Navadno 3 2 3 6 2 2 2 2" xfId="9728"/>
    <cellStyle name="Navadno 3 2 3 6 2 2 2 2 2" xfId="23886"/>
    <cellStyle name="Navadno 3 2 3 6 2 2 2 3" xfId="13954"/>
    <cellStyle name="Navadno 3 2 3 6 2 2 2 3 2" xfId="28112"/>
    <cellStyle name="Navadno 3 2 3 6 2 2 2 4" xfId="18212"/>
    <cellStyle name="Navadno 3 2 3 6 2 2 2 5" xfId="30348"/>
    <cellStyle name="Navadno 3 2 3 6 2 2 2 6" xfId="31961"/>
    <cellStyle name="Navadno 3 2 3 6 2 2 3" xfId="4094"/>
    <cellStyle name="Navadno 3 2 3 6 2 2 3 2" xfId="8320"/>
    <cellStyle name="Navadno 3 2 3 6 2 2 3 2 2" xfId="22478"/>
    <cellStyle name="Navadno 3 2 3 6 2 2 3 3" xfId="12546"/>
    <cellStyle name="Navadno 3 2 3 6 2 2 3 3 2" xfId="26704"/>
    <cellStyle name="Navadno 3 2 3 6 2 2 3 4" xfId="16804"/>
    <cellStyle name="Navadno 3 2 3 6 2 2 3 5" xfId="29660"/>
    <cellStyle name="Navadno 3 2 3 6 2 2 3 6" xfId="31962"/>
    <cellStyle name="Navadno 3 2 3 6 2 2 4" xfId="2686"/>
    <cellStyle name="Navadno 3 2 3 6 2 2 4 2" xfId="19628"/>
    <cellStyle name="Navadno 3 2 3 6 2 2 5" xfId="6912"/>
    <cellStyle name="Navadno 3 2 3 6 2 2 5 2" xfId="21070"/>
    <cellStyle name="Navadno 3 2 3 6 2 2 6" xfId="11138"/>
    <cellStyle name="Navadno 3 2 3 6 2 2 6 2" xfId="25296"/>
    <cellStyle name="Navadno 3 2 3 6 2 2 7" xfId="15396"/>
    <cellStyle name="Navadno 3 2 3 6 2 2 8" xfId="28940"/>
    <cellStyle name="Navadno 3 2 3 6 2 2 9" xfId="31052"/>
    <cellStyle name="Navadno 3 2 3 6 2 3" xfId="4798"/>
    <cellStyle name="Navadno 3 2 3 6 2 3 2" xfId="9024"/>
    <cellStyle name="Navadno 3 2 3 6 2 3 2 2" xfId="23182"/>
    <cellStyle name="Navadno 3 2 3 6 2 3 3" xfId="13250"/>
    <cellStyle name="Navadno 3 2 3 6 2 3 3 2" xfId="27408"/>
    <cellStyle name="Navadno 3 2 3 6 2 3 4" xfId="17508"/>
    <cellStyle name="Navadno 3 2 3 6 2 3 5" xfId="29996"/>
    <cellStyle name="Navadno 3 2 3 6 2 3 6" xfId="31963"/>
    <cellStyle name="Navadno 3 2 3 6 2 4" xfId="3390"/>
    <cellStyle name="Navadno 3 2 3 6 2 4 2" xfId="7616"/>
    <cellStyle name="Navadno 3 2 3 6 2 4 2 2" xfId="21774"/>
    <cellStyle name="Navadno 3 2 3 6 2 4 3" xfId="11842"/>
    <cellStyle name="Navadno 3 2 3 6 2 4 3 2" xfId="26000"/>
    <cellStyle name="Navadno 3 2 3 6 2 4 4" xfId="16100"/>
    <cellStyle name="Navadno 3 2 3 6 2 4 5" xfId="29308"/>
    <cellStyle name="Navadno 3 2 3 6 2 4 6" xfId="31964"/>
    <cellStyle name="Navadno 3 2 3 6 2 5" xfId="1982"/>
    <cellStyle name="Navadno 3 2 3 6 2 5 2" xfId="18924"/>
    <cellStyle name="Navadno 3 2 3 6 2 6" xfId="6208"/>
    <cellStyle name="Navadno 3 2 3 6 2 6 2" xfId="20366"/>
    <cellStyle name="Navadno 3 2 3 6 2 7" xfId="10434"/>
    <cellStyle name="Navadno 3 2 3 6 2 7 2" xfId="24592"/>
    <cellStyle name="Navadno 3 2 3 6 2 8" xfId="14692"/>
    <cellStyle name="Navadno 3 2 3 6 2 9" xfId="28588"/>
    <cellStyle name="Navadno 3 2 3 6 3" xfId="889"/>
    <cellStyle name="Navadno 3 2 3 6 3 10" xfId="31965"/>
    <cellStyle name="Navadno 3 2 3 6 3 2" xfId="5150"/>
    <cellStyle name="Navadno 3 2 3 6 3 2 2" xfId="9376"/>
    <cellStyle name="Navadno 3 2 3 6 3 2 2 2" xfId="23534"/>
    <cellStyle name="Navadno 3 2 3 6 3 2 3" xfId="13602"/>
    <cellStyle name="Navadno 3 2 3 6 3 2 3 2" xfId="27760"/>
    <cellStyle name="Navadno 3 2 3 6 3 2 4" xfId="17860"/>
    <cellStyle name="Navadno 3 2 3 6 3 2 5" xfId="30172"/>
    <cellStyle name="Navadno 3 2 3 6 3 2 6" xfId="31966"/>
    <cellStyle name="Navadno 3 2 3 6 3 3" xfId="3742"/>
    <cellStyle name="Navadno 3 2 3 6 3 3 2" xfId="7968"/>
    <cellStyle name="Navadno 3 2 3 6 3 3 2 2" xfId="22126"/>
    <cellStyle name="Navadno 3 2 3 6 3 3 3" xfId="12194"/>
    <cellStyle name="Navadno 3 2 3 6 3 3 3 2" xfId="26352"/>
    <cellStyle name="Navadno 3 2 3 6 3 3 4" xfId="16452"/>
    <cellStyle name="Navadno 3 2 3 6 3 3 5" xfId="29484"/>
    <cellStyle name="Navadno 3 2 3 6 3 3 6" xfId="31967"/>
    <cellStyle name="Navadno 3 2 3 6 3 4" xfId="2334"/>
    <cellStyle name="Navadno 3 2 3 6 3 4 2" xfId="19276"/>
    <cellStyle name="Navadno 3 2 3 6 3 5" xfId="6560"/>
    <cellStyle name="Navadno 3 2 3 6 3 5 2" xfId="20718"/>
    <cellStyle name="Navadno 3 2 3 6 3 6" xfId="10786"/>
    <cellStyle name="Navadno 3 2 3 6 3 6 2" xfId="24944"/>
    <cellStyle name="Navadno 3 2 3 6 3 7" xfId="15044"/>
    <cellStyle name="Navadno 3 2 3 6 3 8" xfId="28764"/>
    <cellStyle name="Navadno 3 2 3 6 3 9" xfId="30876"/>
    <cellStyle name="Navadno 3 2 3 6 4" xfId="4414"/>
    <cellStyle name="Navadno 3 2 3 6 4 2" xfId="8640"/>
    <cellStyle name="Navadno 3 2 3 6 4 2 2" xfId="22798"/>
    <cellStyle name="Navadno 3 2 3 6 4 3" xfId="12866"/>
    <cellStyle name="Navadno 3 2 3 6 4 3 2" xfId="27024"/>
    <cellStyle name="Navadno 3 2 3 6 4 4" xfId="17124"/>
    <cellStyle name="Navadno 3 2 3 6 4 5" xfId="29804"/>
    <cellStyle name="Navadno 3 2 3 6 4 6" xfId="31968"/>
    <cellStyle name="Navadno 3 2 3 6 5" xfId="3006"/>
    <cellStyle name="Navadno 3 2 3 6 5 2" xfId="7232"/>
    <cellStyle name="Navadno 3 2 3 6 5 2 2" xfId="21390"/>
    <cellStyle name="Navadno 3 2 3 6 5 3" xfId="11458"/>
    <cellStyle name="Navadno 3 2 3 6 5 3 2" xfId="25616"/>
    <cellStyle name="Navadno 3 2 3 6 5 4" xfId="15716"/>
    <cellStyle name="Navadno 3 2 3 6 5 5" xfId="29116"/>
    <cellStyle name="Navadno 3 2 3 6 5 6" xfId="31969"/>
    <cellStyle name="Navadno 3 2 3 6 6" xfId="1598"/>
    <cellStyle name="Navadno 3 2 3 6 6 2" xfId="18540"/>
    <cellStyle name="Navadno 3 2 3 6 7" xfId="5824"/>
    <cellStyle name="Navadno 3 2 3 6 7 2" xfId="19982"/>
    <cellStyle name="Navadno 3 2 3 6 8" xfId="10050"/>
    <cellStyle name="Navadno 3 2 3 6 8 2" xfId="24208"/>
    <cellStyle name="Navadno 3 2 3 6 9" xfId="14308"/>
    <cellStyle name="Navadno 3 2 3 7" xfId="184"/>
    <cellStyle name="Navadno 3 2 3 7 10" xfId="28444"/>
    <cellStyle name="Navadno 3 2 3 7 11" xfId="30524"/>
    <cellStyle name="Navadno 3 2 3 7 12" xfId="31970"/>
    <cellStyle name="Navadno 3 2 3 7 2" xfId="409"/>
    <cellStyle name="Navadno 3 2 3 7 2 10" xfId="30636"/>
    <cellStyle name="Navadno 3 2 3 7 2 11" xfId="31971"/>
    <cellStyle name="Navadno 3 2 3 7 2 2" xfId="1113"/>
    <cellStyle name="Navadno 3 2 3 7 2 2 10" xfId="31972"/>
    <cellStyle name="Navadno 3 2 3 7 2 2 2" xfId="5374"/>
    <cellStyle name="Navadno 3 2 3 7 2 2 2 2" xfId="9600"/>
    <cellStyle name="Navadno 3 2 3 7 2 2 2 2 2" xfId="23758"/>
    <cellStyle name="Navadno 3 2 3 7 2 2 2 3" xfId="13826"/>
    <cellStyle name="Navadno 3 2 3 7 2 2 2 3 2" xfId="27984"/>
    <cellStyle name="Navadno 3 2 3 7 2 2 2 4" xfId="18084"/>
    <cellStyle name="Navadno 3 2 3 7 2 2 2 5" xfId="30284"/>
    <cellStyle name="Navadno 3 2 3 7 2 2 2 6" xfId="31973"/>
    <cellStyle name="Navadno 3 2 3 7 2 2 3" xfId="3966"/>
    <cellStyle name="Navadno 3 2 3 7 2 2 3 2" xfId="8192"/>
    <cellStyle name="Navadno 3 2 3 7 2 2 3 2 2" xfId="22350"/>
    <cellStyle name="Navadno 3 2 3 7 2 2 3 3" xfId="12418"/>
    <cellStyle name="Navadno 3 2 3 7 2 2 3 3 2" xfId="26576"/>
    <cellStyle name="Navadno 3 2 3 7 2 2 3 4" xfId="16676"/>
    <cellStyle name="Navadno 3 2 3 7 2 2 3 5" xfId="29596"/>
    <cellStyle name="Navadno 3 2 3 7 2 2 3 6" xfId="31974"/>
    <cellStyle name="Navadno 3 2 3 7 2 2 4" xfId="2558"/>
    <cellStyle name="Navadno 3 2 3 7 2 2 4 2" xfId="19500"/>
    <cellStyle name="Navadno 3 2 3 7 2 2 5" xfId="6784"/>
    <cellStyle name="Navadno 3 2 3 7 2 2 5 2" xfId="20942"/>
    <cellStyle name="Navadno 3 2 3 7 2 2 6" xfId="11010"/>
    <cellStyle name="Navadno 3 2 3 7 2 2 6 2" xfId="25168"/>
    <cellStyle name="Navadno 3 2 3 7 2 2 7" xfId="15268"/>
    <cellStyle name="Navadno 3 2 3 7 2 2 8" xfId="28876"/>
    <cellStyle name="Navadno 3 2 3 7 2 2 9" xfId="30988"/>
    <cellStyle name="Navadno 3 2 3 7 2 3" xfId="4670"/>
    <cellStyle name="Navadno 3 2 3 7 2 3 2" xfId="8896"/>
    <cellStyle name="Navadno 3 2 3 7 2 3 2 2" xfId="23054"/>
    <cellStyle name="Navadno 3 2 3 7 2 3 3" xfId="13122"/>
    <cellStyle name="Navadno 3 2 3 7 2 3 3 2" xfId="27280"/>
    <cellStyle name="Navadno 3 2 3 7 2 3 4" xfId="17380"/>
    <cellStyle name="Navadno 3 2 3 7 2 3 5" xfId="29932"/>
    <cellStyle name="Navadno 3 2 3 7 2 3 6" xfId="31975"/>
    <cellStyle name="Navadno 3 2 3 7 2 4" xfId="3262"/>
    <cellStyle name="Navadno 3 2 3 7 2 4 2" xfId="7488"/>
    <cellStyle name="Navadno 3 2 3 7 2 4 2 2" xfId="21646"/>
    <cellStyle name="Navadno 3 2 3 7 2 4 3" xfId="11714"/>
    <cellStyle name="Navadno 3 2 3 7 2 4 3 2" xfId="25872"/>
    <cellStyle name="Navadno 3 2 3 7 2 4 4" xfId="15972"/>
    <cellStyle name="Navadno 3 2 3 7 2 4 5" xfId="29244"/>
    <cellStyle name="Navadno 3 2 3 7 2 4 6" xfId="31976"/>
    <cellStyle name="Navadno 3 2 3 7 2 5" xfId="1854"/>
    <cellStyle name="Navadno 3 2 3 7 2 5 2" xfId="18796"/>
    <cellStyle name="Navadno 3 2 3 7 2 6" xfId="6080"/>
    <cellStyle name="Navadno 3 2 3 7 2 6 2" xfId="20238"/>
    <cellStyle name="Navadno 3 2 3 7 2 7" xfId="10306"/>
    <cellStyle name="Navadno 3 2 3 7 2 7 2" xfId="24464"/>
    <cellStyle name="Navadno 3 2 3 7 2 8" xfId="14564"/>
    <cellStyle name="Navadno 3 2 3 7 2 9" xfId="28524"/>
    <cellStyle name="Navadno 3 2 3 7 3" xfId="761"/>
    <cellStyle name="Navadno 3 2 3 7 3 10" xfId="31977"/>
    <cellStyle name="Navadno 3 2 3 7 3 2" xfId="5022"/>
    <cellStyle name="Navadno 3 2 3 7 3 2 2" xfId="9248"/>
    <cellStyle name="Navadno 3 2 3 7 3 2 2 2" xfId="23406"/>
    <cellStyle name="Navadno 3 2 3 7 3 2 3" xfId="13474"/>
    <cellStyle name="Navadno 3 2 3 7 3 2 3 2" xfId="27632"/>
    <cellStyle name="Navadno 3 2 3 7 3 2 4" xfId="17732"/>
    <cellStyle name="Navadno 3 2 3 7 3 2 5" xfId="30108"/>
    <cellStyle name="Navadno 3 2 3 7 3 2 6" xfId="31978"/>
    <cellStyle name="Navadno 3 2 3 7 3 3" xfId="3614"/>
    <cellStyle name="Navadno 3 2 3 7 3 3 2" xfId="7840"/>
    <cellStyle name="Navadno 3 2 3 7 3 3 2 2" xfId="21998"/>
    <cellStyle name="Navadno 3 2 3 7 3 3 3" xfId="12066"/>
    <cellStyle name="Navadno 3 2 3 7 3 3 3 2" xfId="26224"/>
    <cellStyle name="Navadno 3 2 3 7 3 3 4" xfId="16324"/>
    <cellStyle name="Navadno 3 2 3 7 3 3 5" xfId="29420"/>
    <cellStyle name="Navadno 3 2 3 7 3 3 6" xfId="31979"/>
    <cellStyle name="Navadno 3 2 3 7 3 4" xfId="2206"/>
    <cellStyle name="Navadno 3 2 3 7 3 4 2" xfId="19148"/>
    <cellStyle name="Navadno 3 2 3 7 3 5" xfId="6432"/>
    <cellStyle name="Navadno 3 2 3 7 3 5 2" xfId="20590"/>
    <cellStyle name="Navadno 3 2 3 7 3 6" xfId="10658"/>
    <cellStyle name="Navadno 3 2 3 7 3 6 2" xfId="24816"/>
    <cellStyle name="Navadno 3 2 3 7 3 7" xfId="14916"/>
    <cellStyle name="Navadno 3 2 3 7 3 8" xfId="28700"/>
    <cellStyle name="Navadno 3 2 3 7 3 9" xfId="30812"/>
    <cellStyle name="Navadno 3 2 3 7 4" xfId="4446"/>
    <cellStyle name="Navadno 3 2 3 7 4 2" xfId="8672"/>
    <cellStyle name="Navadno 3 2 3 7 4 2 2" xfId="22830"/>
    <cellStyle name="Navadno 3 2 3 7 4 3" xfId="12898"/>
    <cellStyle name="Navadno 3 2 3 7 4 3 2" xfId="27056"/>
    <cellStyle name="Navadno 3 2 3 7 4 4" xfId="17156"/>
    <cellStyle name="Navadno 3 2 3 7 4 5" xfId="29820"/>
    <cellStyle name="Navadno 3 2 3 7 4 6" xfId="31980"/>
    <cellStyle name="Navadno 3 2 3 7 5" xfId="3038"/>
    <cellStyle name="Navadno 3 2 3 7 5 2" xfId="7264"/>
    <cellStyle name="Navadno 3 2 3 7 5 2 2" xfId="21422"/>
    <cellStyle name="Navadno 3 2 3 7 5 3" xfId="11490"/>
    <cellStyle name="Navadno 3 2 3 7 5 3 2" xfId="25648"/>
    <cellStyle name="Navadno 3 2 3 7 5 4" xfId="15748"/>
    <cellStyle name="Navadno 3 2 3 7 5 5" xfId="29132"/>
    <cellStyle name="Navadno 3 2 3 7 5 6" xfId="31981"/>
    <cellStyle name="Navadno 3 2 3 7 6" xfId="1630"/>
    <cellStyle name="Navadno 3 2 3 7 6 2" xfId="18572"/>
    <cellStyle name="Navadno 3 2 3 7 7" xfId="5856"/>
    <cellStyle name="Navadno 3 2 3 7 7 2" xfId="20014"/>
    <cellStyle name="Navadno 3 2 3 7 8" xfId="10082"/>
    <cellStyle name="Navadno 3 2 3 7 8 2" xfId="24240"/>
    <cellStyle name="Navadno 3 2 3 7 9" xfId="14340"/>
    <cellStyle name="Navadno 3 2 3 8" xfId="304"/>
    <cellStyle name="Navadno 3 2 3 8 10" xfId="28487"/>
    <cellStyle name="Navadno 3 2 3 8 11" xfId="30585"/>
    <cellStyle name="Navadno 3 2 3 8 12" xfId="31982"/>
    <cellStyle name="Navadno 3 2 3 8 2" xfId="657"/>
    <cellStyle name="Navadno 3 2 3 8 2 10" xfId="30761"/>
    <cellStyle name="Navadno 3 2 3 8 2 11" xfId="31983"/>
    <cellStyle name="Navadno 3 2 3 8 2 2" xfId="1361"/>
    <cellStyle name="Navadno 3 2 3 8 2 2 10" xfId="31984"/>
    <cellStyle name="Navadno 3 2 3 8 2 2 2" xfId="5622"/>
    <cellStyle name="Navadno 3 2 3 8 2 2 2 2" xfId="9848"/>
    <cellStyle name="Navadno 3 2 3 8 2 2 2 2 2" xfId="24006"/>
    <cellStyle name="Navadno 3 2 3 8 2 2 2 3" xfId="14074"/>
    <cellStyle name="Navadno 3 2 3 8 2 2 2 3 2" xfId="28232"/>
    <cellStyle name="Navadno 3 2 3 8 2 2 2 4" xfId="18332"/>
    <cellStyle name="Navadno 3 2 3 8 2 2 2 5" xfId="30409"/>
    <cellStyle name="Navadno 3 2 3 8 2 2 2 6" xfId="31985"/>
    <cellStyle name="Navadno 3 2 3 8 2 2 3" xfId="4214"/>
    <cellStyle name="Navadno 3 2 3 8 2 2 3 2" xfId="8440"/>
    <cellStyle name="Navadno 3 2 3 8 2 2 3 2 2" xfId="22598"/>
    <cellStyle name="Navadno 3 2 3 8 2 2 3 3" xfId="12666"/>
    <cellStyle name="Navadno 3 2 3 8 2 2 3 3 2" xfId="26824"/>
    <cellStyle name="Navadno 3 2 3 8 2 2 3 4" xfId="16924"/>
    <cellStyle name="Navadno 3 2 3 8 2 2 3 5" xfId="29721"/>
    <cellStyle name="Navadno 3 2 3 8 2 2 3 6" xfId="31986"/>
    <cellStyle name="Navadno 3 2 3 8 2 2 4" xfId="2806"/>
    <cellStyle name="Navadno 3 2 3 8 2 2 4 2" xfId="19748"/>
    <cellStyle name="Navadno 3 2 3 8 2 2 5" xfId="7032"/>
    <cellStyle name="Navadno 3 2 3 8 2 2 5 2" xfId="21190"/>
    <cellStyle name="Navadno 3 2 3 8 2 2 6" xfId="11258"/>
    <cellStyle name="Navadno 3 2 3 8 2 2 6 2" xfId="25416"/>
    <cellStyle name="Navadno 3 2 3 8 2 2 7" xfId="15516"/>
    <cellStyle name="Navadno 3 2 3 8 2 2 8" xfId="29001"/>
    <cellStyle name="Navadno 3 2 3 8 2 2 9" xfId="31113"/>
    <cellStyle name="Navadno 3 2 3 8 2 3" xfId="4918"/>
    <cellStyle name="Navadno 3 2 3 8 2 3 2" xfId="9144"/>
    <cellStyle name="Navadno 3 2 3 8 2 3 2 2" xfId="23302"/>
    <cellStyle name="Navadno 3 2 3 8 2 3 3" xfId="13370"/>
    <cellStyle name="Navadno 3 2 3 8 2 3 3 2" xfId="27528"/>
    <cellStyle name="Navadno 3 2 3 8 2 3 4" xfId="17628"/>
    <cellStyle name="Navadno 3 2 3 8 2 3 5" xfId="30057"/>
    <cellStyle name="Navadno 3 2 3 8 2 3 6" xfId="31987"/>
    <cellStyle name="Navadno 3 2 3 8 2 4" xfId="3510"/>
    <cellStyle name="Navadno 3 2 3 8 2 4 2" xfId="7736"/>
    <cellStyle name="Navadno 3 2 3 8 2 4 2 2" xfId="21894"/>
    <cellStyle name="Navadno 3 2 3 8 2 4 3" xfId="11962"/>
    <cellStyle name="Navadno 3 2 3 8 2 4 3 2" xfId="26120"/>
    <cellStyle name="Navadno 3 2 3 8 2 4 4" xfId="16220"/>
    <cellStyle name="Navadno 3 2 3 8 2 4 5" xfId="29369"/>
    <cellStyle name="Navadno 3 2 3 8 2 4 6" xfId="31988"/>
    <cellStyle name="Navadno 3 2 3 8 2 5" xfId="2102"/>
    <cellStyle name="Navadno 3 2 3 8 2 5 2" xfId="19044"/>
    <cellStyle name="Navadno 3 2 3 8 2 6" xfId="6328"/>
    <cellStyle name="Navadno 3 2 3 8 2 6 2" xfId="20486"/>
    <cellStyle name="Navadno 3 2 3 8 2 7" xfId="10554"/>
    <cellStyle name="Navadno 3 2 3 8 2 7 2" xfId="24712"/>
    <cellStyle name="Navadno 3 2 3 8 2 8" xfId="14812"/>
    <cellStyle name="Navadno 3 2 3 8 2 9" xfId="28649"/>
    <cellStyle name="Navadno 3 2 3 8 3" xfId="1009"/>
    <cellStyle name="Navadno 3 2 3 8 3 10" xfId="31989"/>
    <cellStyle name="Navadno 3 2 3 8 3 2" xfId="5270"/>
    <cellStyle name="Navadno 3 2 3 8 3 2 2" xfId="9496"/>
    <cellStyle name="Navadno 3 2 3 8 3 2 2 2" xfId="23654"/>
    <cellStyle name="Navadno 3 2 3 8 3 2 3" xfId="13722"/>
    <cellStyle name="Navadno 3 2 3 8 3 2 3 2" xfId="27880"/>
    <cellStyle name="Navadno 3 2 3 8 3 2 4" xfId="17980"/>
    <cellStyle name="Navadno 3 2 3 8 3 2 5" xfId="30233"/>
    <cellStyle name="Navadno 3 2 3 8 3 2 6" xfId="31990"/>
    <cellStyle name="Navadno 3 2 3 8 3 3" xfId="3862"/>
    <cellStyle name="Navadno 3 2 3 8 3 3 2" xfId="8088"/>
    <cellStyle name="Navadno 3 2 3 8 3 3 2 2" xfId="22246"/>
    <cellStyle name="Navadno 3 2 3 8 3 3 3" xfId="12314"/>
    <cellStyle name="Navadno 3 2 3 8 3 3 3 2" xfId="26472"/>
    <cellStyle name="Navadno 3 2 3 8 3 3 4" xfId="16572"/>
    <cellStyle name="Navadno 3 2 3 8 3 3 5" xfId="29545"/>
    <cellStyle name="Navadno 3 2 3 8 3 3 6" xfId="31991"/>
    <cellStyle name="Navadno 3 2 3 8 3 4" xfId="2454"/>
    <cellStyle name="Navadno 3 2 3 8 3 4 2" xfId="19396"/>
    <cellStyle name="Navadno 3 2 3 8 3 5" xfId="6680"/>
    <cellStyle name="Navadno 3 2 3 8 3 5 2" xfId="20838"/>
    <cellStyle name="Navadno 3 2 3 8 3 6" xfId="10906"/>
    <cellStyle name="Navadno 3 2 3 8 3 6 2" xfId="25064"/>
    <cellStyle name="Navadno 3 2 3 8 3 7" xfId="15164"/>
    <cellStyle name="Navadno 3 2 3 8 3 8" xfId="28825"/>
    <cellStyle name="Navadno 3 2 3 8 3 9" xfId="30937"/>
    <cellStyle name="Navadno 3 2 3 8 4" xfId="4566"/>
    <cellStyle name="Navadno 3 2 3 8 4 2" xfId="8792"/>
    <cellStyle name="Navadno 3 2 3 8 4 2 2" xfId="22950"/>
    <cellStyle name="Navadno 3 2 3 8 4 3" xfId="13018"/>
    <cellStyle name="Navadno 3 2 3 8 4 3 2" xfId="27176"/>
    <cellStyle name="Navadno 3 2 3 8 4 4" xfId="17276"/>
    <cellStyle name="Navadno 3 2 3 8 4 5" xfId="29881"/>
    <cellStyle name="Navadno 3 2 3 8 4 6" xfId="31992"/>
    <cellStyle name="Navadno 3 2 3 8 5" xfId="3158"/>
    <cellStyle name="Navadno 3 2 3 8 5 2" xfId="7384"/>
    <cellStyle name="Navadno 3 2 3 8 5 2 2" xfId="21542"/>
    <cellStyle name="Navadno 3 2 3 8 5 3" xfId="11610"/>
    <cellStyle name="Navadno 3 2 3 8 5 3 2" xfId="25768"/>
    <cellStyle name="Navadno 3 2 3 8 5 4" xfId="15868"/>
    <cellStyle name="Navadno 3 2 3 8 5 5" xfId="29193"/>
    <cellStyle name="Navadno 3 2 3 8 5 6" xfId="31993"/>
    <cellStyle name="Navadno 3 2 3 8 6" xfId="1750"/>
    <cellStyle name="Navadno 3 2 3 8 6 2" xfId="18692"/>
    <cellStyle name="Navadno 3 2 3 8 7" xfId="5976"/>
    <cellStyle name="Navadno 3 2 3 8 7 2" xfId="20134"/>
    <cellStyle name="Navadno 3 2 3 8 8" xfId="10202"/>
    <cellStyle name="Navadno 3 2 3 8 8 2" xfId="24360"/>
    <cellStyle name="Navadno 3 2 3 8 9" xfId="14460"/>
    <cellStyle name="Navadno 3 2 3 9" xfId="377"/>
    <cellStyle name="Navadno 3 2 3 9 10" xfId="30620"/>
    <cellStyle name="Navadno 3 2 3 9 11" xfId="31994"/>
    <cellStyle name="Navadno 3 2 3 9 2" xfId="1081"/>
    <cellStyle name="Navadno 3 2 3 9 2 10" xfId="31995"/>
    <cellStyle name="Navadno 3 2 3 9 2 2" xfId="5342"/>
    <cellStyle name="Navadno 3 2 3 9 2 2 2" xfId="9568"/>
    <cellStyle name="Navadno 3 2 3 9 2 2 2 2" xfId="23726"/>
    <cellStyle name="Navadno 3 2 3 9 2 2 3" xfId="13794"/>
    <cellStyle name="Navadno 3 2 3 9 2 2 3 2" xfId="27952"/>
    <cellStyle name="Navadno 3 2 3 9 2 2 4" xfId="18052"/>
    <cellStyle name="Navadno 3 2 3 9 2 2 5" xfId="30268"/>
    <cellStyle name="Navadno 3 2 3 9 2 2 6" xfId="31996"/>
    <cellStyle name="Navadno 3 2 3 9 2 3" xfId="3934"/>
    <cellStyle name="Navadno 3 2 3 9 2 3 2" xfId="8160"/>
    <cellStyle name="Navadno 3 2 3 9 2 3 2 2" xfId="22318"/>
    <cellStyle name="Navadno 3 2 3 9 2 3 3" xfId="12386"/>
    <cellStyle name="Navadno 3 2 3 9 2 3 3 2" xfId="26544"/>
    <cellStyle name="Navadno 3 2 3 9 2 3 4" xfId="16644"/>
    <cellStyle name="Navadno 3 2 3 9 2 3 5" xfId="29580"/>
    <cellStyle name="Navadno 3 2 3 9 2 3 6" xfId="31997"/>
    <cellStyle name="Navadno 3 2 3 9 2 4" xfId="2526"/>
    <cellStyle name="Navadno 3 2 3 9 2 4 2" xfId="19468"/>
    <cellStyle name="Navadno 3 2 3 9 2 5" xfId="6752"/>
    <cellStyle name="Navadno 3 2 3 9 2 5 2" xfId="20910"/>
    <cellStyle name="Navadno 3 2 3 9 2 6" xfId="10978"/>
    <cellStyle name="Navadno 3 2 3 9 2 6 2" xfId="25136"/>
    <cellStyle name="Navadno 3 2 3 9 2 7" xfId="15236"/>
    <cellStyle name="Navadno 3 2 3 9 2 8" xfId="28860"/>
    <cellStyle name="Navadno 3 2 3 9 2 9" xfId="30972"/>
    <cellStyle name="Navadno 3 2 3 9 3" xfId="4638"/>
    <cellStyle name="Navadno 3 2 3 9 3 2" xfId="8864"/>
    <cellStyle name="Navadno 3 2 3 9 3 2 2" xfId="23022"/>
    <cellStyle name="Navadno 3 2 3 9 3 3" xfId="13090"/>
    <cellStyle name="Navadno 3 2 3 9 3 3 2" xfId="27248"/>
    <cellStyle name="Navadno 3 2 3 9 3 4" xfId="17348"/>
    <cellStyle name="Navadno 3 2 3 9 3 5" xfId="29916"/>
    <cellStyle name="Navadno 3 2 3 9 3 6" xfId="31998"/>
    <cellStyle name="Navadno 3 2 3 9 4" xfId="3230"/>
    <cellStyle name="Navadno 3 2 3 9 4 2" xfId="7456"/>
    <cellStyle name="Navadno 3 2 3 9 4 2 2" xfId="21614"/>
    <cellStyle name="Navadno 3 2 3 9 4 3" xfId="11682"/>
    <cellStyle name="Navadno 3 2 3 9 4 3 2" xfId="25840"/>
    <cellStyle name="Navadno 3 2 3 9 4 4" xfId="15940"/>
    <cellStyle name="Navadno 3 2 3 9 4 5" xfId="29228"/>
    <cellStyle name="Navadno 3 2 3 9 4 6" xfId="31999"/>
    <cellStyle name="Navadno 3 2 3 9 5" xfId="1822"/>
    <cellStyle name="Navadno 3 2 3 9 5 2" xfId="18764"/>
    <cellStyle name="Navadno 3 2 3 9 6" xfId="6048"/>
    <cellStyle name="Navadno 3 2 3 9 6 2" xfId="20206"/>
    <cellStyle name="Navadno 3 2 3 9 7" xfId="10274"/>
    <cellStyle name="Navadno 3 2 3 9 7 2" xfId="24432"/>
    <cellStyle name="Navadno 3 2 3 9 8" xfId="14532"/>
    <cellStyle name="Navadno 3 2 3 9 9" xfId="28508"/>
    <cellStyle name="Navadno 3 2 4" xfId="26"/>
    <cellStyle name="Navadno 3 2 4 10" xfId="1440"/>
    <cellStyle name="Navadno 3 2 4 10 2" xfId="4294"/>
    <cellStyle name="Navadno 3 2 4 10 2 2" xfId="19828"/>
    <cellStyle name="Navadno 3 2 4 10 3" xfId="8520"/>
    <cellStyle name="Navadno 3 2 4 10 3 2" xfId="22678"/>
    <cellStyle name="Navadno 3 2 4 10 4" xfId="12746"/>
    <cellStyle name="Navadno 3 2 4 10 4 2" xfId="26904"/>
    <cellStyle name="Navadno 3 2 4 10 5" xfId="17004"/>
    <cellStyle name="Navadno 3 2 4 10 6" xfId="29040"/>
    <cellStyle name="Navadno 3 2 4 10 7" xfId="32001"/>
    <cellStyle name="Navadno 3 2 4 11" xfId="2886"/>
    <cellStyle name="Navadno 3 2 4 11 2" xfId="7112"/>
    <cellStyle name="Navadno 3 2 4 11 2 2" xfId="21270"/>
    <cellStyle name="Navadno 3 2 4 11 3" xfId="11338"/>
    <cellStyle name="Navadno 3 2 4 11 3 2" xfId="25496"/>
    <cellStyle name="Navadno 3 2 4 11 4" xfId="15596"/>
    <cellStyle name="Navadno 3 2 4 11 5" xfId="29056"/>
    <cellStyle name="Navadno 3 2 4 11 6" xfId="32002"/>
    <cellStyle name="Navadno 3 2 4 12" xfId="1477"/>
    <cellStyle name="Navadno 3 2 4 12 2" xfId="18419"/>
    <cellStyle name="Navadno 3 2 4 13" xfId="5703"/>
    <cellStyle name="Navadno 3 2 4 13 2" xfId="19861"/>
    <cellStyle name="Navadno 3 2 4 14" xfId="9929"/>
    <cellStyle name="Navadno 3 2 4 14 2" xfId="24087"/>
    <cellStyle name="Navadno 3 2 4 15" xfId="14153"/>
    <cellStyle name="Navadno 3 2 4 15 2" xfId="28311"/>
    <cellStyle name="Navadno 3 2 4 16" xfId="14187"/>
    <cellStyle name="Navadno 3 2 4 17" xfId="28336"/>
    <cellStyle name="Navadno 3 2 4 18" xfId="30448"/>
    <cellStyle name="Navadno 3 2 4 19" xfId="32000"/>
    <cellStyle name="Navadno 3 2 4 2" xfId="95"/>
    <cellStyle name="Navadno 3 2 4 2 10" xfId="9961"/>
    <cellStyle name="Navadno 3 2 4 2 10 2" xfId="24119"/>
    <cellStyle name="Navadno 3 2 4 2 11" xfId="14219"/>
    <cellStyle name="Navadno 3 2 4 2 12" xfId="28368"/>
    <cellStyle name="Navadno 3 2 4 2 13" xfId="30480"/>
    <cellStyle name="Navadno 3 2 4 2 14" xfId="32003"/>
    <cellStyle name="Navadno 3 2 4 2 2" xfId="255"/>
    <cellStyle name="Navadno 3 2 4 2 2 10" xfId="28400"/>
    <cellStyle name="Navadno 3 2 4 2 2 11" xfId="30560"/>
    <cellStyle name="Navadno 3 2 4 2 2 12" xfId="32004"/>
    <cellStyle name="Navadno 3 2 4 2 2 2" xfId="608"/>
    <cellStyle name="Navadno 3 2 4 2 2 2 10" xfId="30736"/>
    <cellStyle name="Navadno 3 2 4 2 2 2 11" xfId="32005"/>
    <cellStyle name="Navadno 3 2 4 2 2 2 2" xfId="1312"/>
    <cellStyle name="Navadno 3 2 4 2 2 2 2 10" xfId="32006"/>
    <cellStyle name="Navadno 3 2 4 2 2 2 2 2" xfId="5573"/>
    <cellStyle name="Navadno 3 2 4 2 2 2 2 2 2" xfId="9799"/>
    <cellStyle name="Navadno 3 2 4 2 2 2 2 2 2 2" xfId="23957"/>
    <cellStyle name="Navadno 3 2 4 2 2 2 2 2 3" xfId="14025"/>
    <cellStyle name="Navadno 3 2 4 2 2 2 2 2 3 2" xfId="28183"/>
    <cellStyle name="Navadno 3 2 4 2 2 2 2 2 4" xfId="18283"/>
    <cellStyle name="Navadno 3 2 4 2 2 2 2 2 5" xfId="30384"/>
    <cellStyle name="Navadno 3 2 4 2 2 2 2 2 6" xfId="32007"/>
    <cellStyle name="Navadno 3 2 4 2 2 2 2 3" xfId="4165"/>
    <cellStyle name="Navadno 3 2 4 2 2 2 2 3 2" xfId="8391"/>
    <cellStyle name="Navadno 3 2 4 2 2 2 2 3 2 2" xfId="22549"/>
    <cellStyle name="Navadno 3 2 4 2 2 2 2 3 3" xfId="12617"/>
    <cellStyle name="Navadno 3 2 4 2 2 2 2 3 3 2" xfId="26775"/>
    <cellStyle name="Navadno 3 2 4 2 2 2 2 3 4" xfId="16875"/>
    <cellStyle name="Navadno 3 2 4 2 2 2 2 3 5" xfId="29696"/>
    <cellStyle name="Navadno 3 2 4 2 2 2 2 3 6" xfId="32008"/>
    <cellStyle name="Navadno 3 2 4 2 2 2 2 4" xfId="2757"/>
    <cellStyle name="Navadno 3 2 4 2 2 2 2 4 2" xfId="19699"/>
    <cellStyle name="Navadno 3 2 4 2 2 2 2 5" xfId="6983"/>
    <cellStyle name="Navadno 3 2 4 2 2 2 2 5 2" xfId="21141"/>
    <cellStyle name="Navadno 3 2 4 2 2 2 2 6" xfId="11209"/>
    <cellStyle name="Navadno 3 2 4 2 2 2 2 6 2" xfId="25367"/>
    <cellStyle name="Navadno 3 2 4 2 2 2 2 7" xfId="15467"/>
    <cellStyle name="Navadno 3 2 4 2 2 2 2 8" xfId="28976"/>
    <cellStyle name="Navadno 3 2 4 2 2 2 2 9" xfId="31088"/>
    <cellStyle name="Navadno 3 2 4 2 2 2 3" xfId="4869"/>
    <cellStyle name="Navadno 3 2 4 2 2 2 3 2" xfId="9095"/>
    <cellStyle name="Navadno 3 2 4 2 2 2 3 2 2" xfId="23253"/>
    <cellStyle name="Navadno 3 2 4 2 2 2 3 3" xfId="13321"/>
    <cellStyle name="Navadno 3 2 4 2 2 2 3 3 2" xfId="27479"/>
    <cellStyle name="Navadno 3 2 4 2 2 2 3 4" xfId="17579"/>
    <cellStyle name="Navadno 3 2 4 2 2 2 3 5" xfId="30032"/>
    <cellStyle name="Navadno 3 2 4 2 2 2 3 6" xfId="32009"/>
    <cellStyle name="Navadno 3 2 4 2 2 2 4" xfId="3461"/>
    <cellStyle name="Navadno 3 2 4 2 2 2 4 2" xfId="7687"/>
    <cellStyle name="Navadno 3 2 4 2 2 2 4 2 2" xfId="21845"/>
    <cellStyle name="Navadno 3 2 4 2 2 2 4 3" xfId="11913"/>
    <cellStyle name="Navadno 3 2 4 2 2 2 4 3 2" xfId="26071"/>
    <cellStyle name="Navadno 3 2 4 2 2 2 4 4" xfId="16171"/>
    <cellStyle name="Navadno 3 2 4 2 2 2 4 5" xfId="29344"/>
    <cellStyle name="Navadno 3 2 4 2 2 2 4 6" xfId="32010"/>
    <cellStyle name="Navadno 3 2 4 2 2 2 5" xfId="2053"/>
    <cellStyle name="Navadno 3 2 4 2 2 2 5 2" xfId="18995"/>
    <cellStyle name="Navadno 3 2 4 2 2 2 6" xfId="6279"/>
    <cellStyle name="Navadno 3 2 4 2 2 2 6 2" xfId="20437"/>
    <cellStyle name="Navadno 3 2 4 2 2 2 7" xfId="10505"/>
    <cellStyle name="Navadno 3 2 4 2 2 2 7 2" xfId="24663"/>
    <cellStyle name="Navadno 3 2 4 2 2 2 8" xfId="14763"/>
    <cellStyle name="Navadno 3 2 4 2 2 2 9" xfId="28624"/>
    <cellStyle name="Navadno 3 2 4 2 2 3" xfId="960"/>
    <cellStyle name="Navadno 3 2 4 2 2 3 10" xfId="32011"/>
    <cellStyle name="Navadno 3 2 4 2 2 3 2" xfId="5221"/>
    <cellStyle name="Navadno 3 2 4 2 2 3 2 2" xfId="9447"/>
    <cellStyle name="Navadno 3 2 4 2 2 3 2 2 2" xfId="23605"/>
    <cellStyle name="Navadno 3 2 4 2 2 3 2 3" xfId="13673"/>
    <cellStyle name="Navadno 3 2 4 2 2 3 2 3 2" xfId="27831"/>
    <cellStyle name="Navadno 3 2 4 2 2 3 2 4" xfId="17931"/>
    <cellStyle name="Navadno 3 2 4 2 2 3 2 5" xfId="30208"/>
    <cellStyle name="Navadno 3 2 4 2 2 3 2 6" xfId="32012"/>
    <cellStyle name="Navadno 3 2 4 2 2 3 3" xfId="3813"/>
    <cellStyle name="Navadno 3 2 4 2 2 3 3 2" xfId="8039"/>
    <cellStyle name="Navadno 3 2 4 2 2 3 3 2 2" xfId="22197"/>
    <cellStyle name="Navadno 3 2 4 2 2 3 3 3" xfId="12265"/>
    <cellStyle name="Navadno 3 2 4 2 2 3 3 3 2" xfId="26423"/>
    <cellStyle name="Navadno 3 2 4 2 2 3 3 4" xfId="16523"/>
    <cellStyle name="Navadno 3 2 4 2 2 3 3 5" xfId="29520"/>
    <cellStyle name="Navadno 3 2 4 2 2 3 3 6" xfId="32013"/>
    <cellStyle name="Navadno 3 2 4 2 2 3 4" xfId="2405"/>
    <cellStyle name="Navadno 3 2 4 2 2 3 4 2" xfId="19347"/>
    <cellStyle name="Navadno 3 2 4 2 2 3 5" xfId="6631"/>
    <cellStyle name="Navadno 3 2 4 2 2 3 5 2" xfId="20789"/>
    <cellStyle name="Navadno 3 2 4 2 2 3 6" xfId="10857"/>
    <cellStyle name="Navadno 3 2 4 2 2 3 6 2" xfId="25015"/>
    <cellStyle name="Navadno 3 2 4 2 2 3 7" xfId="15115"/>
    <cellStyle name="Navadno 3 2 4 2 2 3 8" xfId="28800"/>
    <cellStyle name="Navadno 3 2 4 2 2 3 9" xfId="30912"/>
    <cellStyle name="Navadno 3 2 4 2 2 4" xfId="4517"/>
    <cellStyle name="Navadno 3 2 4 2 2 4 2" xfId="8743"/>
    <cellStyle name="Navadno 3 2 4 2 2 4 2 2" xfId="22901"/>
    <cellStyle name="Navadno 3 2 4 2 2 4 3" xfId="12969"/>
    <cellStyle name="Navadno 3 2 4 2 2 4 3 2" xfId="27127"/>
    <cellStyle name="Navadno 3 2 4 2 2 4 4" xfId="17227"/>
    <cellStyle name="Navadno 3 2 4 2 2 4 5" xfId="29856"/>
    <cellStyle name="Navadno 3 2 4 2 2 4 6" xfId="32014"/>
    <cellStyle name="Navadno 3 2 4 2 2 5" xfId="3109"/>
    <cellStyle name="Navadno 3 2 4 2 2 5 2" xfId="7335"/>
    <cellStyle name="Navadno 3 2 4 2 2 5 2 2" xfId="21493"/>
    <cellStyle name="Navadno 3 2 4 2 2 5 3" xfId="11561"/>
    <cellStyle name="Navadno 3 2 4 2 2 5 3 2" xfId="25719"/>
    <cellStyle name="Navadno 3 2 4 2 2 5 4" xfId="15819"/>
    <cellStyle name="Navadno 3 2 4 2 2 5 5" xfId="29168"/>
    <cellStyle name="Navadno 3 2 4 2 2 5 6" xfId="32015"/>
    <cellStyle name="Navadno 3 2 4 2 2 6" xfId="1701"/>
    <cellStyle name="Navadno 3 2 4 2 2 6 2" xfId="18643"/>
    <cellStyle name="Navadno 3 2 4 2 2 7" xfId="5927"/>
    <cellStyle name="Navadno 3 2 4 2 2 7 2" xfId="20085"/>
    <cellStyle name="Navadno 3 2 4 2 2 8" xfId="10153"/>
    <cellStyle name="Navadno 3 2 4 2 2 8 2" xfId="24311"/>
    <cellStyle name="Navadno 3 2 4 2 2 9" xfId="14411"/>
    <cellStyle name="Navadno 3 2 4 2 3" xfId="317"/>
    <cellStyle name="Navadno 3 2 4 2 3 10" xfId="28410"/>
    <cellStyle name="Navadno 3 2 4 2 3 11" xfId="30588"/>
    <cellStyle name="Navadno 3 2 4 2 3 12" xfId="32016"/>
    <cellStyle name="Navadno 3 2 4 2 3 2" xfId="669"/>
    <cellStyle name="Navadno 3 2 4 2 3 2 10" xfId="30764"/>
    <cellStyle name="Navadno 3 2 4 2 3 2 11" xfId="32017"/>
    <cellStyle name="Navadno 3 2 4 2 3 2 2" xfId="1373"/>
    <cellStyle name="Navadno 3 2 4 2 3 2 2 10" xfId="32018"/>
    <cellStyle name="Navadno 3 2 4 2 3 2 2 2" xfId="5634"/>
    <cellStyle name="Navadno 3 2 4 2 3 2 2 2 2" xfId="9860"/>
    <cellStyle name="Navadno 3 2 4 2 3 2 2 2 2 2" xfId="24018"/>
    <cellStyle name="Navadno 3 2 4 2 3 2 2 2 3" xfId="14086"/>
    <cellStyle name="Navadno 3 2 4 2 3 2 2 2 3 2" xfId="28244"/>
    <cellStyle name="Navadno 3 2 4 2 3 2 2 2 4" xfId="18344"/>
    <cellStyle name="Navadno 3 2 4 2 3 2 2 2 5" xfId="30412"/>
    <cellStyle name="Navadno 3 2 4 2 3 2 2 2 6" xfId="32019"/>
    <cellStyle name="Navadno 3 2 4 2 3 2 2 3" xfId="4226"/>
    <cellStyle name="Navadno 3 2 4 2 3 2 2 3 2" xfId="8452"/>
    <cellStyle name="Navadno 3 2 4 2 3 2 2 3 2 2" xfId="22610"/>
    <cellStyle name="Navadno 3 2 4 2 3 2 2 3 3" xfId="12678"/>
    <cellStyle name="Navadno 3 2 4 2 3 2 2 3 3 2" xfId="26836"/>
    <cellStyle name="Navadno 3 2 4 2 3 2 2 3 4" xfId="16936"/>
    <cellStyle name="Navadno 3 2 4 2 3 2 2 3 5" xfId="29724"/>
    <cellStyle name="Navadno 3 2 4 2 3 2 2 3 6" xfId="32020"/>
    <cellStyle name="Navadno 3 2 4 2 3 2 2 4" xfId="2818"/>
    <cellStyle name="Navadno 3 2 4 2 3 2 2 4 2" xfId="19760"/>
    <cellStyle name="Navadno 3 2 4 2 3 2 2 5" xfId="7044"/>
    <cellStyle name="Navadno 3 2 4 2 3 2 2 5 2" xfId="21202"/>
    <cellStyle name="Navadno 3 2 4 2 3 2 2 6" xfId="11270"/>
    <cellStyle name="Navadno 3 2 4 2 3 2 2 6 2" xfId="25428"/>
    <cellStyle name="Navadno 3 2 4 2 3 2 2 7" xfId="15528"/>
    <cellStyle name="Navadno 3 2 4 2 3 2 2 8" xfId="29004"/>
    <cellStyle name="Navadno 3 2 4 2 3 2 2 9" xfId="31116"/>
    <cellStyle name="Navadno 3 2 4 2 3 2 3" xfId="4930"/>
    <cellStyle name="Navadno 3 2 4 2 3 2 3 2" xfId="9156"/>
    <cellStyle name="Navadno 3 2 4 2 3 2 3 2 2" xfId="23314"/>
    <cellStyle name="Navadno 3 2 4 2 3 2 3 3" xfId="13382"/>
    <cellStyle name="Navadno 3 2 4 2 3 2 3 3 2" xfId="27540"/>
    <cellStyle name="Navadno 3 2 4 2 3 2 3 4" xfId="17640"/>
    <cellStyle name="Navadno 3 2 4 2 3 2 3 5" xfId="30060"/>
    <cellStyle name="Navadno 3 2 4 2 3 2 3 6" xfId="32021"/>
    <cellStyle name="Navadno 3 2 4 2 3 2 4" xfId="3522"/>
    <cellStyle name="Navadno 3 2 4 2 3 2 4 2" xfId="7748"/>
    <cellStyle name="Navadno 3 2 4 2 3 2 4 2 2" xfId="21906"/>
    <cellStyle name="Navadno 3 2 4 2 3 2 4 3" xfId="11974"/>
    <cellStyle name="Navadno 3 2 4 2 3 2 4 3 2" xfId="26132"/>
    <cellStyle name="Navadno 3 2 4 2 3 2 4 4" xfId="16232"/>
    <cellStyle name="Navadno 3 2 4 2 3 2 4 5" xfId="29372"/>
    <cellStyle name="Navadno 3 2 4 2 3 2 4 6" xfId="32022"/>
    <cellStyle name="Navadno 3 2 4 2 3 2 5" xfId="2114"/>
    <cellStyle name="Navadno 3 2 4 2 3 2 5 2" xfId="19056"/>
    <cellStyle name="Navadno 3 2 4 2 3 2 6" xfId="6340"/>
    <cellStyle name="Navadno 3 2 4 2 3 2 6 2" xfId="20498"/>
    <cellStyle name="Navadno 3 2 4 2 3 2 7" xfId="10566"/>
    <cellStyle name="Navadno 3 2 4 2 3 2 7 2" xfId="24724"/>
    <cellStyle name="Navadno 3 2 4 2 3 2 8" xfId="14824"/>
    <cellStyle name="Navadno 3 2 4 2 3 2 9" xfId="28652"/>
    <cellStyle name="Navadno 3 2 4 2 3 3" xfId="1021"/>
    <cellStyle name="Navadno 3 2 4 2 3 3 10" xfId="32023"/>
    <cellStyle name="Navadno 3 2 4 2 3 3 2" xfId="5282"/>
    <cellStyle name="Navadno 3 2 4 2 3 3 2 2" xfId="9508"/>
    <cellStyle name="Navadno 3 2 4 2 3 3 2 2 2" xfId="23666"/>
    <cellStyle name="Navadno 3 2 4 2 3 3 2 3" xfId="13734"/>
    <cellStyle name="Navadno 3 2 4 2 3 3 2 3 2" xfId="27892"/>
    <cellStyle name="Navadno 3 2 4 2 3 3 2 4" xfId="17992"/>
    <cellStyle name="Navadno 3 2 4 2 3 3 2 5" xfId="30236"/>
    <cellStyle name="Navadno 3 2 4 2 3 3 2 6" xfId="32024"/>
    <cellStyle name="Navadno 3 2 4 2 3 3 3" xfId="3874"/>
    <cellStyle name="Navadno 3 2 4 2 3 3 3 2" xfId="8100"/>
    <cellStyle name="Navadno 3 2 4 2 3 3 3 2 2" xfId="22258"/>
    <cellStyle name="Navadno 3 2 4 2 3 3 3 3" xfId="12326"/>
    <cellStyle name="Navadno 3 2 4 2 3 3 3 3 2" xfId="26484"/>
    <cellStyle name="Navadno 3 2 4 2 3 3 3 4" xfId="16584"/>
    <cellStyle name="Navadno 3 2 4 2 3 3 3 5" xfId="29548"/>
    <cellStyle name="Navadno 3 2 4 2 3 3 3 6" xfId="32025"/>
    <cellStyle name="Navadno 3 2 4 2 3 3 4" xfId="2466"/>
    <cellStyle name="Navadno 3 2 4 2 3 3 4 2" xfId="19408"/>
    <cellStyle name="Navadno 3 2 4 2 3 3 5" xfId="6692"/>
    <cellStyle name="Navadno 3 2 4 2 3 3 5 2" xfId="20850"/>
    <cellStyle name="Navadno 3 2 4 2 3 3 6" xfId="10918"/>
    <cellStyle name="Navadno 3 2 4 2 3 3 6 2" xfId="25076"/>
    <cellStyle name="Navadno 3 2 4 2 3 3 7" xfId="15176"/>
    <cellStyle name="Navadno 3 2 4 2 3 3 8" xfId="28828"/>
    <cellStyle name="Navadno 3 2 4 2 3 3 9" xfId="30940"/>
    <cellStyle name="Navadno 3 2 4 2 3 4" xfId="4578"/>
    <cellStyle name="Navadno 3 2 4 2 3 4 2" xfId="8804"/>
    <cellStyle name="Navadno 3 2 4 2 3 4 2 2" xfId="22962"/>
    <cellStyle name="Navadno 3 2 4 2 3 4 3" xfId="13030"/>
    <cellStyle name="Navadno 3 2 4 2 3 4 3 2" xfId="27188"/>
    <cellStyle name="Navadno 3 2 4 2 3 4 4" xfId="17288"/>
    <cellStyle name="Navadno 3 2 4 2 3 4 5" xfId="29884"/>
    <cellStyle name="Navadno 3 2 4 2 3 4 6" xfId="32026"/>
    <cellStyle name="Navadno 3 2 4 2 3 5" xfId="3170"/>
    <cellStyle name="Navadno 3 2 4 2 3 5 2" xfId="7396"/>
    <cellStyle name="Navadno 3 2 4 2 3 5 2 2" xfId="21554"/>
    <cellStyle name="Navadno 3 2 4 2 3 5 3" xfId="11622"/>
    <cellStyle name="Navadno 3 2 4 2 3 5 3 2" xfId="25780"/>
    <cellStyle name="Navadno 3 2 4 2 3 5 4" xfId="15880"/>
    <cellStyle name="Navadno 3 2 4 2 3 5 5" xfId="29196"/>
    <cellStyle name="Navadno 3 2 4 2 3 5 6" xfId="32027"/>
    <cellStyle name="Navadno 3 2 4 2 3 6" xfId="1762"/>
    <cellStyle name="Navadno 3 2 4 2 3 6 2" xfId="18704"/>
    <cellStyle name="Navadno 3 2 4 2 3 7" xfId="5988"/>
    <cellStyle name="Navadno 3 2 4 2 3 7 2" xfId="20146"/>
    <cellStyle name="Navadno 3 2 4 2 3 8" xfId="10214"/>
    <cellStyle name="Navadno 3 2 4 2 3 8 2" xfId="24372"/>
    <cellStyle name="Navadno 3 2 4 2 3 9" xfId="14472"/>
    <cellStyle name="Navadno 3 2 4 2 4" xfId="480"/>
    <cellStyle name="Navadno 3 2 4 2 4 10" xfId="30672"/>
    <cellStyle name="Navadno 3 2 4 2 4 11" xfId="32028"/>
    <cellStyle name="Navadno 3 2 4 2 4 2" xfId="1184"/>
    <cellStyle name="Navadno 3 2 4 2 4 2 10" xfId="32029"/>
    <cellStyle name="Navadno 3 2 4 2 4 2 2" xfId="5445"/>
    <cellStyle name="Navadno 3 2 4 2 4 2 2 2" xfId="9671"/>
    <cellStyle name="Navadno 3 2 4 2 4 2 2 2 2" xfId="23829"/>
    <cellStyle name="Navadno 3 2 4 2 4 2 2 3" xfId="13897"/>
    <cellStyle name="Navadno 3 2 4 2 4 2 2 3 2" xfId="28055"/>
    <cellStyle name="Navadno 3 2 4 2 4 2 2 4" xfId="18155"/>
    <cellStyle name="Navadno 3 2 4 2 4 2 2 5" xfId="30320"/>
    <cellStyle name="Navadno 3 2 4 2 4 2 2 6" xfId="32030"/>
    <cellStyle name="Navadno 3 2 4 2 4 2 3" xfId="4037"/>
    <cellStyle name="Navadno 3 2 4 2 4 2 3 2" xfId="8263"/>
    <cellStyle name="Navadno 3 2 4 2 4 2 3 2 2" xfId="22421"/>
    <cellStyle name="Navadno 3 2 4 2 4 2 3 3" xfId="12489"/>
    <cellStyle name="Navadno 3 2 4 2 4 2 3 3 2" xfId="26647"/>
    <cellStyle name="Navadno 3 2 4 2 4 2 3 4" xfId="16747"/>
    <cellStyle name="Navadno 3 2 4 2 4 2 3 5" xfId="29632"/>
    <cellStyle name="Navadno 3 2 4 2 4 2 3 6" xfId="32031"/>
    <cellStyle name="Navadno 3 2 4 2 4 2 4" xfId="2629"/>
    <cellStyle name="Navadno 3 2 4 2 4 2 4 2" xfId="19571"/>
    <cellStyle name="Navadno 3 2 4 2 4 2 5" xfId="6855"/>
    <cellStyle name="Navadno 3 2 4 2 4 2 5 2" xfId="21013"/>
    <cellStyle name="Navadno 3 2 4 2 4 2 6" xfId="11081"/>
    <cellStyle name="Navadno 3 2 4 2 4 2 6 2" xfId="25239"/>
    <cellStyle name="Navadno 3 2 4 2 4 2 7" xfId="15339"/>
    <cellStyle name="Navadno 3 2 4 2 4 2 8" xfId="28912"/>
    <cellStyle name="Navadno 3 2 4 2 4 2 9" xfId="31024"/>
    <cellStyle name="Navadno 3 2 4 2 4 3" xfId="4741"/>
    <cellStyle name="Navadno 3 2 4 2 4 3 2" xfId="8967"/>
    <cellStyle name="Navadno 3 2 4 2 4 3 2 2" xfId="23125"/>
    <cellStyle name="Navadno 3 2 4 2 4 3 3" xfId="13193"/>
    <cellStyle name="Navadno 3 2 4 2 4 3 3 2" xfId="27351"/>
    <cellStyle name="Navadno 3 2 4 2 4 3 4" xfId="17451"/>
    <cellStyle name="Navadno 3 2 4 2 4 3 5" xfId="29968"/>
    <cellStyle name="Navadno 3 2 4 2 4 3 6" xfId="32032"/>
    <cellStyle name="Navadno 3 2 4 2 4 4" xfId="3333"/>
    <cellStyle name="Navadno 3 2 4 2 4 4 2" xfId="7559"/>
    <cellStyle name="Navadno 3 2 4 2 4 4 2 2" xfId="21717"/>
    <cellStyle name="Navadno 3 2 4 2 4 4 3" xfId="11785"/>
    <cellStyle name="Navadno 3 2 4 2 4 4 3 2" xfId="25943"/>
    <cellStyle name="Navadno 3 2 4 2 4 4 4" xfId="16043"/>
    <cellStyle name="Navadno 3 2 4 2 4 4 5" xfId="29280"/>
    <cellStyle name="Navadno 3 2 4 2 4 4 6" xfId="32033"/>
    <cellStyle name="Navadno 3 2 4 2 4 5" xfId="1925"/>
    <cellStyle name="Navadno 3 2 4 2 4 5 2" xfId="18867"/>
    <cellStyle name="Navadno 3 2 4 2 4 6" xfId="6151"/>
    <cellStyle name="Navadno 3 2 4 2 4 6 2" xfId="20309"/>
    <cellStyle name="Navadno 3 2 4 2 4 7" xfId="10377"/>
    <cellStyle name="Navadno 3 2 4 2 4 7 2" xfId="24535"/>
    <cellStyle name="Navadno 3 2 4 2 4 8" xfId="14635"/>
    <cellStyle name="Navadno 3 2 4 2 4 9" xfId="28560"/>
    <cellStyle name="Navadno 3 2 4 2 5" xfId="832"/>
    <cellStyle name="Navadno 3 2 4 2 5 10" xfId="32034"/>
    <cellStyle name="Navadno 3 2 4 2 5 2" xfId="5093"/>
    <cellStyle name="Navadno 3 2 4 2 5 2 2" xfId="9319"/>
    <cellStyle name="Navadno 3 2 4 2 5 2 2 2" xfId="23477"/>
    <cellStyle name="Navadno 3 2 4 2 5 2 3" xfId="13545"/>
    <cellStyle name="Navadno 3 2 4 2 5 2 3 2" xfId="27703"/>
    <cellStyle name="Navadno 3 2 4 2 5 2 4" xfId="17803"/>
    <cellStyle name="Navadno 3 2 4 2 5 2 5" xfId="30144"/>
    <cellStyle name="Navadno 3 2 4 2 5 2 6" xfId="32035"/>
    <cellStyle name="Navadno 3 2 4 2 5 3" xfId="3685"/>
    <cellStyle name="Navadno 3 2 4 2 5 3 2" xfId="7911"/>
    <cellStyle name="Navadno 3 2 4 2 5 3 2 2" xfId="22069"/>
    <cellStyle name="Navadno 3 2 4 2 5 3 3" xfId="12137"/>
    <cellStyle name="Navadno 3 2 4 2 5 3 3 2" xfId="26295"/>
    <cellStyle name="Navadno 3 2 4 2 5 3 4" xfId="16395"/>
    <cellStyle name="Navadno 3 2 4 2 5 3 5" xfId="29456"/>
    <cellStyle name="Navadno 3 2 4 2 5 3 6" xfId="32036"/>
    <cellStyle name="Navadno 3 2 4 2 5 4" xfId="2277"/>
    <cellStyle name="Navadno 3 2 4 2 5 4 2" xfId="19219"/>
    <cellStyle name="Navadno 3 2 4 2 5 5" xfId="6503"/>
    <cellStyle name="Navadno 3 2 4 2 5 5 2" xfId="20661"/>
    <cellStyle name="Navadno 3 2 4 2 5 6" xfId="10729"/>
    <cellStyle name="Navadno 3 2 4 2 5 6 2" xfId="24887"/>
    <cellStyle name="Navadno 3 2 4 2 5 7" xfId="14987"/>
    <cellStyle name="Navadno 3 2 4 2 5 8" xfId="28736"/>
    <cellStyle name="Navadno 3 2 4 2 5 9" xfId="30848"/>
    <cellStyle name="Navadno 3 2 4 2 6" xfId="4357"/>
    <cellStyle name="Navadno 3 2 4 2 6 2" xfId="8583"/>
    <cellStyle name="Navadno 3 2 4 2 6 2 2" xfId="22741"/>
    <cellStyle name="Navadno 3 2 4 2 6 3" xfId="12809"/>
    <cellStyle name="Navadno 3 2 4 2 6 3 2" xfId="26967"/>
    <cellStyle name="Navadno 3 2 4 2 6 4" xfId="17067"/>
    <cellStyle name="Navadno 3 2 4 2 6 5" xfId="29776"/>
    <cellStyle name="Navadno 3 2 4 2 6 6" xfId="32037"/>
    <cellStyle name="Navadno 3 2 4 2 7" xfId="2949"/>
    <cellStyle name="Navadno 3 2 4 2 7 2" xfId="7175"/>
    <cellStyle name="Navadno 3 2 4 2 7 2 2" xfId="21333"/>
    <cellStyle name="Navadno 3 2 4 2 7 3" xfId="11401"/>
    <cellStyle name="Navadno 3 2 4 2 7 3 2" xfId="25559"/>
    <cellStyle name="Navadno 3 2 4 2 7 4" xfId="15659"/>
    <cellStyle name="Navadno 3 2 4 2 7 5" xfId="29088"/>
    <cellStyle name="Navadno 3 2 4 2 7 6" xfId="32038"/>
    <cellStyle name="Navadno 3 2 4 2 8" xfId="1509"/>
    <cellStyle name="Navadno 3 2 4 2 8 2" xfId="18451"/>
    <cellStyle name="Navadno 3 2 4 2 9" xfId="5735"/>
    <cellStyle name="Navadno 3 2 4 2 9 2" xfId="19893"/>
    <cellStyle name="Navadno 3 2 4 3" xfId="127"/>
    <cellStyle name="Navadno 3 2 4 3 10" xfId="14283"/>
    <cellStyle name="Navadno 3 2 4 3 11" xfId="28384"/>
    <cellStyle name="Navadno 3 2 4 3 12" xfId="30496"/>
    <cellStyle name="Navadno 3 2 4 3 13" xfId="32039"/>
    <cellStyle name="Navadno 3 2 4 3 2" xfId="287"/>
    <cellStyle name="Navadno 3 2 4 3 2 10" xfId="28480"/>
    <cellStyle name="Navadno 3 2 4 3 2 11" xfId="30576"/>
    <cellStyle name="Navadno 3 2 4 3 2 12" xfId="32040"/>
    <cellStyle name="Navadno 3 2 4 3 2 2" xfId="640"/>
    <cellStyle name="Navadno 3 2 4 3 2 2 10" xfId="30752"/>
    <cellStyle name="Navadno 3 2 4 3 2 2 11" xfId="32041"/>
    <cellStyle name="Navadno 3 2 4 3 2 2 2" xfId="1344"/>
    <cellStyle name="Navadno 3 2 4 3 2 2 2 10" xfId="32042"/>
    <cellStyle name="Navadno 3 2 4 3 2 2 2 2" xfId="5605"/>
    <cellStyle name="Navadno 3 2 4 3 2 2 2 2 2" xfId="9831"/>
    <cellStyle name="Navadno 3 2 4 3 2 2 2 2 2 2" xfId="23989"/>
    <cellStyle name="Navadno 3 2 4 3 2 2 2 2 3" xfId="14057"/>
    <cellStyle name="Navadno 3 2 4 3 2 2 2 2 3 2" xfId="28215"/>
    <cellStyle name="Navadno 3 2 4 3 2 2 2 2 4" xfId="18315"/>
    <cellStyle name="Navadno 3 2 4 3 2 2 2 2 5" xfId="30400"/>
    <cellStyle name="Navadno 3 2 4 3 2 2 2 2 6" xfId="32043"/>
    <cellStyle name="Navadno 3 2 4 3 2 2 2 3" xfId="4197"/>
    <cellStyle name="Navadno 3 2 4 3 2 2 2 3 2" xfId="8423"/>
    <cellStyle name="Navadno 3 2 4 3 2 2 2 3 2 2" xfId="22581"/>
    <cellStyle name="Navadno 3 2 4 3 2 2 2 3 3" xfId="12649"/>
    <cellStyle name="Navadno 3 2 4 3 2 2 2 3 3 2" xfId="26807"/>
    <cellStyle name="Navadno 3 2 4 3 2 2 2 3 4" xfId="16907"/>
    <cellStyle name="Navadno 3 2 4 3 2 2 2 3 5" xfId="29712"/>
    <cellStyle name="Navadno 3 2 4 3 2 2 2 3 6" xfId="32044"/>
    <cellStyle name="Navadno 3 2 4 3 2 2 2 4" xfId="2789"/>
    <cellStyle name="Navadno 3 2 4 3 2 2 2 4 2" xfId="19731"/>
    <cellStyle name="Navadno 3 2 4 3 2 2 2 5" xfId="7015"/>
    <cellStyle name="Navadno 3 2 4 3 2 2 2 5 2" xfId="21173"/>
    <cellStyle name="Navadno 3 2 4 3 2 2 2 6" xfId="11241"/>
    <cellStyle name="Navadno 3 2 4 3 2 2 2 6 2" xfId="25399"/>
    <cellStyle name="Navadno 3 2 4 3 2 2 2 7" xfId="15499"/>
    <cellStyle name="Navadno 3 2 4 3 2 2 2 8" xfId="28992"/>
    <cellStyle name="Navadno 3 2 4 3 2 2 2 9" xfId="31104"/>
    <cellStyle name="Navadno 3 2 4 3 2 2 3" xfId="4901"/>
    <cellStyle name="Navadno 3 2 4 3 2 2 3 2" xfId="9127"/>
    <cellStyle name="Navadno 3 2 4 3 2 2 3 2 2" xfId="23285"/>
    <cellStyle name="Navadno 3 2 4 3 2 2 3 3" xfId="13353"/>
    <cellStyle name="Navadno 3 2 4 3 2 2 3 3 2" xfId="27511"/>
    <cellStyle name="Navadno 3 2 4 3 2 2 3 4" xfId="17611"/>
    <cellStyle name="Navadno 3 2 4 3 2 2 3 5" xfId="30048"/>
    <cellStyle name="Navadno 3 2 4 3 2 2 3 6" xfId="32045"/>
    <cellStyle name="Navadno 3 2 4 3 2 2 4" xfId="3493"/>
    <cellStyle name="Navadno 3 2 4 3 2 2 4 2" xfId="7719"/>
    <cellStyle name="Navadno 3 2 4 3 2 2 4 2 2" xfId="21877"/>
    <cellStyle name="Navadno 3 2 4 3 2 2 4 3" xfId="11945"/>
    <cellStyle name="Navadno 3 2 4 3 2 2 4 3 2" xfId="26103"/>
    <cellStyle name="Navadno 3 2 4 3 2 2 4 4" xfId="16203"/>
    <cellStyle name="Navadno 3 2 4 3 2 2 4 5" xfId="29360"/>
    <cellStyle name="Navadno 3 2 4 3 2 2 4 6" xfId="32046"/>
    <cellStyle name="Navadno 3 2 4 3 2 2 5" xfId="2085"/>
    <cellStyle name="Navadno 3 2 4 3 2 2 5 2" xfId="19027"/>
    <cellStyle name="Navadno 3 2 4 3 2 2 6" xfId="6311"/>
    <cellStyle name="Navadno 3 2 4 3 2 2 6 2" xfId="20469"/>
    <cellStyle name="Navadno 3 2 4 3 2 2 7" xfId="10537"/>
    <cellStyle name="Navadno 3 2 4 3 2 2 7 2" xfId="24695"/>
    <cellStyle name="Navadno 3 2 4 3 2 2 8" xfId="14795"/>
    <cellStyle name="Navadno 3 2 4 3 2 2 9" xfId="28640"/>
    <cellStyle name="Navadno 3 2 4 3 2 3" xfId="992"/>
    <cellStyle name="Navadno 3 2 4 3 2 3 10" xfId="32047"/>
    <cellStyle name="Navadno 3 2 4 3 2 3 2" xfId="5253"/>
    <cellStyle name="Navadno 3 2 4 3 2 3 2 2" xfId="9479"/>
    <cellStyle name="Navadno 3 2 4 3 2 3 2 2 2" xfId="23637"/>
    <cellStyle name="Navadno 3 2 4 3 2 3 2 3" xfId="13705"/>
    <cellStyle name="Navadno 3 2 4 3 2 3 2 3 2" xfId="27863"/>
    <cellStyle name="Navadno 3 2 4 3 2 3 2 4" xfId="17963"/>
    <cellStyle name="Navadno 3 2 4 3 2 3 2 5" xfId="30224"/>
    <cellStyle name="Navadno 3 2 4 3 2 3 2 6" xfId="32048"/>
    <cellStyle name="Navadno 3 2 4 3 2 3 3" xfId="3845"/>
    <cellStyle name="Navadno 3 2 4 3 2 3 3 2" xfId="8071"/>
    <cellStyle name="Navadno 3 2 4 3 2 3 3 2 2" xfId="22229"/>
    <cellStyle name="Navadno 3 2 4 3 2 3 3 3" xfId="12297"/>
    <cellStyle name="Navadno 3 2 4 3 2 3 3 3 2" xfId="26455"/>
    <cellStyle name="Navadno 3 2 4 3 2 3 3 4" xfId="16555"/>
    <cellStyle name="Navadno 3 2 4 3 2 3 3 5" xfId="29536"/>
    <cellStyle name="Navadno 3 2 4 3 2 3 3 6" xfId="32049"/>
    <cellStyle name="Navadno 3 2 4 3 2 3 4" xfId="2437"/>
    <cellStyle name="Navadno 3 2 4 3 2 3 4 2" xfId="19379"/>
    <cellStyle name="Navadno 3 2 4 3 2 3 5" xfId="6663"/>
    <cellStyle name="Navadno 3 2 4 3 2 3 5 2" xfId="20821"/>
    <cellStyle name="Navadno 3 2 4 3 2 3 6" xfId="10889"/>
    <cellStyle name="Navadno 3 2 4 3 2 3 6 2" xfId="25047"/>
    <cellStyle name="Navadno 3 2 4 3 2 3 7" xfId="15147"/>
    <cellStyle name="Navadno 3 2 4 3 2 3 8" xfId="28816"/>
    <cellStyle name="Navadno 3 2 4 3 2 3 9" xfId="30928"/>
    <cellStyle name="Navadno 3 2 4 3 2 4" xfId="4549"/>
    <cellStyle name="Navadno 3 2 4 3 2 4 2" xfId="8775"/>
    <cellStyle name="Navadno 3 2 4 3 2 4 2 2" xfId="22933"/>
    <cellStyle name="Navadno 3 2 4 3 2 4 3" xfId="13001"/>
    <cellStyle name="Navadno 3 2 4 3 2 4 3 2" xfId="27159"/>
    <cellStyle name="Navadno 3 2 4 3 2 4 4" xfId="17259"/>
    <cellStyle name="Navadno 3 2 4 3 2 4 5" xfId="29872"/>
    <cellStyle name="Navadno 3 2 4 3 2 4 6" xfId="32050"/>
    <cellStyle name="Navadno 3 2 4 3 2 5" xfId="3141"/>
    <cellStyle name="Navadno 3 2 4 3 2 5 2" xfId="7367"/>
    <cellStyle name="Navadno 3 2 4 3 2 5 2 2" xfId="21525"/>
    <cellStyle name="Navadno 3 2 4 3 2 5 3" xfId="11593"/>
    <cellStyle name="Navadno 3 2 4 3 2 5 3 2" xfId="25751"/>
    <cellStyle name="Navadno 3 2 4 3 2 5 4" xfId="15851"/>
    <cellStyle name="Navadno 3 2 4 3 2 5 5" xfId="29184"/>
    <cellStyle name="Navadno 3 2 4 3 2 5 6" xfId="32051"/>
    <cellStyle name="Navadno 3 2 4 3 2 6" xfId="1733"/>
    <cellStyle name="Navadno 3 2 4 3 2 6 2" xfId="18675"/>
    <cellStyle name="Navadno 3 2 4 3 2 7" xfId="5959"/>
    <cellStyle name="Navadno 3 2 4 3 2 7 2" xfId="20117"/>
    <cellStyle name="Navadno 3 2 4 3 2 8" xfId="10185"/>
    <cellStyle name="Navadno 3 2 4 3 2 8 2" xfId="24343"/>
    <cellStyle name="Navadno 3 2 4 3 2 9" xfId="14443"/>
    <cellStyle name="Navadno 3 2 4 3 3" xfId="512"/>
    <cellStyle name="Navadno 3 2 4 3 3 10" xfId="30688"/>
    <cellStyle name="Navadno 3 2 4 3 3 11" xfId="32052"/>
    <cellStyle name="Navadno 3 2 4 3 3 2" xfId="1216"/>
    <cellStyle name="Navadno 3 2 4 3 3 2 10" xfId="32053"/>
    <cellStyle name="Navadno 3 2 4 3 3 2 2" xfId="5477"/>
    <cellStyle name="Navadno 3 2 4 3 3 2 2 2" xfId="9703"/>
    <cellStyle name="Navadno 3 2 4 3 3 2 2 2 2" xfId="23861"/>
    <cellStyle name="Navadno 3 2 4 3 3 2 2 3" xfId="13929"/>
    <cellStyle name="Navadno 3 2 4 3 3 2 2 3 2" xfId="28087"/>
    <cellStyle name="Navadno 3 2 4 3 3 2 2 4" xfId="18187"/>
    <cellStyle name="Navadno 3 2 4 3 3 2 2 5" xfId="30336"/>
    <cellStyle name="Navadno 3 2 4 3 3 2 2 6" xfId="32054"/>
    <cellStyle name="Navadno 3 2 4 3 3 2 3" xfId="4069"/>
    <cellStyle name="Navadno 3 2 4 3 3 2 3 2" xfId="8295"/>
    <cellStyle name="Navadno 3 2 4 3 3 2 3 2 2" xfId="22453"/>
    <cellStyle name="Navadno 3 2 4 3 3 2 3 3" xfId="12521"/>
    <cellStyle name="Navadno 3 2 4 3 3 2 3 3 2" xfId="26679"/>
    <cellStyle name="Navadno 3 2 4 3 3 2 3 4" xfId="16779"/>
    <cellStyle name="Navadno 3 2 4 3 3 2 3 5" xfId="29648"/>
    <cellStyle name="Navadno 3 2 4 3 3 2 3 6" xfId="32055"/>
    <cellStyle name="Navadno 3 2 4 3 3 2 4" xfId="2661"/>
    <cellStyle name="Navadno 3 2 4 3 3 2 4 2" xfId="19603"/>
    <cellStyle name="Navadno 3 2 4 3 3 2 5" xfId="6887"/>
    <cellStyle name="Navadno 3 2 4 3 3 2 5 2" xfId="21045"/>
    <cellStyle name="Navadno 3 2 4 3 3 2 6" xfId="11113"/>
    <cellStyle name="Navadno 3 2 4 3 3 2 6 2" xfId="25271"/>
    <cellStyle name="Navadno 3 2 4 3 3 2 7" xfId="15371"/>
    <cellStyle name="Navadno 3 2 4 3 3 2 8" xfId="28928"/>
    <cellStyle name="Navadno 3 2 4 3 3 2 9" xfId="31040"/>
    <cellStyle name="Navadno 3 2 4 3 3 3" xfId="4773"/>
    <cellStyle name="Navadno 3 2 4 3 3 3 2" xfId="8999"/>
    <cellStyle name="Navadno 3 2 4 3 3 3 2 2" xfId="23157"/>
    <cellStyle name="Navadno 3 2 4 3 3 3 3" xfId="13225"/>
    <cellStyle name="Navadno 3 2 4 3 3 3 3 2" xfId="27383"/>
    <cellStyle name="Navadno 3 2 4 3 3 3 4" xfId="17483"/>
    <cellStyle name="Navadno 3 2 4 3 3 3 5" xfId="29984"/>
    <cellStyle name="Navadno 3 2 4 3 3 3 6" xfId="32056"/>
    <cellStyle name="Navadno 3 2 4 3 3 4" xfId="3365"/>
    <cellStyle name="Navadno 3 2 4 3 3 4 2" xfId="7591"/>
    <cellStyle name="Navadno 3 2 4 3 3 4 2 2" xfId="21749"/>
    <cellStyle name="Navadno 3 2 4 3 3 4 3" xfId="11817"/>
    <cellStyle name="Navadno 3 2 4 3 3 4 3 2" xfId="25975"/>
    <cellStyle name="Navadno 3 2 4 3 3 4 4" xfId="16075"/>
    <cellStyle name="Navadno 3 2 4 3 3 4 5" xfId="29296"/>
    <cellStyle name="Navadno 3 2 4 3 3 4 6" xfId="32057"/>
    <cellStyle name="Navadno 3 2 4 3 3 5" xfId="1957"/>
    <cellStyle name="Navadno 3 2 4 3 3 5 2" xfId="18899"/>
    <cellStyle name="Navadno 3 2 4 3 3 6" xfId="6183"/>
    <cellStyle name="Navadno 3 2 4 3 3 6 2" xfId="20341"/>
    <cellStyle name="Navadno 3 2 4 3 3 7" xfId="10409"/>
    <cellStyle name="Navadno 3 2 4 3 3 7 2" xfId="24567"/>
    <cellStyle name="Navadno 3 2 4 3 3 8" xfId="14667"/>
    <cellStyle name="Navadno 3 2 4 3 3 9" xfId="28576"/>
    <cellStyle name="Navadno 3 2 4 3 4" xfId="864"/>
    <cellStyle name="Navadno 3 2 4 3 4 10" xfId="32058"/>
    <cellStyle name="Navadno 3 2 4 3 4 2" xfId="5125"/>
    <cellStyle name="Navadno 3 2 4 3 4 2 2" xfId="9351"/>
    <cellStyle name="Navadno 3 2 4 3 4 2 2 2" xfId="23509"/>
    <cellStyle name="Navadno 3 2 4 3 4 2 3" xfId="13577"/>
    <cellStyle name="Navadno 3 2 4 3 4 2 3 2" xfId="27735"/>
    <cellStyle name="Navadno 3 2 4 3 4 2 4" xfId="17835"/>
    <cellStyle name="Navadno 3 2 4 3 4 2 5" xfId="30160"/>
    <cellStyle name="Navadno 3 2 4 3 4 2 6" xfId="32059"/>
    <cellStyle name="Navadno 3 2 4 3 4 3" xfId="3717"/>
    <cellStyle name="Navadno 3 2 4 3 4 3 2" xfId="7943"/>
    <cellStyle name="Navadno 3 2 4 3 4 3 2 2" xfId="22101"/>
    <cellStyle name="Navadno 3 2 4 3 4 3 3" xfId="12169"/>
    <cellStyle name="Navadno 3 2 4 3 4 3 3 2" xfId="26327"/>
    <cellStyle name="Navadno 3 2 4 3 4 3 4" xfId="16427"/>
    <cellStyle name="Navadno 3 2 4 3 4 3 5" xfId="29472"/>
    <cellStyle name="Navadno 3 2 4 3 4 3 6" xfId="32060"/>
    <cellStyle name="Navadno 3 2 4 3 4 4" xfId="2309"/>
    <cellStyle name="Navadno 3 2 4 3 4 4 2" xfId="19251"/>
    <cellStyle name="Navadno 3 2 4 3 4 5" xfId="6535"/>
    <cellStyle name="Navadno 3 2 4 3 4 5 2" xfId="20693"/>
    <cellStyle name="Navadno 3 2 4 3 4 6" xfId="10761"/>
    <cellStyle name="Navadno 3 2 4 3 4 6 2" xfId="24919"/>
    <cellStyle name="Navadno 3 2 4 3 4 7" xfId="15019"/>
    <cellStyle name="Navadno 3 2 4 3 4 8" xfId="28752"/>
    <cellStyle name="Navadno 3 2 4 3 4 9" xfId="30864"/>
    <cellStyle name="Navadno 3 2 4 3 5" xfId="4389"/>
    <cellStyle name="Navadno 3 2 4 3 5 2" xfId="8615"/>
    <cellStyle name="Navadno 3 2 4 3 5 2 2" xfId="22773"/>
    <cellStyle name="Navadno 3 2 4 3 5 3" xfId="12841"/>
    <cellStyle name="Navadno 3 2 4 3 5 3 2" xfId="26999"/>
    <cellStyle name="Navadno 3 2 4 3 5 4" xfId="17099"/>
    <cellStyle name="Navadno 3 2 4 3 5 5" xfId="29792"/>
    <cellStyle name="Navadno 3 2 4 3 5 6" xfId="32061"/>
    <cellStyle name="Navadno 3 2 4 3 6" xfId="2981"/>
    <cellStyle name="Navadno 3 2 4 3 6 2" xfId="7207"/>
    <cellStyle name="Navadno 3 2 4 3 6 2 2" xfId="21365"/>
    <cellStyle name="Navadno 3 2 4 3 6 3" xfId="11433"/>
    <cellStyle name="Navadno 3 2 4 3 6 3 2" xfId="25591"/>
    <cellStyle name="Navadno 3 2 4 3 6 4" xfId="15691"/>
    <cellStyle name="Navadno 3 2 4 3 6 5" xfId="29104"/>
    <cellStyle name="Navadno 3 2 4 3 6 6" xfId="32062"/>
    <cellStyle name="Navadno 3 2 4 3 7" xfId="1573"/>
    <cellStyle name="Navadno 3 2 4 3 7 2" xfId="18515"/>
    <cellStyle name="Navadno 3 2 4 3 8" xfId="5799"/>
    <cellStyle name="Navadno 3 2 4 3 8 2" xfId="19957"/>
    <cellStyle name="Navadno 3 2 4 3 9" xfId="10025"/>
    <cellStyle name="Navadno 3 2 4 3 9 2" xfId="24183"/>
    <cellStyle name="Navadno 3 2 4 4" xfId="57"/>
    <cellStyle name="Navadno 3 2 4 4 10" xfId="14251"/>
    <cellStyle name="Navadno 3 2 4 4 11" xfId="28352"/>
    <cellStyle name="Navadno 3 2 4 4 12" xfId="30464"/>
    <cellStyle name="Navadno 3 2 4 4 13" xfId="32063"/>
    <cellStyle name="Navadno 3 2 4 4 2" xfId="223"/>
    <cellStyle name="Navadno 3 2 4 4 2 10" xfId="28464"/>
    <cellStyle name="Navadno 3 2 4 4 2 11" xfId="30544"/>
    <cellStyle name="Navadno 3 2 4 4 2 12" xfId="32064"/>
    <cellStyle name="Navadno 3 2 4 4 2 2" xfId="576"/>
    <cellStyle name="Navadno 3 2 4 4 2 2 10" xfId="30720"/>
    <cellStyle name="Navadno 3 2 4 4 2 2 11" xfId="32065"/>
    <cellStyle name="Navadno 3 2 4 4 2 2 2" xfId="1280"/>
    <cellStyle name="Navadno 3 2 4 4 2 2 2 10" xfId="32066"/>
    <cellStyle name="Navadno 3 2 4 4 2 2 2 2" xfId="5541"/>
    <cellStyle name="Navadno 3 2 4 4 2 2 2 2 2" xfId="9767"/>
    <cellStyle name="Navadno 3 2 4 4 2 2 2 2 2 2" xfId="23925"/>
    <cellStyle name="Navadno 3 2 4 4 2 2 2 2 3" xfId="13993"/>
    <cellStyle name="Navadno 3 2 4 4 2 2 2 2 3 2" xfId="28151"/>
    <cellStyle name="Navadno 3 2 4 4 2 2 2 2 4" xfId="18251"/>
    <cellStyle name="Navadno 3 2 4 4 2 2 2 2 5" xfId="30368"/>
    <cellStyle name="Navadno 3 2 4 4 2 2 2 2 6" xfId="32067"/>
    <cellStyle name="Navadno 3 2 4 4 2 2 2 3" xfId="4133"/>
    <cellStyle name="Navadno 3 2 4 4 2 2 2 3 2" xfId="8359"/>
    <cellStyle name="Navadno 3 2 4 4 2 2 2 3 2 2" xfId="22517"/>
    <cellStyle name="Navadno 3 2 4 4 2 2 2 3 3" xfId="12585"/>
    <cellStyle name="Navadno 3 2 4 4 2 2 2 3 3 2" xfId="26743"/>
    <cellStyle name="Navadno 3 2 4 4 2 2 2 3 4" xfId="16843"/>
    <cellStyle name="Navadno 3 2 4 4 2 2 2 3 5" xfId="29680"/>
    <cellStyle name="Navadno 3 2 4 4 2 2 2 3 6" xfId="32068"/>
    <cellStyle name="Navadno 3 2 4 4 2 2 2 4" xfId="2725"/>
    <cellStyle name="Navadno 3 2 4 4 2 2 2 4 2" xfId="19667"/>
    <cellStyle name="Navadno 3 2 4 4 2 2 2 5" xfId="6951"/>
    <cellStyle name="Navadno 3 2 4 4 2 2 2 5 2" xfId="21109"/>
    <cellStyle name="Navadno 3 2 4 4 2 2 2 6" xfId="11177"/>
    <cellStyle name="Navadno 3 2 4 4 2 2 2 6 2" xfId="25335"/>
    <cellStyle name="Navadno 3 2 4 4 2 2 2 7" xfId="15435"/>
    <cellStyle name="Navadno 3 2 4 4 2 2 2 8" xfId="28960"/>
    <cellStyle name="Navadno 3 2 4 4 2 2 2 9" xfId="31072"/>
    <cellStyle name="Navadno 3 2 4 4 2 2 3" xfId="4837"/>
    <cellStyle name="Navadno 3 2 4 4 2 2 3 2" xfId="9063"/>
    <cellStyle name="Navadno 3 2 4 4 2 2 3 2 2" xfId="23221"/>
    <cellStyle name="Navadno 3 2 4 4 2 2 3 3" xfId="13289"/>
    <cellStyle name="Navadno 3 2 4 4 2 2 3 3 2" xfId="27447"/>
    <cellStyle name="Navadno 3 2 4 4 2 2 3 4" xfId="17547"/>
    <cellStyle name="Navadno 3 2 4 4 2 2 3 5" xfId="30016"/>
    <cellStyle name="Navadno 3 2 4 4 2 2 3 6" xfId="32069"/>
    <cellStyle name="Navadno 3 2 4 4 2 2 4" xfId="3429"/>
    <cellStyle name="Navadno 3 2 4 4 2 2 4 2" xfId="7655"/>
    <cellStyle name="Navadno 3 2 4 4 2 2 4 2 2" xfId="21813"/>
    <cellStyle name="Navadno 3 2 4 4 2 2 4 3" xfId="11881"/>
    <cellStyle name="Navadno 3 2 4 4 2 2 4 3 2" xfId="26039"/>
    <cellStyle name="Navadno 3 2 4 4 2 2 4 4" xfId="16139"/>
    <cellStyle name="Navadno 3 2 4 4 2 2 4 5" xfId="29328"/>
    <cellStyle name="Navadno 3 2 4 4 2 2 4 6" xfId="32070"/>
    <cellStyle name="Navadno 3 2 4 4 2 2 5" xfId="2021"/>
    <cellStyle name="Navadno 3 2 4 4 2 2 5 2" xfId="18963"/>
    <cellStyle name="Navadno 3 2 4 4 2 2 6" xfId="6247"/>
    <cellStyle name="Navadno 3 2 4 4 2 2 6 2" xfId="20405"/>
    <cellStyle name="Navadno 3 2 4 4 2 2 7" xfId="10473"/>
    <cellStyle name="Navadno 3 2 4 4 2 2 7 2" xfId="24631"/>
    <cellStyle name="Navadno 3 2 4 4 2 2 8" xfId="14731"/>
    <cellStyle name="Navadno 3 2 4 4 2 2 9" xfId="28608"/>
    <cellStyle name="Navadno 3 2 4 4 2 3" xfId="928"/>
    <cellStyle name="Navadno 3 2 4 4 2 3 10" xfId="32071"/>
    <cellStyle name="Navadno 3 2 4 4 2 3 2" xfId="5189"/>
    <cellStyle name="Navadno 3 2 4 4 2 3 2 2" xfId="9415"/>
    <cellStyle name="Navadno 3 2 4 4 2 3 2 2 2" xfId="23573"/>
    <cellStyle name="Navadno 3 2 4 4 2 3 2 3" xfId="13641"/>
    <cellStyle name="Navadno 3 2 4 4 2 3 2 3 2" xfId="27799"/>
    <cellStyle name="Navadno 3 2 4 4 2 3 2 4" xfId="17899"/>
    <cellStyle name="Navadno 3 2 4 4 2 3 2 5" xfId="30192"/>
    <cellStyle name="Navadno 3 2 4 4 2 3 2 6" xfId="32072"/>
    <cellStyle name="Navadno 3 2 4 4 2 3 3" xfId="3781"/>
    <cellStyle name="Navadno 3 2 4 4 2 3 3 2" xfId="8007"/>
    <cellStyle name="Navadno 3 2 4 4 2 3 3 2 2" xfId="22165"/>
    <cellStyle name="Navadno 3 2 4 4 2 3 3 3" xfId="12233"/>
    <cellStyle name="Navadno 3 2 4 4 2 3 3 3 2" xfId="26391"/>
    <cellStyle name="Navadno 3 2 4 4 2 3 3 4" xfId="16491"/>
    <cellStyle name="Navadno 3 2 4 4 2 3 3 5" xfId="29504"/>
    <cellStyle name="Navadno 3 2 4 4 2 3 3 6" xfId="32073"/>
    <cellStyle name="Navadno 3 2 4 4 2 3 4" xfId="2373"/>
    <cellStyle name="Navadno 3 2 4 4 2 3 4 2" xfId="19315"/>
    <cellStyle name="Navadno 3 2 4 4 2 3 5" xfId="6599"/>
    <cellStyle name="Navadno 3 2 4 4 2 3 5 2" xfId="20757"/>
    <cellStyle name="Navadno 3 2 4 4 2 3 6" xfId="10825"/>
    <cellStyle name="Navadno 3 2 4 4 2 3 6 2" xfId="24983"/>
    <cellStyle name="Navadno 3 2 4 4 2 3 7" xfId="15083"/>
    <cellStyle name="Navadno 3 2 4 4 2 3 8" xfId="28784"/>
    <cellStyle name="Navadno 3 2 4 4 2 3 9" xfId="30896"/>
    <cellStyle name="Navadno 3 2 4 4 2 4" xfId="4485"/>
    <cellStyle name="Navadno 3 2 4 4 2 4 2" xfId="8711"/>
    <cellStyle name="Navadno 3 2 4 4 2 4 2 2" xfId="22869"/>
    <cellStyle name="Navadno 3 2 4 4 2 4 3" xfId="12937"/>
    <cellStyle name="Navadno 3 2 4 4 2 4 3 2" xfId="27095"/>
    <cellStyle name="Navadno 3 2 4 4 2 4 4" xfId="17195"/>
    <cellStyle name="Navadno 3 2 4 4 2 4 5" xfId="29840"/>
    <cellStyle name="Navadno 3 2 4 4 2 4 6" xfId="32074"/>
    <cellStyle name="Navadno 3 2 4 4 2 5" xfId="3077"/>
    <cellStyle name="Navadno 3 2 4 4 2 5 2" xfId="7303"/>
    <cellStyle name="Navadno 3 2 4 4 2 5 2 2" xfId="21461"/>
    <cellStyle name="Navadno 3 2 4 4 2 5 3" xfId="11529"/>
    <cellStyle name="Navadno 3 2 4 4 2 5 3 2" xfId="25687"/>
    <cellStyle name="Navadno 3 2 4 4 2 5 4" xfId="15787"/>
    <cellStyle name="Navadno 3 2 4 4 2 5 5" xfId="29152"/>
    <cellStyle name="Navadno 3 2 4 4 2 5 6" xfId="32075"/>
    <cellStyle name="Navadno 3 2 4 4 2 6" xfId="1669"/>
    <cellStyle name="Navadno 3 2 4 4 2 6 2" xfId="18611"/>
    <cellStyle name="Navadno 3 2 4 4 2 7" xfId="5895"/>
    <cellStyle name="Navadno 3 2 4 4 2 7 2" xfId="20053"/>
    <cellStyle name="Navadno 3 2 4 4 2 8" xfId="10121"/>
    <cellStyle name="Navadno 3 2 4 4 2 8 2" xfId="24279"/>
    <cellStyle name="Navadno 3 2 4 4 2 9" xfId="14379"/>
    <cellStyle name="Navadno 3 2 4 4 3" xfId="448"/>
    <cellStyle name="Navadno 3 2 4 4 3 10" xfId="30656"/>
    <cellStyle name="Navadno 3 2 4 4 3 11" xfId="32076"/>
    <cellStyle name="Navadno 3 2 4 4 3 2" xfId="1152"/>
    <cellStyle name="Navadno 3 2 4 4 3 2 10" xfId="32077"/>
    <cellStyle name="Navadno 3 2 4 4 3 2 2" xfId="5413"/>
    <cellStyle name="Navadno 3 2 4 4 3 2 2 2" xfId="9639"/>
    <cellStyle name="Navadno 3 2 4 4 3 2 2 2 2" xfId="23797"/>
    <cellStyle name="Navadno 3 2 4 4 3 2 2 3" xfId="13865"/>
    <cellStyle name="Navadno 3 2 4 4 3 2 2 3 2" xfId="28023"/>
    <cellStyle name="Navadno 3 2 4 4 3 2 2 4" xfId="18123"/>
    <cellStyle name="Navadno 3 2 4 4 3 2 2 5" xfId="30304"/>
    <cellStyle name="Navadno 3 2 4 4 3 2 2 6" xfId="32078"/>
    <cellStyle name="Navadno 3 2 4 4 3 2 3" xfId="4005"/>
    <cellStyle name="Navadno 3 2 4 4 3 2 3 2" xfId="8231"/>
    <cellStyle name="Navadno 3 2 4 4 3 2 3 2 2" xfId="22389"/>
    <cellStyle name="Navadno 3 2 4 4 3 2 3 3" xfId="12457"/>
    <cellStyle name="Navadno 3 2 4 4 3 2 3 3 2" xfId="26615"/>
    <cellStyle name="Navadno 3 2 4 4 3 2 3 4" xfId="16715"/>
    <cellStyle name="Navadno 3 2 4 4 3 2 3 5" xfId="29616"/>
    <cellStyle name="Navadno 3 2 4 4 3 2 3 6" xfId="32079"/>
    <cellStyle name="Navadno 3 2 4 4 3 2 4" xfId="2597"/>
    <cellStyle name="Navadno 3 2 4 4 3 2 4 2" xfId="19539"/>
    <cellStyle name="Navadno 3 2 4 4 3 2 5" xfId="6823"/>
    <cellStyle name="Navadno 3 2 4 4 3 2 5 2" xfId="20981"/>
    <cellStyle name="Navadno 3 2 4 4 3 2 6" xfId="11049"/>
    <cellStyle name="Navadno 3 2 4 4 3 2 6 2" xfId="25207"/>
    <cellStyle name="Navadno 3 2 4 4 3 2 7" xfId="15307"/>
    <cellStyle name="Navadno 3 2 4 4 3 2 8" xfId="28896"/>
    <cellStyle name="Navadno 3 2 4 4 3 2 9" xfId="31008"/>
    <cellStyle name="Navadno 3 2 4 4 3 3" xfId="4709"/>
    <cellStyle name="Navadno 3 2 4 4 3 3 2" xfId="8935"/>
    <cellStyle name="Navadno 3 2 4 4 3 3 2 2" xfId="23093"/>
    <cellStyle name="Navadno 3 2 4 4 3 3 3" xfId="13161"/>
    <cellStyle name="Navadno 3 2 4 4 3 3 3 2" xfId="27319"/>
    <cellStyle name="Navadno 3 2 4 4 3 3 4" xfId="17419"/>
    <cellStyle name="Navadno 3 2 4 4 3 3 5" xfId="29952"/>
    <cellStyle name="Navadno 3 2 4 4 3 3 6" xfId="32080"/>
    <cellStyle name="Navadno 3 2 4 4 3 4" xfId="3301"/>
    <cellStyle name="Navadno 3 2 4 4 3 4 2" xfId="7527"/>
    <cellStyle name="Navadno 3 2 4 4 3 4 2 2" xfId="21685"/>
    <cellStyle name="Navadno 3 2 4 4 3 4 3" xfId="11753"/>
    <cellStyle name="Navadno 3 2 4 4 3 4 3 2" xfId="25911"/>
    <cellStyle name="Navadno 3 2 4 4 3 4 4" xfId="16011"/>
    <cellStyle name="Navadno 3 2 4 4 3 4 5" xfId="29264"/>
    <cellStyle name="Navadno 3 2 4 4 3 4 6" xfId="32081"/>
    <cellStyle name="Navadno 3 2 4 4 3 5" xfId="1893"/>
    <cellStyle name="Navadno 3 2 4 4 3 5 2" xfId="18835"/>
    <cellStyle name="Navadno 3 2 4 4 3 6" xfId="6119"/>
    <cellStyle name="Navadno 3 2 4 4 3 6 2" xfId="20277"/>
    <cellStyle name="Navadno 3 2 4 4 3 7" xfId="10345"/>
    <cellStyle name="Navadno 3 2 4 4 3 7 2" xfId="24503"/>
    <cellStyle name="Navadno 3 2 4 4 3 8" xfId="14603"/>
    <cellStyle name="Navadno 3 2 4 4 3 9" xfId="28544"/>
    <cellStyle name="Navadno 3 2 4 4 4" xfId="800"/>
    <cellStyle name="Navadno 3 2 4 4 4 10" xfId="32082"/>
    <cellStyle name="Navadno 3 2 4 4 4 2" xfId="5061"/>
    <cellStyle name="Navadno 3 2 4 4 4 2 2" xfId="9287"/>
    <cellStyle name="Navadno 3 2 4 4 4 2 2 2" xfId="23445"/>
    <cellStyle name="Navadno 3 2 4 4 4 2 3" xfId="13513"/>
    <cellStyle name="Navadno 3 2 4 4 4 2 3 2" xfId="27671"/>
    <cellStyle name="Navadno 3 2 4 4 4 2 4" xfId="17771"/>
    <cellStyle name="Navadno 3 2 4 4 4 2 5" xfId="30128"/>
    <cellStyle name="Navadno 3 2 4 4 4 2 6" xfId="32083"/>
    <cellStyle name="Navadno 3 2 4 4 4 3" xfId="3653"/>
    <cellStyle name="Navadno 3 2 4 4 4 3 2" xfId="7879"/>
    <cellStyle name="Navadno 3 2 4 4 4 3 2 2" xfId="22037"/>
    <cellStyle name="Navadno 3 2 4 4 4 3 3" xfId="12105"/>
    <cellStyle name="Navadno 3 2 4 4 4 3 3 2" xfId="26263"/>
    <cellStyle name="Navadno 3 2 4 4 4 3 4" xfId="16363"/>
    <cellStyle name="Navadno 3 2 4 4 4 3 5" xfId="29440"/>
    <cellStyle name="Navadno 3 2 4 4 4 3 6" xfId="32084"/>
    <cellStyle name="Navadno 3 2 4 4 4 4" xfId="2245"/>
    <cellStyle name="Navadno 3 2 4 4 4 4 2" xfId="19187"/>
    <cellStyle name="Navadno 3 2 4 4 4 5" xfId="6471"/>
    <cellStyle name="Navadno 3 2 4 4 4 5 2" xfId="20629"/>
    <cellStyle name="Navadno 3 2 4 4 4 6" xfId="10697"/>
    <cellStyle name="Navadno 3 2 4 4 4 6 2" xfId="24855"/>
    <cellStyle name="Navadno 3 2 4 4 4 7" xfId="14955"/>
    <cellStyle name="Navadno 3 2 4 4 4 8" xfId="28720"/>
    <cellStyle name="Navadno 3 2 4 4 4 9" xfId="30832"/>
    <cellStyle name="Navadno 3 2 4 4 5" xfId="4325"/>
    <cellStyle name="Navadno 3 2 4 4 5 2" xfId="8551"/>
    <cellStyle name="Navadno 3 2 4 4 5 2 2" xfId="22709"/>
    <cellStyle name="Navadno 3 2 4 4 5 3" xfId="12777"/>
    <cellStyle name="Navadno 3 2 4 4 5 3 2" xfId="26935"/>
    <cellStyle name="Navadno 3 2 4 4 5 4" xfId="17035"/>
    <cellStyle name="Navadno 3 2 4 4 5 5" xfId="29760"/>
    <cellStyle name="Navadno 3 2 4 4 5 6" xfId="32085"/>
    <cellStyle name="Navadno 3 2 4 4 6" xfId="2917"/>
    <cellStyle name="Navadno 3 2 4 4 6 2" xfId="7143"/>
    <cellStyle name="Navadno 3 2 4 4 6 2 2" xfId="21301"/>
    <cellStyle name="Navadno 3 2 4 4 6 3" xfId="11369"/>
    <cellStyle name="Navadno 3 2 4 4 6 3 2" xfId="25527"/>
    <cellStyle name="Navadno 3 2 4 4 6 4" xfId="15627"/>
    <cellStyle name="Navadno 3 2 4 4 6 5" xfId="29072"/>
    <cellStyle name="Navadno 3 2 4 4 6 6" xfId="32086"/>
    <cellStyle name="Navadno 3 2 4 4 7" xfId="1541"/>
    <cellStyle name="Navadno 3 2 4 4 7 2" xfId="18483"/>
    <cellStyle name="Navadno 3 2 4 4 8" xfId="5767"/>
    <cellStyle name="Navadno 3 2 4 4 8 2" xfId="19925"/>
    <cellStyle name="Navadno 3 2 4 4 9" xfId="9993"/>
    <cellStyle name="Navadno 3 2 4 4 9 2" xfId="24151"/>
    <cellStyle name="Navadno 3 2 4 5" xfId="160"/>
    <cellStyle name="Navadno 3 2 4 5 10" xfId="28432"/>
    <cellStyle name="Navadno 3 2 4 5 11" xfId="30512"/>
    <cellStyle name="Navadno 3 2 4 5 12" xfId="32087"/>
    <cellStyle name="Navadno 3 2 4 5 2" xfId="545"/>
    <cellStyle name="Navadno 3 2 4 5 2 10" xfId="30704"/>
    <cellStyle name="Navadno 3 2 4 5 2 11" xfId="32088"/>
    <cellStyle name="Navadno 3 2 4 5 2 2" xfId="1249"/>
    <cellStyle name="Navadno 3 2 4 5 2 2 10" xfId="32089"/>
    <cellStyle name="Navadno 3 2 4 5 2 2 2" xfId="5510"/>
    <cellStyle name="Navadno 3 2 4 5 2 2 2 2" xfId="9736"/>
    <cellStyle name="Navadno 3 2 4 5 2 2 2 2 2" xfId="23894"/>
    <cellStyle name="Navadno 3 2 4 5 2 2 2 3" xfId="13962"/>
    <cellStyle name="Navadno 3 2 4 5 2 2 2 3 2" xfId="28120"/>
    <cellStyle name="Navadno 3 2 4 5 2 2 2 4" xfId="18220"/>
    <cellStyle name="Navadno 3 2 4 5 2 2 2 5" xfId="30352"/>
    <cellStyle name="Navadno 3 2 4 5 2 2 2 6" xfId="32090"/>
    <cellStyle name="Navadno 3 2 4 5 2 2 3" xfId="4102"/>
    <cellStyle name="Navadno 3 2 4 5 2 2 3 2" xfId="8328"/>
    <cellStyle name="Navadno 3 2 4 5 2 2 3 2 2" xfId="22486"/>
    <cellStyle name="Navadno 3 2 4 5 2 2 3 3" xfId="12554"/>
    <cellStyle name="Navadno 3 2 4 5 2 2 3 3 2" xfId="26712"/>
    <cellStyle name="Navadno 3 2 4 5 2 2 3 4" xfId="16812"/>
    <cellStyle name="Navadno 3 2 4 5 2 2 3 5" xfId="29664"/>
    <cellStyle name="Navadno 3 2 4 5 2 2 3 6" xfId="32091"/>
    <cellStyle name="Navadno 3 2 4 5 2 2 4" xfId="2694"/>
    <cellStyle name="Navadno 3 2 4 5 2 2 4 2" xfId="19636"/>
    <cellStyle name="Navadno 3 2 4 5 2 2 5" xfId="6920"/>
    <cellStyle name="Navadno 3 2 4 5 2 2 5 2" xfId="21078"/>
    <cellStyle name="Navadno 3 2 4 5 2 2 6" xfId="11146"/>
    <cellStyle name="Navadno 3 2 4 5 2 2 6 2" xfId="25304"/>
    <cellStyle name="Navadno 3 2 4 5 2 2 7" xfId="15404"/>
    <cellStyle name="Navadno 3 2 4 5 2 2 8" xfId="28944"/>
    <cellStyle name="Navadno 3 2 4 5 2 2 9" xfId="31056"/>
    <cellStyle name="Navadno 3 2 4 5 2 3" xfId="4806"/>
    <cellStyle name="Navadno 3 2 4 5 2 3 2" xfId="9032"/>
    <cellStyle name="Navadno 3 2 4 5 2 3 2 2" xfId="23190"/>
    <cellStyle name="Navadno 3 2 4 5 2 3 3" xfId="13258"/>
    <cellStyle name="Navadno 3 2 4 5 2 3 3 2" xfId="27416"/>
    <cellStyle name="Navadno 3 2 4 5 2 3 4" xfId="17516"/>
    <cellStyle name="Navadno 3 2 4 5 2 3 5" xfId="30000"/>
    <cellStyle name="Navadno 3 2 4 5 2 3 6" xfId="32092"/>
    <cellStyle name="Navadno 3 2 4 5 2 4" xfId="3398"/>
    <cellStyle name="Navadno 3 2 4 5 2 4 2" xfId="7624"/>
    <cellStyle name="Navadno 3 2 4 5 2 4 2 2" xfId="21782"/>
    <cellStyle name="Navadno 3 2 4 5 2 4 3" xfId="11850"/>
    <cellStyle name="Navadno 3 2 4 5 2 4 3 2" xfId="26008"/>
    <cellStyle name="Navadno 3 2 4 5 2 4 4" xfId="16108"/>
    <cellStyle name="Navadno 3 2 4 5 2 4 5" xfId="29312"/>
    <cellStyle name="Navadno 3 2 4 5 2 4 6" xfId="32093"/>
    <cellStyle name="Navadno 3 2 4 5 2 5" xfId="1990"/>
    <cellStyle name="Navadno 3 2 4 5 2 5 2" xfId="18932"/>
    <cellStyle name="Navadno 3 2 4 5 2 6" xfId="6216"/>
    <cellStyle name="Navadno 3 2 4 5 2 6 2" xfId="20374"/>
    <cellStyle name="Navadno 3 2 4 5 2 7" xfId="10442"/>
    <cellStyle name="Navadno 3 2 4 5 2 7 2" xfId="24600"/>
    <cellStyle name="Navadno 3 2 4 5 2 8" xfId="14700"/>
    <cellStyle name="Navadno 3 2 4 5 2 9" xfId="28592"/>
    <cellStyle name="Navadno 3 2 4 5 3" xfId="897"/>
    <cellStyle name="Navadno 3 2 4 5 3 10" xfId="32094"/>
    <cellStyle name="Navadno 3 2 4 5 3 2" xfId="5158"/>
    <cellStyle name="Navadno 3 2 4 5 3 2 2" xfId="9384"/>
    <cellStyle name="Navadno 3 2 4 5 3 2 2 2" xfId="23542"/>
    <cellStyle name="Navadno 3 2 4 5 3 2 3" xfId="13610"/>
    <cellStyle name="Navadno 3 2 4 5 3 2 3 2" xfId="27768"/>
    <cellStyle name="Navadno 3 2 4 5 3 2 4" xfId="17868"/>
    <cellStyle name="Navadno 3 2 4 5 3 2 5" xfId="30176"/>
    <cellStyle name="Navadno 3 2 4 5 3 2 6" xfId="32095"/>
    <cellStyle name="Navadno 3 2 4 5 3 3" xfId="3750"/>
    <cellStyle name="Navadno 3 2 4 5 3 3 2" xfId="7976"/>
    <cellStyle name="Navadno 3 2 4 5 3 3 2 2" xfId="22134"/>
    <cellStyle name="Navadno 3 2 4 5 3 3 3" xfId="12202"/>
    <cellStyle name="Navadno 3 2 4 5 3 3 3 2" xfId="26360"/>
    <cellStyle name="Navadno 3 2 4 5 3 3 4" xfId="16460"/>
    <cellStyle name="Navadno 3 2 4 5 3 3 5" xfId="29488"/>
    <cellStyle name="Navadno 3 2 4 5 3 3 6" xfId="32096"/>
    <cellStyle name="Navadno 3 2 4 5 3 4" xfId="2342"/>
    <cellStyle name="Navadno 3 2 4 5 3 4 2" xfId="19284"/>
    <cellStyle name="Navadno 3 2 4 5 3 5" xfId="6568"/>
    <cellStyle name="Navadno 3 2 4 5 3 5 2" xfId="20726"/>
    <cellStyle name="Navadno 3 2 4 5 3 6" xfId="10794"/>
    <cellStyle name="Navadno 3 2 4 5 3 6 2" xfId="24952"/>
    <cellStyle name="Navadno 3 2 4 5 3 7" xfId="15052"/>
    <cellStyle name="Navadno 3 2 4 5 3 8" xfId="28768"/>
    <cellStyle name="Navadno 3 2 4 5 3 9" xfId="30880"/>
    <cellStyle name="Navadno 3 2 4 5 4" xfId="4422"/>
    <cellStyle name="Navadno 3 2 4 5 4 2" xfId="8648"/>
    <cellStyle name="Navadno 3 2 4 5 4 2 2" xfId="22806"/>
    <cellStyle name="Navadno 3 2 4 5 4 3" xfId="12874"/>
    <cellStyle name="Navadno 3 2 4 5 4 3 2" xfId="27032"/>
    <cellStyle name="Navadno 3 2 4 5 4 4" xfId="17132"/>
    <cellStyle name="Navadno 3 2 4 5 4 5" xfId="29808"/>
    <cellStyle name="Navadno 3 2 4 5 4 6" xfId="32097"/>
    <cellStyle name="Navadno 3 2 4 5 5" xfId="3014"/>
    <cellStyle name="Navadno 3 2 4 5 5 2" xfId="7240"/>
    <cellStyle name="Navadno 3 2 4 5 5 2 2" xfId="21398"/>
    <cellStyle name="Navadno 3 2 4 5 5 3" xfId="11466"/>
    <cellStyle name="Navadno 3 2 4 5 5 3 2" xfId="25624"/>
    <cellStyle name="Navadno 3 2 4 5 5 4" xfId="15724"/>
    <cellStyle name="Navadno 3 2 4 5 5 5" xfId="29120"/>
    <cellStyle name="Navadno 3 2 4 5 5 6" xfId="32098"/>
    <cellStyle name="Navadno 3 2 4 5 6" xfId="1606"/>
    <cellStyle name="Navadno 3 2 4 5 6 2" xfId="18548"/>
    <cellStyle name="Navadno 3 2 4 5 7" xfId="5832"/>
    <cellStyle name="Navadno 3 2 4 5 7 2" xfId="19990"/>
    <cellStyle name="Navadno 3 2 4 5 8" xfId="10058"/>
    <cellStyle name="Navadno 3 2 4 5 8 2" xfId="24216"/>
    <cellStyle name="Navadno 3 2 4 5 9" xfId="14316"/>
    <cellStyle name="Navadno 3 2 4 6" xfId="192"/>
    <cellStyle name="Navadno 3 2 4 6 10" xfId="28448"/>
    <cellStyle name="Navadno 3 2 4 6 11" xfId="30528"/>
    <cellStyle name="Navadno 3 2 4 6 12" xfId="32099"/>
    <cellStyle name="Navadno 3 2 4 6 2" xfId="417"/>
    <cellStyle name="Navadno 3 2 4 6 2 10" xfId="30640"/>
    <cellStyle name="Navadno 3 2 4 6 2 11" xfId="32100"/>
    <cellStyle name="Navadno 3 2 4 6 2 2" xfId="1121"/>
    <cellStyle name="Navadno 3 2 4 6 2 2 10" xfId="32101"/>
    <cellStyle name="Navadno 3 2 4 6 2 2 2" xfId="5382"/>
    <cellStyle name="Navadno 3 2 4 6 2 2 2 2" xfId="9608"/>
    <cellStyle name="Navadno 3 2 4 6 2 2 2 2 2" xfId="23766"/>
    <cellStyle name="Navadno 3 2 4 6 2 2 2 3" xfId="13834"/>
    <cellStyle name="Navadno 3 2 4 6 2 2 2 3 2" xfId="27992"/>
    <cellStyle name="Navadno 3 2 4 6 2 2 2 4" xfId="18092"/>
    <cellStyle name="Navadno 3 2 4 6 2 2 2 5" xfId="30288"/>
    <cellStyle name="Navadno 3 2 4 6 2 2 2 6" xfId="32102"/>
    <cellStyle name="Navadno 3 2 4 6 2 2 3" xfId="3974"/>
    <cellStyle name="Navadno 3 2 4 6 2 2 3 2" xfId="8200"/>
    <cellStyle name="Navadno 3 2 4 6 2 2 3 2 2" xfId="22358"/>
    <cellStyle name="Navadno 3 2 4 6 2 2 3 3" xfId="12426"/>
    <cellStyle name="Navadno 3 2 4 6 2 2 3 3 2" xfId="26584"/>
    <cellStyle name="Navadno 3 2 4 6 2 2 3 4" xfId="16684"/>
    <cellStyle name="Navadno 3 2 4 6 2 2 3 5" xfId="29600"/>
    <cellStyle name="Navadno 3 2 4 6 2 2 3 6" xfId="32103"/>
    <cellStyle name="Navadno 3 2 4 6 2 2 4" xfId="2566"/>
    <cellStyle name="Navadno 3 2 4 6 2 2 4 2" xfId="19508"/>
    <cellStyle name="Navadno 3 2 4 6 2 2 5" xfId="6792"/>
    <cellStyle name="Navadno 3 2 4 6 2 2 5 2" xfId="20950"/>
    <cellStyle name="Navadno 3 2 4 6 2 2 6" xfId="11018"/>
    <cellStyle name="Navadno 3 2 4 6 2 2 6 2" xfId="25176"/>
    <cellStyle name="Navadno 3 2 4 6 2 2 7" xfId="15276"/>
    <cellStyle name="Navadno 3 2 4 6 2 2 8" xfId="28880"/>
    <cellStyle name="Navadno 3 2 4 6 2 2 9" xfId="30992"/>
    <cellStyle name="Navadno 3 2 4 6 2 3" xfId="4678"/>
    <cellStyle name="Navadno 3 2 4 6 2 3 2" xfId="8904"/>
    <cellStyle name="Navadno 3 2 4 6 2 3 2 2" xfId="23062"/>
    <cellStyle name="Navadno 3 2 4 6 2 3 3" xfId="13130"/>
    <cellStyle name="Navadno 3 2 4 6 2 3 3 2" xfId="27288"/>
    <cellStyle name="Navadno 3 2 4 6 2 3 4" xfId="17388"/>
    <cellStyle name="Navadno 3 2 4 6 2 3 5" xfId="29936"/>
    <cellStyle name="Navadno 3 2 4 6 2 3 6" xfId="32104"/>
    <cellStyle name="Navadno 3 2 4 6 2 4" xfId="3270"/>
    <cellStyle name="Navadno 3 2 4 6 2 4 2" xfId="7496"/>
    <cellStyle name="Navadno 3 2 4 6 2 4 2 2" xfId="21654"/>
    <cellStyle name="Navadno 3 2 4 6 2 4 3" xfId="11722"/>
    <cellStyle name="Navadno 3 2 4 6 2 4 3 2" xfId="25880"/>
    <cellStyle name="Navadno 3 2 4 6 2 4 4" xfId="15980"/>
    <cellStyle name="Navadno 3 2 4 6 2 4 5" xfId="29248"/>
    <cellStyle name="Navadno 3 2 4 6 2 4 6" xfId="32105"/>
    <cellStyle name="Navadno 3 2 4 6 2 5" xfId="1862"/>
    <cellStyle name="Navadno 3 2 4 6 2 5 2" xfId="18804"/>
    <cellStyle name="Navadno 3 2 4 6 2 6" xfId="6088"/>
    <cellStyle name="Navadno 3 2 4 6 2 6 2" xfId="20246"/>
    <cellStyle name="Navadno 3 2 4 6 2 7" xfId="10314"/>
    <cellStyle name="Navadno 3 2 4 6 2 7 2" xfId="24472"/>
    <cellStyle name="Navadno 3 2 4 6 2 8" xfId="14572"/>
    <cellStyle name="Navadno 3 2 4 6 2 9" xfId="28528"/>
    <cellStyle name="Navadno 3 2 4 6 3" xfId="769"/>
    <cellStyle name="Navadno 3 2 4 6 3 10" xfId="32106"/>
    <cellStyle name="Navadno 3 2 4 6 3 2" xfId="5030"/>
    <cellStyle name="Navadno 3 2 4 6 3 2 2" xfId="9256"/>
    <cellStyle name="Navadno 3 2 4 6 3 2 2 2" xfId="23414"/>
    <cellStyle name="Navadno 3 2 4 6 3 2 3" xfId="13482"/>
    <cellStyle name="Navadno 3 2 4 6 3 2 3 2" xfId="27640"/>
    <cellStyle name="Navadno 3 2 4 6 3 2 4" xfId="17740"/>
    <cellStyle name="Navadno 3 2 4 6 3 2 5" xfId="30112"/>
    <cellStyle name="Navadno 3 2 4 6 3 2 6" xfId="32107"/>
    <cellStyle name="Navadno 3 2 4 6 3 3" xfId="3622"/>
    <cellStyle name="Navadno 3 2 4 6 3 3 2" xfId="7848"/>
    <cellStyle name="Navadno 3 2 4 6 3 3 2 2" xfId="22006"/>
    <cellStyle name="Navadno 3 2 4 6 3 3 3" xfId="12074"/>
    <cellStyle name="Navadno 3 2 4 6 3 3 3 2" xfId="26232"/>
    <cellStyle name="Navadno 3 2 4 6 3 3 4" xfId="16332"/>
    <cellStyle name="Navadno 3 2 4 6 3 3 5" xfId="29424"/>
    <cellStyle name="Navadno 3 2 4 6 3 3 6" xfId="32108"/>
    <cellStyle name="Navadno 3 2 4 6 3 4" xfId="2214"/>
    <cellStyle name="Navadno 3 2 4 6 3 4 2" xfId="19156"/>
    <cellStyle name="Navadno 3 2 4 6 3 5" xfId="6440"/>
    <cellStyle name="Navadno 3 2 4 6 3 5 2" xfId="20598"/>
    <cellStyle name="Navadno 3 2 4 6 3 6" xfId="10666"/>
    <cellStyle name="Navadno 3 2 4 6 3 6 2" xfId="24824"/>
    <cellStyle name="Navadno 3 2 4 6 3 7" xfId="14924"/>
    <cellStyle name="Navadno 3 2 4 6 3 8" xfId="28704"/>
    <cellStyle name="Navadno 3 2 4 6 3 9" xfId="30816"/>
    <cellStyle name="Navadno 3 2 4 6 4" xfId="4454"/>
    <cellStyle name="Navadno 3 2 4 6 4 2" xfId="8680"/>
    <cellStyle name="Navadno 3 2 4 6 4 2 2" xfId="22838"/>
    <cellStyle name="Navadno 3 2 4 6 4 3" xfId="12906"/>
    <cellStyle name="Navadno 3 2 4 6 4 3 2" xfId="27064"/>
    <cellStyle name="Navadno 3 2 4 6 4 4" xfId="17164"/>
    <cellStyle name="Navadno 3 2 4 6 4 5" xfId="29824"/>
    <cellStyle name="Navadno 3 2 4 6 4 6" xfId="32109"/>
    <cellStyle name="Navadno 3 2 4 6 5" xfId="3046"/>
    <cellStyle name="Navadno 3 2 4 6 5 2" xfId="7272"/>
    <cellStyle name="Navadno 3 2 4 6 5 2 2" xfId="21430"/>
    <cellStyle name="Navadno 3 2 4 6 5 3" xfId="11498"/>
    <cellStyle name="Navadno 3 2 4 6 5 3 2" xfId="25656"/>
    <cellStyle name="Navadno 3 2 4 6 5 4" xfId="15756"/>
    <cellStyle name="Navadno 3 2 4 6 5 5" xfId="29136"/>
    <cellStyle name="Navadno 3 2 4 6 5 6" xfId="32110"/>
    <cellStyle name="Navadno 3 2 4 6 6" xfId="1638"/>
    <cellStyle name="Navadno 3 2 4 6 6 2" xfId="18580"/>
    <cellStyle name="Navadno 3 2 4 6 7" xfId="5864"/>
    <cellStyle name="Navadno 3 2 4 6 7 2" xfId="20022"/>
    <cellStyle name="Navadno 3 2 4 6 8" xfId="10090"/>
    <cellStyle name="Navadno 3 2 4 6 8 2" xfId="24248"/>
    <cellStyle name="Navadno 3 2 4 6 9" xfId="14348"/>
    <cellStyle name="Navadno 3 2 4 7" xfId="363"/>
    <cellStyle name="Navadno 3 2 4 7 10" xfId="28502"/>
    <cellStyle name="Navadno 3 2 4 7 11" xfId="30614"/>
    <cellStyle name="Navadno 3 2 4 7 12" xfId="32111"/>
    <cellStyle name="Navadno 3 2 4 7 2" xfId="715"/>
    <cellStyle name="Navadno 3 2 4 7 2 10" xfId="30790"/>
    <cellStyle name="Navadno 3 2 4 7 2 11" xfId="32112"/>
    <cellStyle name="Navadno 3 2 4 7 2 2" xfId="1419"/>
    <cellStyle name="Navadno 3 2 4 7 2 2 10" xfId="32113"/>
    <cellStyle name="Navadno 3 2 4 7 2 2 2" xfId="5680"/>
    <cellStyle name="Navadno 3 2 4 7 2 2 2 2" xfId="9906"/>
    <cellStyle name="Navadno 3 2 4 7 2 2 2 2 2" xfId="24064"/>
    <cellStyle name="Navadno 3 2 4 7 2 2 2 3" xfId="14132"/>
    <cellStyle name="Navadno 3 2 4 7 2 2 2 3 2" xfId="28290"/>
    <cellStyle name="Navadno 3 2 4 7 2 2 2 4" xfId="18390"/>
    <cellStyle name="Navadno 3 2 4 7 2 2 2 5" xfId="30438"/>
    <cellStyle name="Navadno 3 2 4 7 2 2 2 6" xfId="32114"/>
    <cellStyle name="Navadno 3 2 4 7 2 2 3" xfId="4272"/>
    <cellStyle name="Navadno 3 2 4 7 2 2 3 2" xfId="8498"/>
    <cellStyle name="Navadno 3 2 4 7 2 2 3 2 2" xfId="22656"/>
    <cellStyle name="Navadno 3 2 4 7 2 2 3 3" xfId="12724"/>
    <cellStyle name="Navadno 3 2 4 7 2 2 3 3 2" xfId="26882"/>
    <cellStyle name="Navadno 3 2 4 7 2 2 3 4" xfId="16982"/>
    <cellStyle name="Navadno 3 2 4 7 2 2 3 5" xfId="29750"/>
    <cellStyle name="Navadno 3 2 4 7 2 2 3 6" xfId="32115"/>
    <cellStyle name="Navadno 3 2 4 7 2 2 4" xfId="2864"/>
    <cellStyle name="Navadno 3 2 4 7 2 2 4 2" xfId="19806"/>
    <cellStyle name="Navadno 3 2 4 7 2 2 5" xfId="7090"/>
    <cellStyle name="Navadno 3 2 4 7 2 2 5 2" xfId="21248"/>
    <cellStyle name="Navadno 3 2 4 7 2 2 6" xfId="11316"/>
    <cellStyle name="Navadno 3 2 4 7 2 2 6 2" xfId="25474"/>
    <cellStyle name="Navadno 3 2 4 7 2 2 7" xfId="15574"/>
    <cellStyle name="Navadno 3 2 4 7 2 2 8" xfId="29030"/>
    <cellStyle name="Navadno 3 2 4 7 2 2 9" xfId="31142"/>
    <cellStyle name="Navadno 3 2 4 7 2 3" xfId="4976"/>
    <cellStyle name="Navadno 3 2 4 7 2 3 2" xfId="9202"/>
    <cellStyle name="Navadno 3 2 4 7 2 3 2 2" xfId="23360"/>
    <cellStyle name="Navadno 3 2 4 7 2 3 3" xfId="13428"/>
    <cellStyle name="Navadno 3 2 4 7 2 3 3 2" xfId="27586"/>
    <cellStyle name="Navadno 3 2 4 7 2 3 4" xfId="17686"/>
    <cellStyle name="Navadno 3 2 4 7 2 3 5" xfId="30086"/>
    <cellStyle name="Navadno 3 2 4 7 2 3 6" xfId="32116"/>
    <cellStyle name="Navadno 3 2 4 7 2 4" xfId="3568"/>
    <cellStyle name="Navadno 3 2 4 7 2 4 2" xfId="7794"/>
    <cellStyle name="Navadno 3 2 4 7 2 4 2 2" xfId="21952"/>
    <cellStyle name="Navadno 3 2 4 7 2 4 3" xfId="12020"/>
    <cellStyle name="Navadno 3 2 4 7 2 4 3 2" xfId="26178"/>
    <cellStyle name="Navadno 3 2 4 7 2 4 4" xfId="16278"/>
    <cellStyle name="Navadno 3 2 4 7 2 4 5" xfId="29398"/>
    <cellStyle name="Navadno 3 2 4 7 2 4 6" xfId="32117"/>
    <cellStyle name="Navadno 3 2 4 7 2 5" xfId="2160"/>
    <cellStyle name="Navadno 3 2 4 7 2 5 2" xfId="19102"/>
    <cellStyle name="Navadno 3 2 4 7 2 6" xfId="6386"/>
    <cellStyle name="Navadno 3 2 4 7 2 6 2" xfId="20544"/>
    <cellStyle name="Navadno 3 2 4 7 2 7" xfId="10612"/>
    <cellStyle name="Navadno 3 2 4 7 2 7 2" xfId="24770"/>
    <cellStyle name="Navadno 3 2 4 7 2 8" xfId="14870"/>
    <cellStyle name="Navadno 3 2 4 7 2 9" xfId="28678"/>
    <cellStyle name="Navadno 3 2 4 7 3" xfId="1067"/>
    <cellStyle name="Navadno 3 2 4 7 3 10" xfId="32118"/>
    <cellStyle name="Navadno 3 2 4 7 3 2" xfId="5328"/>
    <cellStyle name="Navadno 3 2 4 7 3 2 2" xfId="9554"/>
    <cellStyle name="Navadno 3 2 4 7 3 2 2 2" xfId="23712"/>
    <cellStyle name="Navadno 3 2 4 7 3 2 3" xfId="13780"/>
    <cellStyle name="Navadno 3 2 4 7 3 2 3 2" xfId="27938"/>
    <cellStyle name="Navadno 3 2 4 7 3 2 4" xfId="18038"/>
    <cellStyle name="Navadno 3 2 4 7 3 2 5" xfId="30262"/>
    <cellStyle name="Navadno 3 2 4 7 3 2 6" xfId="32119"/>
    <cellStyle name="Navadno 3 2 4 7 3 3" xfId="3920"/>
    <cellStyle name="Navadno 3 2 4 7 3 3 2" xfId="8146"/>
    <cellStyle name="Navadno 3 2 4 7 3 3 2 2" xfId="22304"/>
    <cellStyle name="Navadno 3 2 4 7 3 3 3" xfId="12372"/>
    <cellStyle name="Navadno 3 2 4 7 3 3 3 2" xfId="26530"/>
    <cellStyle name="Navadno 3 2 4 7 3 3 4" xfId="16630"/>
    <cellStyle name="Navadno 3 2 4 7 3 3 5" xfId="29574"/>
    <cellStyle name="Navadno 3 2 4 7 3 3 6" xfId="32120"/>
    <cellStyle name="Navadno 3 2 4 7 3 4" xfId="2512"/>
    <cellStyle name="Navadno 3 2 4 7 3 4 2" xfId="19454"/>
    <cellStyle name="Navadno 3 2 4 7 3 5" xfId="6738"/>
    <cellStyle name="Navadno 3 2 4 7 3 5 2" xfId="20896"/>
    <cellStyle name="Navadno 3 2 4 7 3 6" xfId="10964"/>
    <cellStyle name="Navadno 3 2 4 7 3 6 2" xfId="25122"/>
    <cellStyle name="Navadno 3 2 4 7 3 7" xfId="15222"/>
    <cellStyle name="Navadno 3 2 4 7 3 8" xfId="28854"/>
    <cellStyle name="Navadno 3 2 4 7 3 9" xfId="30966"/>
    <cellStyle name="Navadno 3 2 4 7 4" xfId="4624"/>
    <cellStyle name="Navadno 3 2 4 7 4 2" xfId="8850"/>
    <cellStyle name="Navadno 3 2 4 7 4 2 2" xfId="23008"/>
    <cellStyle name="Navadno 3 2 4 7 4 3" xfId="13076"/>
    <cellStyle name="Navadno 3 2 4 7 4 3 2" xfId="27234"/>
    <cellStyle name="Navadno 3 2 4 7 4 4" xfId="17334"/>
    <cellStyle name="Navadno 3 2 4 7 4 5" xfId="29910"/>
    <cellStyle name="Navadno 3 2 4 7 4 6" xfId="32121"/>
    <cellStyle name="Navadno 3 2 4 7 5" xfId="3216"/>
    <cellStyle name="Navadno 3 2 4 7 5 2" xfId="7442"/>
    <cellStyle name="Navadno 3 2 4 7 5 2 2" xfId="21600"/>
    <cellStyle name="Navadno 3 2 4 7 5 3" xfId="11668"/>
    <cellStyle name="Navadno 3 2 4 7 5 3 2" xfId="25826"/>
    <cellStyle name="Navadno 3 2 4 7 5 4" xfId="15926"/>
    <cellStyle name="Navadno 3 2 4 7 5 5" xfId="29222"/>
    <cellStyle name="Navadno 3 2 4 7 5 6" xfId="32122"/>
    <cellStyle name="Navadno 3 2 4 7 6" xfId="1808"/>
    <cellStyle name="Navadno 3 2 4 7 6 2" xfId="18750"/>
    <cellStyle name="Navadno 3 2 4 7 7" xfId="6034"/>
    <cellStyle name="Navadno 3 2 4 7 7 2" xfId="20192"/>
    <cellStyle name="Navadno 3 2 4 7 8" xfId="10260"/>
    <cellStyle name="Navadno 3 2 4 7 8 2" xfId="24418"/>
    <cellStyle name="Navadno 3 2 4 7 9" xfId="14518"/>
    <cellStyle name="Navadno 3 2 4 8" xfId="385"/>
    <cellStyle name="Navadno 3 2 4 8 10" xfId="30624"/>
    <cellStyle name="Navadno 3 2 4 8 11" xfId="32123"/>
    <cellStyle name="Navadno 3 2 4 8 2" xfId="1089"/>
    <cellStyle name="Navadno 3 2 4 8 2 10" xfId="32124"/>
    <cellStyle name="Navadno 3 2 4 8 2 2" xfId="5350"/>
    <cellStyle name="Navadno 3 2 4 8 2 2 2" xfId="9576"/>
    <cellStyle name="Navadno 3 2 4 8 2 2 2 2" xfId="23734"/>
    <cellStyle name="Navadno 3 2 4 8 2 2 3" xfId="13802"/>
    <cellStyle name="Navadno 3 2 4 8 2 2 3 2" xfId="27960"/>
    <cellStyle name="Navadno 3 2 4 8 2 2 4" xfId="18060"/>
    <cellStyle name="Navadno 3 2 4 8 2 2 5" xfId="30272"/>
    <cellStyle name="Navadno 3 2 4 8 2 2 6" xfId="32125"/>
    <cellStyle name="Navadno 3 2 4 8 2 3" xfId="3942"/>
    <cellStyle name="Navadno 3 2 4 8 2 3 2" xfId="8168"/>
    <cellStyle name="Navadno 3 2 4 8 2 3 2 2" xfId="22326"/>
    <cellStyle name="Navadno 3 2 4 8 2 3 3" xfId="12394"/>
    <cellStyle name="Navadno 3 2 4 8 2 3 3 2" xfId="26552"/>
    <cellStyle name="Navadno 3 2 4 8 2 3 4" xfId="16652"/>
    <cellStyle name="Navadno 3 2 4 8 2 3 5" xfId="29584"/>
    <cellStyle name="Navadno 3 2 4 8 2 3 6" xfId="32126"/>
    <cellStyle name="Navadno 3 2 4 8 2 4" xfId="2534"/>
    <cellStyle name="Navadno 3 2 4 8 2 4 2" xfId="19476"/>
    <cellStyle name="Navadno 3 2 4 8 2 5" xfId="6760"/>
    <cellStyle name="Navadno 3 2 4 8 2 5 2" xfId="20918"/>
    <cellStyle name="Navadno 3 2 4 8 2 6" xfId="10986"/>
    <cellStyle name="Navadno 3 2 4 8 2 6 2" xfId="25144"/>
    <cellStyle name="Navadno 3 2 4 8 2 7" xfId="15244"/>
    <cellStyle name="Navadno 3 2 4 8 2 8" xfId="28864"/>
    <cellStyle name="Navadno 3 2 4 8 2 9" xfId="30976"/>
    <cellStyle name="Navadno 3 2 4 8 3" xfId="4646"/>
    <cellStyle name="Navadno 3 2 4 8 3 2" xfId="8872"/>
    <cellStyle name="Navadno 3 2 4 8 3 2 2" xfId="23030"/>
    <cellStyle name="Navadno 3 2 4 8 3 3" xfId="13098"/>
    <cellStyle name="Navadno 3 2 4 8 3 3 2" xfId="27256"/>
    <cellStyle name="Navadno 3 2 4 8 3 4" xfId="17356"/>
    <cellStyle name="Navadno 3 2 4 8 3 5" xfId="29920"/>
    <cellStyle name="Navadno 3 2 4 8 3 6" xfId="32127"/>
    <cellStyle name="Navadno 3 2 4 8 4" xfId="3238"/>
    <cellStyle name="Navadno 3 2 4 8 4 2" xfId="7464"/>
    <cellStyle name="Navadno 3 2 4 8 4 2 2" xfId="21622"/>
    <cellStyle name="Navadno 3 2 4 8 4 3" xfId="11690"/>
    <cellStyle name="Navadno 3 2 4 8 4 3 2" xfId="25848"/>
    <cellStyle name="Navadno 3 2 4 8 4 4" xfId="15948"/>
    <cellStyle name="Navadno 3 2 4 8 4 5" xfId="29232"/>
    <cellStyle name="Navadno 3 2 4 8 4 6" xfId="32128"/>
    <cellStyle name="Navadno 3 2 4 8 5" xfId="1830"/>
    <cellStyle name="Navadno 3 2 4 8 5 2" xfId="18772"/>
    <cellStyle name="Navadno 3 2 4 8 6" xfId="6056"/>
    <cellStyle name="Navadno 3 2 4 8 6 2" xfId="20214"/>
    <cellStyle name="Navadno 3 2 4 8 7" xfId="10282"/>
    <cellStyle name="Navadno 3 2 4 8 7 2" xfId="24440"/>
    <cellStyle name="Navadno 3 2 4 8 8" xfId="14540"/>
    <cellStyle name="Navadno 3 2 4 8 9" xfId="28512"/>
    <cellStyle name="Navadno 3 2 4 9" xfId="737"/>
    <cellStyle name="Navadno 3 2 4 9 10" xfId="32129"/>
    <cellStyle name="Navadno 3 2 4 9 2" xfId="4998"/>
    <cellStyle name="Navadno 3 2 4 9 2 2" xfId="9224"/>
    <cellStyle name="Navadno 3 2 4 9 2 2 2" xfId="23382"/>
    <cellStyle name="Navadno 3 2 4 9 2 3" xfId="13450"/>
    <cellStyle name="Navadno 3 2 4 9 2 3 2" xfId="27608"/>
    <cellStyle name="Navadno 3 2 4 9 2 4" xfId="17708"/>
    <cellStyle name="Navadno 3 2 4 9 2 5" xfId="30096"/>
    <cellStyle name="Navadno 3 2 4 9 2 6" xfId="32130"/>
    <cellStyle name="Navadno 3 2 4 9 3" xfId="3590"/>
    <cellStyle name="Navadno 3 2 4 9 3 2" xfId="7816"/>
    <cellStyle name="Navadno 3 2 4 9 3 2 2" xfId="21974"/>
    <cellStyle name="Navadno 3 2 4 9 3 3" xfId="12042"/>
    <cellStyle name="Navadno 3 2 4 9 3 3 2" xfId="26200"/>
    <cellStyle name="Navadno 3 2 4 9 3 4" xfId="16300"/>
    <cellStyle name="Navadno 3 2 4 9 3 5" xfId="29408"/>
    <cellStyle name="Navadno 3 2 4 9 3 6" xfId="32131"/>
    <cellStyle name="Navadno 3 2 4 9 4" xfId="2182"/>
    <cellStyle name="Navadno 3 2 4 9 4 2" xfId="19124"/>
    <cellStyle name="Navadno 3 2 4 9 5" xfId="6408"/>
    <cellStyle name="Navadno 3 2 4 9 5 2" xfId="20566"/>
    <cellStyle name="Navadno 3 2 4 9 6" xfId="10634"/>
    <cellStyle name="Navadno 3 2 4 9 6 2" xfId="24792"/>
    <cellStyle name="Navadno 3 2 4 9 7" xfId="14892"/>
    <cellStyle name="Navadno 3 2 4 9 8" xfId="28688"/>
    <cellStyle name="Navadno 3 2 4 9 9" xfId="30800"/>
    <cellStyle name="Navadno 3 2 5" xfId="77"/>
    <cellStyle name="Navadno 3 2 5 10" xfId="9945"/>
    <cellStyle name="Navadno 3 2 5 10 2" xfId="24103"/>
    <cellStyle name="Navadno 3 2 5 11" xfId="14203"/>
    <cellStyle name="Navadno 3 2 5 12" xfId="28360"/>
    <cellStyle name="Navadno 3 2 5 13" xfId="30472"/>
    <cellStyle name="Navadno 3 2 5 14" xfId="32132"/>
    <cellStyle name="Navadno 3 2 5 2" xfId="239"/>
    <cellStyle name="Navadno 3 2 5 2 10" xfId="28392"/>
    <cellStyle name="Navadno 3 2 5 2 11" xfId="30552"/>
    <cellStyle name="Navadno 3 2 5 2 12" xfId="32133"/>
    <cellStyle name="Navadno 3 2 5 2 2" xfId="592"/>
    <cellStyle name="Navadno 3 2 5 2 2 10" xfId="30728"/>
    <cellStyle name="Navadno 3 2 5 2 2 11" xfId="32134"/>
    <cellStyle name="Navadno 3 2 5 2 2 2" xfId="1296"/>
    <cellStyle name="Navadno 3 2 5 2 2 2 10" xfId="32135"/>
    <cellStyle name="Navadno 3 2 5 2 2 2 2" xfId="5557"/>
    <cellStyle name="Navadno 3 2 5 2 2 2 2 2" xfId="9783"/>
    <cellStyle name="Navadno 3 2 5 2 2 2 2 2 2" xfId="23941"/>
    <cellStyle name="Navadno 3 2 5 2 2 2 2 3" xfId="14009"/>
    <cellStyle name="Navadno 3 2 5 2 2 2 2 3 2" xfId="28167"/>
    <cellStyle name="Navadno 3 2 5 2 2 2 2 4" xfId="18267"/>
    <cellStyle name="Navadno 3 2 5 2 2 2 2 5" xfId="30376"/>
    <cellStyle name="Navadno 3 2 5 2 2 2 2 6" xfId="32136"/>
    <cellStyle name="Navadno 3 2 5 2 2 2 3" xfId="4149"/>
    <cellStyle name="Navadno 3 2 5 2 2 2 3 2" xfId="8375"/>
    <cellStyle name="Navadno 3 2 5 2 2 2 3 2 2" xfId="22533"/>
    <cellStyle name="Navadno 3 2 5 2 2 2 3 3" xfId="12601"/>
    <cellStyle name="Navadno 3 2 5 2 2 2 3 3 2" xfId="26759"/>
    <cellStyle name="Navadno 3 2 5 2 2 2 3 4" xfId="16859"/>
    <cellStyle name="Navadno 3 2 5 2 2 2 3 5" xfId="29688"/>
    <cellStyle name="Navadno 3 2 5 2 2 2 3 6" xfId="32137"/>
    <cellStyle name="Navadno 3 2 5 2 2 2 4" xfId="2741"/>
    <cellStyle name="Navadno 3 2 5 2 2 2 4 2" xfId="19683"/>
    <cellStyle name="Navadno 3 2 5 2 2 2 5" xfId="6967"/>
    <cellStyle name="Navadno 3 2 5 2 2 2 5 2" xfId="21125"/>
    <cellStyle name="Navadno 3 2 5 2 2 2 6" xfId="11193"/>
    <cellStyle name="Navadno 3 2 5 2 2 2 6 2" xfId="25351"/>
    <cellStyle name="Navadno 3 2 5 2 2 2 7" xfId="15451"/>
    <cellStyle name="Navadno 3 2 5 2 2 2 8" xfId="28968"/>
    <cellStyle name="Navadno 3 2 5 2 2 2 9" xfId="31080"/>
    <cellStyle name="Navadno 3 2 5 2 2 3" xfId="4853"/>
    <cellStyle name="Navadno 3 2 5 2 2 3 2" xfId="9079"/>
    <cellStyle name="Navadno 3 2 5 2 2 3 2 2" xfId="23237"/>
    <cellStyle name="Navadno 3 2 5 2 2 3 3" xfId="13305"/>
    <cellStyle name="Navadno 3 2 5 2 2 3 3 2" xfId="27463"/>
    <cellStyle name="Navadno 3 2 5 2 2 3 4" xfId="17563"/>
    <cellStyle name="Navadno 3 2 5 2 2 3 5" xfId="30024"/>
    <cellStyle name="Navadno 3 2 5 2 2 3 6" xfId="32138"/>
    <cellStyle name="Navadno 3 2 5 2 2 4" xfId="3445"/>
    <cellStyle name="Navadno 3 2 5 2 2 4 2" xfId="7671"/>
    <cellStyle name="Navadno 3 2 5 2 2 4 2 2" xfId="21829"/>
    <cellStyle name="Navadno 3 2 5 2 2 4 3" xfId="11897"/>
    <cellStyle name="Navadno 3 2 5 2 2 4 3 2" xfId="26055"/>
    <cellStyle name="Navadno 3 2 5 2 2 4 4" xfId="16155"/>
    <cellStyle name="Navadno 3 2 5 2 2 4 5" xfId="29336"/>
    <cellStyle name="Navadno 3 2 5 2 2 4 6" xfId="32139"/>
    <cellStyle name="Navadno 3 2 5 2 2 5" xfId="2037"/>
    <cellStyle name="Navadno 3 2 5 2 2 5 2" xfId="18979"/>
    <cellStyle name="Navadno 3 2 5 2 2 6" xfId="6263"/>
    <cellStyle name="Navadno 3 2 5 2 2 6 2" xfId="20421"/>
    <cellStyle name="Navadno 3 2 5 2 2 7" xfId="10489"/>
    <cellStyle name="Navadno 3 2 5 2 2 7 2" xfId="24647"/>
    <cellStyle name="Navadno 3 2 5 2 2 8" xfId="14747"/>
    <cellStyle name="Navadno 3 2 5 2 2 9" xfId="28616"/>
    <cellStyle name="Navadno 3 2 5 2 3" xfId="944"/>
    <cellStyle name="Navadno 3 2 5 2 3 10" xfId="32140"/>
    <cellStyle name="Navadno 3 2 5 2 3 2" xfId="5205"/>
    <cellStyle name="Navadno 3 2 5 2 3 2 2" xfId="9431"/>
    <cellStyle name="Navadno 3 2 5 2 3 2 2 2" xfId="23589"/>
    <cellStyle name="Navadno 3 2 5 2 3 2 3" xfId="13657"/>
    <cellStyle name="Navadno 3 2 5 2 3 2 3 2" xfId="27815"/>
    <cellStyle name="Navadno 3 2 5 2 3 2 4" xfId="17915"/>
    <cellStyle name="Navadno 3 2 5 2 3 2 5" xfId="30200"/>
    <cellStyle name="Navadno 3 2 5 2 3 2 6" xfId="32141"/>
    <cellStyle name="Navadno 3 2 5 2 3 3" xfId="3797"/>
    <cellStyle name="Navadno 3 2 5 2 3 3 2" xfId="8023"/>
    <cellStyle name="Navadno 3 2 5 2 3 3 2 2" xfId="22181"/>
    <cellStyle name="Navadno 3 2 5 2 3 3 3" xfId="12249"/>
    <cellStyle name="Navadno 3 2 5 2 3 3 3 2" xfId="26407"/>
    <cellStyle name="Navadno 3 2 5 2 3 3 4" xfId="16507"/>
    <cellStyle name="Navadno 3 2 5 2 3 3 5" xfId="29512"/>
    <cellStyle name="Navadno 3 2 5 2 3 3 6" xfId="32142"/>
    <cellStyle name="Navadno 3 2 5 2 3 4" xfId="2389"/>
    <cellStyle name="Navadno 3 2 5 2 3 4 2" xfId="19331"/>
    <cellStyle name="Navadno 3 2 5 2 3 5" xfId="6615"/>
    <cellStyle name="Navadno 3 2 5 2 3 5 2" xfId="20773"/>
    <cellStyle name="Navadno 3 2 5 2 3 6" xfId="10841"/>
    <cellStyle name="Navadno 3 2 5 2 3 6 2" xfId="24999"/>
    <cellStyle name="Navadno 3 2 5 2 3 7" xfId="15099"/>
    <cellStyle name="Navadno 3 2 5 2 3 8" xfId="28792"/>
    <cellStyle name="Navadno 3 2 5 2 3 9" xfId="30904"/>
    <cellStyle name="Navadno 3 2 5 2 4" xfId="4501"/>
    <cellStyle name="Navadno 3 2 5 2 4 2" xfId="8727"/>
    <cellStyle name="Navadno 3 2 5 2 4 2 2" xfId="22885"/>
    <cellStyle name="Navadno 3 2 5 2 4 3" xfId="12953"/>
    <cellStyle name="Navadno 3 2 5 2 4 3 2" xfId="27111"/>
    <cellStyle name="Navadno 3 2 5 2 4 4" xfId="17211"/>
    <cellStyle name="Navadno 3 2 5 2 4 5" xfId="29848"/>
    <cellStyle name="Navadno 3 2 5 2 4 6" xfId="32143"/>
    <cellStyle name="Navadno 3 2 5 2 5" xfId="3093"/>
    <cellStyle name="Navadno 3 2 5 2 5 2" xfId="7319"/>
    <cellStyle name="Navadno 3 2 5 2 5 2 2" xfId="21477"/>
    <cellStyle name="Navadno 3 2 5 2 5 3" xfId="11545"/>
    <cellStyle name="Navadno 3 2 5 2 5 3 2" xfId="25703"/>
    <cellStyle name="Navadno 3 2 5 2 5 4" xfId="15803"/>
    <cellStyle name="Navadno 3 2 5 2 5 5" xfId="29160"/>
    <cellStyle name="Navadno 3 2 5 2 5 6" xfId="32144"/>
    <cellStyle name="Navadno 3 2 5 2 6" xfId="1685"/>
    <cellStyle name="Navadno 3 2 5 2 6 2" xfId="18627"/>
    <cellStyle name="Navadno 3 2 5 2 7" xfId="5911"/>
    <cellStyle name="Navadno 3 2 5 2 7 2" xfId="20069"/>
    <cellStyle name="Navadno 3 2 5 2 8" xfId="10137"/>
    <cellStyle name="Navadno 3 2 5 2 8 2" xfId="24295"/>
    <cellStyle name="Navadno 3 2 5 2 9" xfId="14395"/>
    <cellStyle name="Navadno 3 2 5 3" xfId="302"/>
    <cellStyle name="Navadno 3 2 5 3 10" xfId="28407"/>
    <cellStyle name="Navadno 3 2 5 3 11" xfId="30583"/>
    <cellStyle name="Navadno 3 2 5 3 12" xfId="32145"/>
    <cellStyle name="Navadno 3 2 5 3 2" xfId="655"/>
    <cellStyle name="Navadno 3 2 5 3 2 10" xfId="30759"/>
    <cellStyle name="Navadno 3 2 5 3 2 11" xfId="32146"/>
    <cellStyle name="Navadno 3 2 5 3 2 2" xfId="1359"/>
    <cellStyle name="Navadno 3 2 5 3 2 2 10" xfId="32147"/>
    <cellStyle name="Navadno 3 2 5 3 2 2 2" xfId="5620"/>
    <cellStyle name="Navadno 3 2 5 3 2 2 2 2" xfId="9846"/>
    <cellStyle name="Navadno 3 2 5 3 2 2 2 2 2" xfId="24004"/>
    <cellStyle name="Navadno 3 2 5 3 2 2 2 3" xfId="14072"/>
    <cellStyle name="Navadno 3 2 5 3 2 2 2 3 2" xfId="28230"/>
    <cellStyle name="Navadno 3 2 5 3 2 2 2 4" xfId="18330"/>
    <cellStyle name="Navadno 3 2 5 3 2 2 2 5" xfId="30407"/>
    <cellStyle name="Navadno 3 2 5 3 2 2 2 6" xfId="32148"/>
    <cellStyle name="Navadno 3 2 5 3 2 2 3" xfId="4212"/>
    <cellStyle name="Navadno 3 2 5 3 2 2 3 2" xfId="8438"/>
    <cellStyle name="Navadno 3 2 5 3 2 2 3 2 2" xfId="22596"/>
    <cellStyle name="Navadno 3 2 5 3 2 2 3 3" xfId="12664"/>
    <cellStyle name="Navadno 3 2 5 3 2 2 3 3 2" xfId="26822"/>
    <cellStyle name="Navadno 3 2 5 3 2 2 3 4" xfId="16922"/>
    <cellStyle name="Navadno 3 2 5 3 2 2 3 5" xfId="29719"/>
    <cellStyle name="Navadno 3 2 5 3 2 2 3 6" xfId="32149"/>
    <cellStyle name="Navadno 3 2 5 3 2 2 4" xfId="2804"/>
    <cellStyle name="Navadno 3 2 5 3 2 2 4 2" xfId="19746"/>
    <cellStyle name="Navadno 3 2 5 3 2 2 5" xfId="7030"/>
    <cellStyle name="Navadno 3 2 5 3 2 2 5 2" xfId="21188"/>
    <cellStyle name="Navadno 3 2 5 3 2 2 6" xfId="11256"/>
    <cellStyle name="Navadno 3 2 5 3 2 2 6 2" xfId="25414"/>
    <cellStyle name="Navadno 3 2 5 3 2 2 7" xfId="15514"/>
    <cellStyle name="Navadno 3 2 5 3 2 2 8" xfId="28999"/>
    <cellStyle name="Navadno 3 2 5 3 2 2 9" xfId="31111"/>
    <cellStyle name="Navadno 3 2 5 3 2 3" xfId="4916"/>
    <cellStyle name="Navadno 3 2 5 3 2 3 2" xfId="9142"/>
    <cellStyle name="Navadno 3 2 5 3 2 3 2 2" xfId="23300"/>
    <cellStyle name="Navadno 3 2 5 3 2 3 3" xfId="13368"/>
    <cellStyle name="Navadno 3 2 5 3 2 3 3 2" xfId="27526"/>
    <cellStyle name="Navadno 3 2 5 3 2 3 4" xfId="17626"/>
    <cellStyle name="Navadno 3 2 5 3 2 3 5" xfId="30055"/>
    <cellStyle name="Navadno 3 2 5 3 2 3 6" xfId="32150"/>
    <cellStyle name="Navadno 3 2 5 3 2 4" xfId="3508"/>
    <cellStyle name="Navadno 3 2 5 3 2 4 2" xfId="7734"/>
    <cellStyle name="Navadno 3 2 5 3 2 4 2 2" xfId="21892"/>
    <cellStyle name="Navadno 3 2 5 3 2 4 3" xfId="11960"/>
    <cellStyle name="Navadno 3 2 5 3 2 4 3 2" xfId="26118"/>
    <cellStyle name="Navadno 3 2 5 3 2 4 4" xfId="16218"/>
    <cellStyle name="Navadno 3 2 5 3 2 4 5" xfId="29367"/>
    <cellStyle name="Navadno 3 2 5 3 2 4 6" xfId="32151"/>
    <cellStyle name="Navadno 3 2 5 3 2 5" xfId="2100"/>
    <cellStyle name="Navadno 3 2 5 3 2 5 2" xfId="19042"/>
    <cellStyle name="Navadno 3 2 5 3 2 6" xfId="6326"/>
    <cellStyle name="Navadno 3 2 5 3 2 6 2" xfId="20484"/>
    <cellStyle name="Navadno 3 2 5 3 2 7" xfId="10552"/>
    <cellStyle name="Navadno 3 2 5 3 2 7 2" xfId="24710"/>
    <cellStyle name="Navadno 3 2 5 3 2 8" xfId="14810"/>
    <cellStyle name="Navadno 3 2 5 3 2 9" xfId="28647"/>
    <cellStyle name="Navadno 3 2 5 3 3" xfId="1007"/>
    <cellStyle name="Navadno 3 2 5 3 3 10" xfId="32152"/>
    <cellStyle name="Navadno 3 2 5 3 3 2" xfId="5268"/>
    <cellStyle name="Navadno 3 2 5 3 3 2 2" xfId="9494"/>
    <cellStyle name="Navadno 3 2 5 3 3 2 2 2" xfId="23652"/>
    <cellStyle name="Navadno 3 2 5 3 3 2 3" xfId="13720"/>
    <cellStyle name="Navadno 3 2 5 3 3 2 3 2" xfId="27878"/>
    <cellStyle name="Navadno 3 2 5 3 3 2 4" xfId="17978"/>
    <cellStyle name="Navadno 3 2 5 3 3 2 5" xfId="30231"/>
    <cellStyle name="Navadno 3 2 5 3 3 2 6" xfId="32153"/>
    <cellStyle name="Navadno 3 2 5 3 3 3" xfId="3860"/>
    <cellStyle name="Navadno 3 2 5 3 3 3 2" xfId="8086"/>
    <cellStyle name="Navadno 3 2 5 3 3 3 2 2" xfId="22244"/>
    <cellStyle name="Navadno 3 2 5 3 3 3 3" xfId="12312"/>
    <cellStyle name="Navadno 3 2 5 3 3 3 3 2" xfId="26470"/>
    <cellStyle name="Navadno 3 2 5 3 3 3 4" xfId="16570"/>
    <cellStyle name="Navadno 3 2 5 3 3 3 5" xfId="29543"/>
    <cellStyle name="Navadno 3 2 5 3 3 3 6" xfId="32154"/>
    <cellStyle name="Navadno 3 2 5 3 3 4" xfId="2452"/>
    <cellStyle name="Navadno 3 2 5 3 3 4 2" xfId="19394"/>
    <cellStyle name="Navadno 3 2 5 3 3 5" xfId="6678"/>
    <cellStyle name="Navadno 3 2 5 3 3 5 2" xfId="20836"/>
    <cellStyle name="Navadno 3 2 5 3 3 6" xfId="10904"/>
    <cellStyle name="Navadno 3 2 5 3 3 6 2" xfId="25062"/>
    <cellStyle name="Navadno 3 2 5 3 3 7" xfId="15162"/>
    <cellStyle name="Navadno 3 2 5 3 3 8" xfId="28823"/>
    <cellStyle name="Navadno 3 2 5 3 3 9" xfId="30935"/>
    <cellStyle name="Navadno 3 2 5 3 4" xfId="4564"/>
    <cellStyle name="Navadno 3 2 5 3 4 2" xfId="8790"/>
    <cellStyle name="Navadno 3 2 5 3 4 2 2" xfId="22948"/>
    <cellStyle name="Navadno 3 2 5 3 4 3" xfId="13016"/>
    <cellStyle name="Navadno 3 2 5 3 4 3 2" xfId="27174"/>
    <cellStyle name="Navadno 3 2 5 3 4 4" xfId="17274"/>
    <cellStyle name="Navadno 3 2 5 3 4 5" xfId="29879"/>
    <cellStyle name="Navadno 3 2 5 3 4 6" xfId="32155"/>
    <cellStyle name="Navadno 3 2 5 3 5" xfId="3156"/>
    <cellStyle name="Navadno 3 2 5 3 5 2" xfId="7382"/>
    <cellStyle name="Navadno 3 2 5 3 5 2 2" xfId="21540"/>
    <cellStyle name="Navadno 3 2 5 3 5 3" xfId="11608"/>
    <cellStyle name="Navadno 3 2 5 3 5 3 2" xfId="25766"/>
    <cellStyle name="Navadno 3 2 5 3 5 4" xfId="15866"/>
    <cellStyle name="Navadno 3 2 5 3 5 5" xfId="29191"/>
    <cellStyle name="Navadno 3 2 5 3 5 6" xfId="32156"/>
    <cellStyle name="Navadno 3 2 5 3 6" xfId="1748"/>
    <cellStyle name="Navadno 3 2 5 3 6 2" xfId="18690"/>
    <cellStyle name="Navadno 3 2 5 3 7" xfId="5974"/>
    <cellStyle name="Navadno 3 2 5 3 7 2" xfId="20132"/>
    <cellStyle name="Navadno 3 2 5 3 8" xfId="10200"/>
    <cellStyle name="Navadno 3 2 5 3 8 2" xfId="24358"/>
    <cellStyle name="Navadno 3 2 5 3 9" xfId="14458"/>
    <cellStyle name="Navadno 3 2 5 4" xfId="464"/>
    <cellStyle name="Navadno 3 2 5 4 10" xfId="30664"/>
    <cellStyle name="Navadno 3 2 5 4 11" xfId="32157"/>
    <cellStyle name="Navadno 3 2 5 4 2" xfId="1168"/>
    <cellStyle name="Navadno 3 2 5 4 2 10" xfId="32158"/>
    <cellStyle name="Navadno 3 2 5 4 2 2" xfId="5429"/>
    <cellStyle name="Navadno 3 2 5 4 2 2 2" xfId="9655"/>
    <cellStyle name="Navadno 3 2 5 4 2 2 2 2" xfId="23813"/>
    <cellStyle name="Navadno 3 2 5 4 2 2 3" xfId="13881"/>
    <cellStyle name="Navadno 3 2 5 4 2 2 3 2" xfId="28039"/>
    <cellStyle name="Navadno 3 2 5 4 2 2 4" xfId="18139"/>
    <cellStyle name="Navadno 3 2 5 4 2 2 5" xfId="30312"/>
    <cellStyle name="Navadno 3 2 5 4 2 2 6" xfId="32159"/>
    <cellStyle name="Navadno 3 2 5 4 2 3" xfId="4021"/>
    <cellStyle name="Navadno 3 2 5 4 2 3 2" xfId="8247"/>
    <cellStyle name="Navadno 3 2 5 4 2 3 2 2" xfId="22405"/>
    <cellStyle name="Navadno 3 2 5 4 2 3 3" xfId="12473"/>
    <cellStyle name="Navadno 3 2 5 4 2 3 3 2" xfId="26631"/>
    <cellStyle name="Navadno 3 2 5 4 2 3 4" xfId="16731"/>
    <cellStyle name="Navadno 3 2 5 4 2 3 5" xfId="29624"/>
    <cellStyle name="Navadno 3 2 5 4 2 3 6" xfId="32160"/>
    <cellStyle name="Navadno 3 2 5 4 2 4" xfId="2613"/>
    <cellStyle name="Navadno 3 2 5 4 2 4 2" xfId="19555"/>
    <cellStyle name="Navadno 3 2 5 4 2 5" xfId="6839"/>
    <cellStyle name="Navadno 3 2 5 4 2 5 2" xfId="20997"/>
    <cellStyle name="Navadno 3 2 5 4 2 6" xfId="11065"/>
    <cellStyle name="Navadno 3 2 5 4 2 6 2" xfId="25223"/>
    <cellStyle name="Navadno 3 2 5 4 2 7" xfId="15323"/>
    <cellStyle name="Navadno 3 2 5 4 2 8" xfId="28904"/>
    <cellStyle name="Navadno 3 2 5 4 2 9" xfId="31016"/>
    <cellStyle name="Navadno 3 2 5 4 3" xfId="4725"/>
    <cellStyle name="Navadno 3 2 5 4 3 2" xfId="8951"/>
    <cellStyle name="Navadno 3 2 5 4 3 2 2" xfId="23109"/>
    <cellStyle name="Navadno 3 2 5 4 3 3" xfId="13177"/>
    <cellStyle name="Navadno 3 2 5 4 3 3 2" xfId="27335"/>
    <cellStyle name="Navadno 3 2 5 4 3 4" xfId="17435"/>
    <cellStyle name="Navadno 3 2 5 4 3 5" xfId="29960"/>
    <cellStyle name="Navadno 3 2 5 4 3 6" xfId="32161"/>
    <cellStyle name="Navadno 3 2 5 4 4" xfId="3317"/>
    <cellStyle name="Navadno 3 2 5 4 4 2" xfId="7543"/>
    <cellStyle name="Navadno 3 2 5 4 4 2 2" xfId="21701"/>
    <cellStyle name="Navadno 3 2 5 4 4 3" xfId="11769"/>
    <cellStyle name="Navadno 3 2 5 4 4 3 2" xfId="25927"/>
    <cellStyle name="Navadno 3 2 5 4 4 4" xfId="16027"/>
    <cellStyle name="Navadno 3 2 5 4 4 5" xfId="29272"/>
    <cellStyle name="Navadno 3 2 5 4 4 6" xfId="32162"/>
    <cellStyle name="Navadno 3 2 5 4 5" xfId="1909"/>
    <cellStyle name="Navadno 3 2 5 4 5 2" xfId="18851"/>
    <cellStyle name="Navadno 3 2 5 4 6" xfId="6135"/>
    <cellStyle name="Navadno 3 2 5 4 6 2" xfId="20293"/>
    <cellStyle name="Navadno 3 2 5 4 7" xfId="10361"/>
    <cellStyle name="Navadno 3 2 5 4 7 2" xfId="24519"/>
    <cellStyle name="Navadno 3 2 5 4 8" xfId="14619"/>
    <cellStyle name="Navadno 3 2 5 4 9" xfId="28552"/>
    <cellStyle name="Navadno 3 2 5 5" xfId="816"/>
    <cellStyle name="Navadno 3 2 5 5 10" xfId="32163"/>
    <cellStyle name="Navadno 3 2 5 5 2" xfId="5077"/>
    <cellStyle name="Navadno 3 2 5 5 2 2" xfId="9303"/>
    <cellStyle name="Navadno 3 2 5 5 2 2 2" xfId="23461"/>
    <cellStyle name="Navadno 3 2 5 5 2 3" xfId="13529"/>
    <cellStyle name="Navadno 3 2 5 5 2 3 2" xfId="27687"/>
    <cellStyle name="Navadno 3 2 5 5 2 4" xfId="17787"/>
    <cellStyle name="Navadno 3 2 5 5 2 5" xfId="30136"/>
    <cellStyle name="Navadno 3 2 5 5 2 6" xfId="32164"/>
    <cellStyle name="Navadno 3 2 5 5 3" xfId="3669"/>
    <cellStyle name="Navadno 3 2 5 5 3 2" xfId="7895"/>
    <cellStyle name="Navadno 3 2 5 5 3 2 2" xfId="22053"/>
    <cellStyle name="Navadno 3 2 5 5 3 3" xfId="12121"/>
    <cellStyle name="Navadno 3 2 5 5 3 3 2" xfId="26279"/>
    <cellStyle name="Navadno 3 2 5 5 3 4" xfId="16379"/>
    <cellStyle name="Navadno 3 2 5 5 3 5" xfId="29448"/>
    <cellStyle name="Navadno 3 2 5 5 3 6" xfId="32165"/>
    <cellStyle name="Navadno 3 2 5 5 4" xfId="2261"/>
    <cellStyle name="Navadno 3 2 5 5 4 2" xfId="19203"/>
    <cellStyle name="Navadno 3 2 5 5 5" xfId="6487"/>
    <cellStyle name="Navadno 3 2 5 5 5 2" xfId="20645"/>
    <cellStyle name="Navadno 3 2 5 5 6" xfId="10713"/>
    <cellStyle name="Navadno 3 2 5 5 6 2" xfId="24871"/>
    <cellStyle name="Navadno 3 2 5 5 7" xfId="14971"/>
    <cellStyle name="Navadno 3 2 5 5 8" xfId="28728"/>
    <cellStyle name="Navadno 3 2 5 5 9" xfId="30840"/>
    <cellStyle name="Navadno 3 2 5 6" xfId="4341"/>
    <cellStyle name="Navadno 3 2 5 6 2" xfId="8567"/>
    <cellStyle name="Navadno 3 2 5 6 2 2" xfId="22725"/>
    <cellStyle name="Navadno 3 2 5 6 3" xfId="12793"/>
    <cellStyle name="Navadno 3 2 5 6 3 2" xfId="26951"/>
    <cellStyle name="Navadno 3 2 5 6 4" xfId="17051"/>
    <cellStyle name="Navadno 3 2 5 6 5" xfId="29768"/>
    <cellStyle name="Navadno 3 2 5 6 6" xfId="32166"/>
    <cellStyle name="Navadno 3 2 5 7" xfId="2933"/>
    <cellStyle name="Navadno 3 2 5 7 2" xfId="7159"/>
    <cellStyle name="Navadno 3 2 5 7 2 2" xfId="21317"/>
    <cellStyle name="Navadno 3 2 5 7 3" xfId="11385"/>
    <cellStyle name="Navadno 3 2 5 7 3 2" xfId="25543"/>
    <cellStyle name="Navadno 3 2 5 7 4" xfId="15643"/>
    <cellStyle name="Navadno 3 2 5 7 5" xfId="29080"/>
    <cellStyle name="Navadno 3 2 5 7 6" xfId="32167"/>
    <cellStyle name="Navadno 3 2 5 8" xfId="1493"/>
    <cellStyle name="Navadno 3 2 5 8 2" xfId="18435"/>
    <cellStyle name="Navadno 3 2 5 9" xfId="5719"/>
    <cellStyle name="Navadno 3 2 5 9 2" xfId="19877"/>
    <cellStyle name="Navadno 3 2 6" xfId="111"/>
    <cellStyle name="Navadno 3 2 6 10" xfId="14267"/>
    <cellStyle name="Navadno 3 2 6 11" xfId="28376"/>
    <cellStyle name="Navadno 3 2 6 12" xfId="30488"/>
    <cellStyle name="Navadno 3 2 6 13" xfId="32168"/>
    <cellStyle name="Navadno 3 2 6 2" xfId="271"/>
    <cellStyle name="Navadno 3 2 6 2 10" xfId="28472"/>
    <cellStyle name="Navadno 3 2 6 2 11" xfId="30568"/>
    <cellStyle name="Navadno 3 2 6 2 12" xfId="32169"/>
    <cellStyle name="Navadno 3 2 6 2 2" xfId="624"/>
    <cellStyle name="Navadno 3 2 6 2 2 10" xfId="30744"/>
    <cellStyle name="Navadno 3 2 6 2 2 11" xfId="32170"/>
    <cellStyle name="Navadno 3 2 6 2 2 2" xfId="1328"/>
    <cellStyle name="Navadno 3 2 6 2 2 2 10" xfId="32171"/>
    <cellStyle name="Navadno 3 2 6 2 2 2 2" xfId="5589"/>
    <cellStyle name="Navadno 3 2 6 2 2 2 2 2" xfId="9815"/>
    <cellStyle name="Navadno 3 2 6 2 2 2 2 2 2" xfId="23973"/>
    <cellStyle name="Navadno 3 2 6 2 2 2 2 3" xfId="14041"/>
    <cellStyle name="Navadno 3 2 6 2 2 2 2 3 2" xfId="28199"/>
    <cellStyle name="Navadno 3 2 6 2 2 2 2 4" xfId="18299"/>
    <cellStyle name="Navadno 3 2 6 2 2 2 2 5" xfId="30392"/>
    <cellStyle name="Navadno 3 2 6 2 2 2 2 6" xfId="32172"/>
    <cellStyle name="Navadno 3 2 6 2 2 2 3" xfId="4181"/>
    <cellStyle name="Navadno 3 2 6 2 2 2 3 2" xfId="8407"/>
    <cellStyle name="Navadno 3 2 6 2 2 2 3 2 2" xfId="22565"/>
    <cellStyle name="Navadno 3 2 6 2 2 2 3 3" xfId="12633"/>
    <cellStyle name="Navadno 3 2 6 2 2 2 3 3 2" xfId="26791"/>
    <cellStyle name="Navadno 3 2 6 2 2 2 3 4" xfId="16891"/>
    <cellStyle name="Navadno 3 2 6 2 2 2 3 5" xfId="29704"/>
    <cellStyle name="Navadno 3 2 6 2 2 2 3 6" xfId="32173"/>
    <cellStyle name="Navadno 3 2 6 2 2 2 4" xfId="2773"/>
    <cellStyle name="Navadno 3 2 6 2 2 2 4 2" xfId="19715"/>
    <cellStyle name="Navadno 3 2 6 2 2 2 5" xfId="6999"/>
    <cellStyle name="Navadno 3 2 6 2 2 2 5 2" xfId="21157"/>
    <cellStyle name="Navadno 3 2 6 2 2 2 6" xfId="11225"/>
    <cellStyle name="Navadno 3 2 6 2 2 2 6 2" xfId="25383"/>
    <cellStyle name="Navadno 3 2 6 2 2 2 7" xfId="15483"/>
    <cellStyle name="Navadno 3 2 6 2 2 2 8" xfId="28984"/>
    <cellStyle name="Navadno 3 2 6 2 2 2 9" xfId="31096"/>
    <cellStyle name="Navadno 3 2 6 2 2 3" xfId="4885"/>
    <cellStyle name="Navadno 3 2 6 2 2 3 2" xfId="9111"/>
    <cellStyle name="Navadno 3 2 6 2 2 3 2 2" xfId="23269"/>
    <cellStyle name="Navadno 3 2 6 2 2 3 3" xfId="13337"/>
    <cellStyle name="Navadno 3 2 6 2 2 3 3 2" xfId="27495"/>
    <cellStyle name="Navadno 3 2 6 2 2 3 4" xfId="17595"/>
    <cellStyle name="Navadno 3 2 6 2 2 3 5" xfId="30040"/>
    <cellStyle name="Navadno 3 2 6 2 2 3 6" xfId="32174"/>
    <cellStyle name="Navadno 3 2 6 2 2 4" xfId="3477"/>
    <cellStyle name="Navadno 3 2 6 2 2 4 2" xfId="7703"/>
    <cellStyle name="Navadno 3 2 6 2 2 4 2 2" xfId="21861"/>
    <cellStyle name="Navadno 3 2 6 2 2 4 3" xfId="11929"/>
    <cellStyle name="Navadno 3 2 6 2 2 4 3 2" xfId="26087"/>
    <cellStyle name="Navadno 3 2 6 2 2 4 4" xfId="16187"/>
    <cellStyle name="Navadno 3 2 6 2 2 4 5" xfId="29352"/>
    <cellStyle name="Navadno 3 2 6 2 2 4 6" xfId="32175"/>
    <cellStyle name="Navadno 3 2 6 2 2 5" xfId="2069"/>
    <cellStyle name="Navadno 3 2 6 2 2 5 2" xfId="19011"/>
    <cellStyle name="Navadno 3 2 6 2 2 6" xfId="6295"/>
    <cellStyle name="Navadno 3 2 6 2 2 6 2" xfId="20453"/>
    <cellStyle name="Navadno 3 2 6 2 2 7" xfId="10521"/>
    <cellStyle name="Navadno 3 2 6 2 2 7 2" xfId="24679"/>
    <cellStyle name="Navadno 3 2 6 2 2 8" xfId="14779"/>
    <cellStyle name="Navadno 3 2 6 2 2 9" xfId="28632"/>
    <cellStyle name="Navadno 3 2 6 2 3" xfId="976"/>
    <cellStyle name="Navadno 3 2 6 2 3 10" xfId="32176"/>
    <cellStyle name="Navadno 3 2 6 2 3 2" xfId="5237"/>
    <cellStyle name="Navadno 3 2 6 2 3 2 2" xfId="9463"/>
    <cellStyle name="Navadno 3 2 6 2 3 2 2 2" xfId="23621"/>
    <cellStyle name="Navadno 3 2 6 2 3 2 3" xfId="13689"/>
    <cellStyle name="Navadno 3 2 6 2 3 2 3 2" xfId="27847"/>
    <cellStyle name="Navadno 3 2 6 2 3 2 4" xfId="17947"/>
    <cellStyle name="Navadno 3 2 6 2 3 2 5" xfId="30216"/>
    <cellStyle name="Navadno 3 2 6 2 3 2 6" xfId="32177"/>
    <cellStyle name="Navadno 3 2 6 2 3 3" xfId="3829"/>
    <cellStyle name="Navadno 3 2 6 2 3 3 2" xfId="8055"/>
    <cellStyle name="Navadno 3 2 6 2 3 3 2 2" xfId="22213"/>
    <cellStyle name="Navadno 3 2 6 2 3 3 3" xfId="12281"/>
    <cellStyle name="Navadno 3 2 6 2 3 3 3 2" xfId="26439"/>
    <cellStyle name="Navadno 3 2 6 2 3 3 4" xfId="16539"/>
    <cellStyle name="Navadno 3 2 6 2 3 3 5" xfId="29528"/>
    <cellStyle name="Navadno 3 2 6 2 3 3 6" xfId="32178"/>
    <cellStyle name="Navadno 3 2 6 2 3 4" xfId="2421"/>
    <cellStyle name="Navadno 3 2 6 2 3 4 2" xfId="19363"/>
    <cellStyle name="Navadno 3 2 6 2 3 5" xfId="6647"/>
    <cellStyle name="Navadno 3 2 6 2 3 5 2" xfId="20805"/>
    <cellStyle name="Navadno 3 2 6 2 3 6" xfId="10873"/>
    <cellStyle name="Navadno 3 2 6 2 3 6 2" xfId="25031"/>
    <cellStyle name="Navadno 3 2 6 2 3 7" xfId="15131"/>
    <cellStyle name="Navadno 3 2 6 2 3 8" xfId="28808"/>
    <cellStyle name="Navadno 3 2 6 2 3 9" xfId="30920"/>
    <cellStyle name="Navadno 3 2 6 2 4" xfId="4533"/>
    <cellStyle name="Navadno 3 2 6 2 4 2" xfId="8759"/>
    <cellStyle name="Navadno 3 2 6 2 4 2 2" xfId="22917"/>
    <cellStyle name="Navadno 3 2 6 2 4 3" xfId="12985"/>
    <cellStyle name="Navadno 3 2 6 2 4 3 2" xfId="27143"/>
    <cellStyle name="Navadno 3 2 6 2 4 4" xfId="17243"/>
    <cellStyle name="Navadno 3 2 6 2 4 5" xfId="29864"/>
    <cellStyle name="Navadno 3 2 6 2 4 6" xfId="32179"/>
    <cellStyle name="Navadno 3 2 6 2 5" xfId="3125"/>
    <cellStyle name="Navadno 3 2 6 2 5 2" xfId="7351"/>
    <cellStyle name="Navadno 3 2 6 2 5 2 2" xfId="21509"/>
    <cellStyle name="Navadno 3 2 6 2 5 3" xfId="11577"/>
    <cellStyle name="Navadno 3 2 6 2 5 3 2" xfId="25735"/>
    <cellStyle name="Navadno 3 2 6 2 5 4" xfId="15835"/>
    <cellStyle name="Navadno 3 2 6 2 5 5" xfId="29176"/>
    <cellStyle name="Navadno 3 2 6 2 5 6" xfId="32180"/>
    <cellStyle name="Navadno 3 2 6 2 6" xfId="1717"/>
    <cellStyle name="Navadno 3 2 6 2 6 2" xfId="18659"/>
    <cellStyle name="Navadno 3 2 6 2 7" xfId="5943"/>
    <cellStyle name="Navadno 3 2 6 2 7 2" xfId="20101"/>
    <cellStyle name="Navadno 3 2 6 2 8" xfId="10169"/>
    <cellStyle name="Navadno 3 2 6 2 8 2" xfId="24327"/>
    <cellStyle name="Navadno 3 2 6 2 9" xfId="14427"/>
    <cellStyle name="Navadno 3 2 6 3" xfId="496"/>
    <cellStyle name="Navadno 3 2 6 3 10" xfId="30680"/>
    <cellStyle name="Navadno 3 2 6 3 11" xfId="32181"/>
    <cellStyle name="Navadno 3 2 6 3 2" xfId="1200"/>
    <cellStyle name="Navadno 3 2 6 3 2 10" xfId="32182"/>
    <cellStyle name="Navadno 3 2 6 3 2 2" xfId="5461"/>
    <cellStyle name="Navadno 3 2 6 3 2 2 2" xfId="9687"/>
    <cellStyle name="Navadno 3 2 6 3 2 2 2 2" xfId="23845"/>
    <cellStyle name="Navadno 3 2 6 3 2 2 3" xfId="13913"/>
    <cellStyle name="Navadno 3 2 6 3 2 2 3 2" xfId="28071"/>
    <cellStyle name="Navadno 3 2 6 3 2 2 4" xfId="18171"/>
    <cellStyle name="Navadno 3 2 6 3 2 2 5" xfId="30328"/>
    <cellStyle name="Navadno 3 2 6 3 2 2 6" xfId="32183"/>
    <cellStyle name="Navadno 3 2 6 3 2 3" xfId="4053"/>
    <cellStyle name="Navadno 3 2 6 3 2 3 2" xfId="8279"/>
    <cellStyle name="Navadno 3 2 6 3 2 3 2 2" xfId="22437"/>
    <cellStyle name="Navadno 3 2 6 3 2 3 3" xfId="12505"/>
    <cellStyle name="Navadno 3 2 6 3 2 3 3 2" xfId="26663"/>
    <cellStyle name="Navadno 3 2 6 3 2 3 4" xfId="16763"/>
    <cellStyle name="Navadno 3 2 6 3 2 3 5" xfId="29640"/>
    <cellStyle name="Navadno 3 2 6 3 2 3 6" xfId="32184"/>
    <cellStyle name="Navadno 3 2 6 3 2 4" xfId="2645"/>
    <cellStyle name="Navadno 3 2 6 3 2 4 2" xfId="19587"/>
    <cellStyle name="Navadno 3 2 6 3 2 5" xfId="6871"/>
    <cellStyle name="Navadno 3 2 6 3 2 5 2" xfId="21029"/>
    <cellStyle name="Navadno 3 2 6 3 2 6" xfId="11097"/>
    <cellStyle name="Navadno 3 2 6 3 2 6 2" xfId="25255"/>
    <cellStyle name="Navadno 3 2 6 3 2 7" xfId="15355"/>
    <cellStyle name="Navadno 3 2 6 3 2 8" xfId="28920"/>
    <cellStyle name="Navadno 3 2 6 3 2 9" xfId="31032"/>
    <cellStyle name="Navadno 3 2 6 3 3" xfId="4757"/>
    <cellStyle name="Navadno 3 2 6 3 3 2" xfId="8983"/>
    <cellStyle name="Navadno 3 2 6 3 3 2 2" xfId="23141"/>
    <cellStyle name="Navadno 3 2 6 3 3 3" xfId="13209"/>
    <cellStyle name="Navadno 3 2 6 3 3 3 2" xfId="27367"/>
    <cellStyle name="Navadno 3 2 6 3 3 4" xfId="17467"/>
    <cellStyle name="Navadno 3 2 6 3 3 5" xfId="29976"/>
    <cellStyle name="Navadno 3 2 6 3 3 6" xfId="32185"/>
    <cellStyle name="Navadno 3 2 6 3 4" xfId="3349"/>
    <cellStyle name="Navadno 3 2 6 3 4 2" xfId="7575"/>
    <cellStyle name="Navadno 3 2 6 3 4 2 2" xfId="21733"/>
    <cellStyle name="Navadno 3 2 6 3 4 3" xfId="11801"/>
    <cellStyle name="Navadno 3 2 6 3 4 3 2" xfId="25959"/>
    <cellStyle name="Navadno 3 2 6 3 4 4" xfId="16059"/>
    <cellStyle name="Navadno 3 2 6 3 4 5" xfId="29288"/>
    <cellStyle name="Navadno 3 2 6 3 4 6" xfId="32186"/>
    <cellStyle name="Navadno 3 2 6 3 5" xfId="1941"/>
    <cellStyle name="Navadno 3 2 6 3 5 2" xfId="18883"/>
    <cellStyle name="Navadno 3 2 6 3 6" xfId="6167"/>
    <cellStyle name="Navadno 3 2 6 3 6 2" xfId="20325"/>
    <cellStyle name="Navadno 3 2 6 3 7" xfId="10393"/>
    <cellStyle name="Navadno 3 2 6 3 7 2" xfId="24551"/>
    <cellStyle name="Navadno 3 2 6 3 8" xfId="14651"/>
    <cellStyle name="Navadno 3 2 6 3 9" xfId="28568"/>
    <cellStyle name="Navadno 3 2 6 4" xfId="848"/>
    <cellStyle name="Navadno 3 2 6 4 10" xfId="32187"/>
    <cellStyle name="Navadno 3 2 6 4 2" xfId="5109"/>
    <cellStyle name="Navadno 3 2 6 4 2 2" xfId="9335"/>
    <cellStyle name="Navadno 3 2 6 4 2 2 2" xfId="23493"/>
    <cellStyle name="Navadno 3 2 6 4 2 3" xfId="13561"/>
    <cellStyle name="Navadno 3 2 6 4 2 3 2" xfId="27719"/>
    <cellStyle name="Navadno 3 2 6 4 2 4" xfId="17819"/>
    <cellStyle name="Navadno 3 2 6 4 2 5" xfId="30152"/>
    <cellStyle name="Navadno 3 2 6 4 2 6" xfId="32188"/>
    <cellStyle name="Navadno 3 2 6 4 3" xfId="3701"/>
    <cellStyle name="Navadno 3 2 6 4 3 2" xfId="7927"/>
    <cellStyle name="Navadno 3 2 6 4 3 2 2" xfId="22085"/>
    <cellStyle name="Navadno 3 2 6 4 3 3" xfId="12153"/>
    <cellStyle name="Navadno 3 2 6 4 3 3 2" xfId="26311"/>
    <cellStyle name="Navadno 3 2 6 4 3 4" xfId="16411"/>
    <cellStyle name="Navadno 3 2 6 4 3 5" xfId="29464"/>
    <cellStyle name="Navadno 3 2 6 4 3 6" xfId="32189"/>
    <cellStyle name="Navadno 3 2 6 4 4" xfId="2293"/>
    <cellStyle name="Navadno 3 2 6 4 4 2" xfId="19235"/>
    <cellStyle name="Navadno 3 2 6 4 5" xfId="6519"/>
    <cellStyle name="Navadno 3 2 6 4 5 2" xfId="20677"/>
    <cellStyle name="Navadno 3 2 6 4 6" xfId="10745"/>
    <cellStyle name="Navadno 3 2 6 4 6 2" xfId="24903"/>
    <cellStyle name="Navadno 3 2 6 4 7" xfId="15003"/>
    <cellStyle name="Navadno 3 2 6 4 8" xfId="28744"/>
    <cellStyle name="Navadno 3 2 6 4 9" xfId="30856"/>
    <cellStyle name="Navadno 3 2 6 5" xfId="4373"/>
    <cellStyle name="Navadno 3 2 6 5 2" xfId="8599"/>
    <cellStyle name="Navadno 3 2 6 5 2 2" xfId="22757"/>
    <cellStyle name="Navadno 3 2 6 5 3" xfId="12825"/>
    <cellStyle name="Navadno 3 2 6 5 3 2" xfId="26983"/>
    <cellStyle name="Navadno 3 2 6 5 4" xfId="17083"/>
    <cellStyle name="Navadno 3 2 6 5 5" xfId="29784"/>
    <cellStyle name="Navadno 3 2 6 5 6" xfId="32190"/>
    <cellStyle name="Navadno 3 2 6 6" xfId="2965"/>
    <cellStyle name="Navadno 3 2 6 6 2" xfId="7191"/>
    <cellStyle name="Navadno 3 2 6 6 2 2" xfId="21349"/>
    <cellStyle name="Navadno 3 2 6 6 3" xfId="11417"/>
    <cellStyle name="Navadno 3 2 6 6 3 2" xfId="25575"/>
    <cellStyle name="Navadno 3 2 6 6 4" xfId="15675"/>
    <cellStyle name="Navadno 3 2 6 6 5" xfId="29096"/>
    <cellStyle name="Navadno 3 2 6 6 6" xfId="32191"/>
    <cellStyle name="Navadno 3 2 6 7" xfId="1557"/>
    <cellStyle name="Navadno 3 2 6 7 2" xfId="18499"/>
    <cellStyle name="Navadno 3 2 6 8" xfId="5783"/>
    <cellStyle name="Navadno 3 2 6 8 2" xfId="19941"/>
    <cellStyle name="Navadno 3 2 6 9" xfId="10009"/>
    <cellStyle name="Navadno 3 2 6 9 2" xfId="24167"/>
    <cellStyle name="Navadno 3 2 7" xfId="41"/>
    <cellStyle name="Navadno 3 2 7 10" xfId="14235"/>
    <cellStyle name="Navadno 3 2 7 11" xfId="28344"/>
    <cellStyle name="Navadno 3 2 7 12" xfId="30456"/>
    <cellStyle name="Navadno 3 2 7 13" xfId="32192"/>
    <cellStyle name="Navadno 3 2 7 2" xfId="207"/>
    <cellStyle name="Navadno 3 2 7 2 10" xfId="28456"/>
    <cellStyle name="Navadno 3 2 7 2 11" xfId="30536"/>
    <cellStyle name="Navadno 3 2 7 2 12" xfId="32193"/>
    <cellStyle name="Navadno 3 2 7 2 2" xfId="560"/>
    <cellStyle name="Navadno 3 2 7 2 2 10" xfId="30712"/>
    <cellStyle name="Navadno 3 2 7 2 2 11" xfId="32194"/>
    <cellStyle name="Navadno 3 2 7 2 2 2" xfId="1264"/>
    <cellStyle name="Navadno 3 2 7 2 2 2 10" xfId="32195"/>
    <cellStyle name="Navadno 3 2 7 2 2 2 2" xfId="5525"/>
    <cellStyle name="Navadno 3 2 7 2 2 2 2 2" xfId="9751"/>
    <cellStyle name="Navadno 3 2 7 2 2 2 2 2 2" xfId="23909"/>
    <cellStyle name="Navadno 3 2 7 2 2 2 2 3" xfId="13977"/>
    <cellStyle name="Navadno 3 2 7 2 2 2 2 3 2" xfId="28135"/>
    <cellStyle name="Navadno 3 2 7 2 2 2 2 4" xfId="18235"/>
    <cellStyle name="Navadno 3 2 7 2 2 2 2 5" xfId="30360"/>
    <cellStyle name="Navadno 3 2 7 2 2 2 2 6" xfId="32196"/>
    <cellStyle name="Navadno 3 2 7 2 2 2 3" xfId="4117"/>
    <cellStyle name="Navadno 3 2 7 2 2 2 3 2" xfId="8343"/>
    <cellStyle name="Navadno 3 2 7 2 2 2 3 2 2" xfId="22501"/>
    <cellStyle name="Navadno 3 2 7 2 2 2 3 3" xfId="12569"/>
    <cellStyle name="Navadno 3 2 7 2 2 2 3 3 2" xfId="26727"/>
    <cellStyle name="Navadno 3 2 7 2 2 2 3 4" xfId="16827"/>
    <cellStyle name="Navadno 3 2 7 2 2 2 3 5" xfId="29672"/>
    <cellStyle name="Navadno 3 2 7 2 2 2 3 6" xfId="32197"/>
    <cellStyle name="Navadno 3 2 7 2 2 2 4" xfId="2709"/>
    <cellStyle name="Navadno 3 2 7 2 2 2 4 2" xfId="19651"/>
    <cellStyle name="Navadno 3 2 7 2 2 2 5" xfId="6935"/>
    <cellStyle name="Navadno 3 2 7 2 2 2 5 2" xfId="21093"/>
    <cellStyle name="Navadno 3 2 7 2 2 2 6" xfId="11161"/>
    <cellStyle name="Navadno 3 2 7 2 2 2 6 2" xfId="25319"/>
    <cellStyle name="Navadno 3 2 7 2 2 2 7" xfId="15419"/>
    <cellStyle name="Navadno 3 2 7 2 2 2 8" xfId="28952"/>
    <cellStyle name="Navadno 3 2 7 2 2 2 9" xfId="31064"/>
    <cellStyle name="Navadno 3 2 7 2 2 3" xfId="4821"/>
    <cellStyle name="Navadno 3 2 7 2 2 3 2" xfId="9047"/>
    <cellStyle name="Navadno 3 2 7 2 2 3 2 2" xfId="23205"/>
    <cellStyle name="Navadno 3 2 7 2 2 3 3" xfId="13273"/>
    <cellStyle name="Navadno 3 2 7 2 2 3 3 2" xfId="27431"/>
    <cellStyle name="Navadno 3 2 7 2 2 3 4" xfId="17531"/>
    <cellStyle name="Navadno 3 2 7 2 2 3 5" xfId="30008"/>
    <cellStyle name="Navadno 3 2 7 2 2 3 6" xfId="32198"/>
    <cellStyle name="Navadno 3 2 7 2 2 4" xfId="3413"/>
    <cellStyle name="Navadno 3 2 7 2 2 4 2" xfId="7639"/>
    <cellStyle name="Navadno 3 2 7 2 2 4 2 2" xfId="21797"/>
    <cellStyle name="Navadno 3 2 7 2 2 4 3" xfId="11865"/>
    <cellStyle name="Navadno 3 2 7 2 2 4 3 2" xfId="26023"/>
    <cellStyle name="Navadno 3 2 7 2 2 4 4" xfId="16123"/>
    <cellStyle name="Navadno 3 2 7 2 2 4 5" xfId="29320"/>
    <cellStyle name="Navadno 3 2 7 2 2 4 6" xfId="32199"/>
    <cellStyle name="Navadno 3 2 7 2 2 5" xfId="2005"/>
    <cellStyle name="Navadno 3 2 7 2 2 5 2" xfId="18947"/>
    <cellStyle name="Navadno 3 2 7 2 2 6" xfId="6231"/>
    <cellStyle name="Navadno 3 2 7 2 2 6 2" xfId="20389"/>
    <cellStyle name="Navadno 3 2 7 2 2 7" xfId="10457"/>
    <cellStyle name="Navadno 3 2 7 2 2 7 2" xfId="24615"/>
    <cellStyle name="Navadno 3 2 7 2 2 8" xfId="14715"/>
    <cellStyle name="Navadno 3 2 7 2 2 9" xfId="28600"/>
    <cellStyle name="Navadno 3 2 7 2 3" xfId="912"/>
    <cellStyle name="Navadno 3 2 7 2 3 10" xfId="32200"/>
    <cellStyle name="Navadno 3 2 7 2 3 2" xfId="5173"/>
    <cellStyle name="Navadno 3 2 7 2 3 2 2" xfId="9399"/>
    <cellStyle name="Navadno 3 2 7 2 3 2 2 2" xfId="23557"/>
    <cellStyle name="Navadno 3 2 7 2 3 2 3" xfId="13625"/>
    <cellStyle name="Navadno 3 2 7 2 3 2 3 2" xfId="27783"/>
    <cellStyle name="Navadno 3 2 7 2 3 2 4" xfId="17883"/>
    <cellStyle name="Navadno 3 2 7 2 3 2 5" xfId="30184"/>
    <cellStyle name="Navadno 3 2 7 2 3 2 6" xfId="32201"/>
    <cellStyle name="Navadno 3 2 7 2 3 3" xfId="3765"/>
    <cellStyle name="Navadno 3 2 7 2 3 3 2" xfId="7991"/>
    <cellStyle name="Navadno 3 2 7 2 3 3 2 2" xfId="22149"/>
    <cellStyle name="Navadno 3 2 7 2 3 3 3" xfId="12217"/>
    <cellStyle name="Navadno 3 2 7 2 3 3 3 2" xfId="26375"/>
    <cellStyle name="Navadno 3 2 7 2 3 3 4" xfId="16475"/>
    <cellStyle name="Navadno 3 2 7 2 3 3 5" xfId="29496"/>
    <cellStyle name="Navadno 3 2 7 2 3 3 6" xfId="32202"/>
    <cellStyle name="Navadno 3 2 7 2 3 4" xfId="2357"/>
    <cellStyle name="Navadno 3 2 7 2 3 4 2" xfId="19299"/>
    <cellStyle name="Navadno 3 2 7 2 3 5" xfId="6583"/>
    <cellStyle name="Navadno 3 2 7 2 3 5 2" xfId="20741"/>
    <cellStyle name="Navadno 3 2 7 2 3 6" xfId="10809"/>
    <cellStyle name="Navadno 3 2 7 2 3 6 2" xfId="24967"/>
    <cellStyle name="Navadno 3 2 7 2 3 7" xfId="15067"/>
    <cellStyle name="Navadno 3 2 7 2 3 8" xfId="28776"/>
    <cellStyle name="Navadno 3 2 7 2 3 9" xfId="30888"/>
    <cellStyle name="Navadno 3 2 7 2 4" xfId="4469"/>
    <cellStyle name="Navadno 3 2 7 2 4 2" xfId="8695"/>
    <cellStyle name="Navadno 3 2 7 2 4 2 2" xfId="22853"/>
    <cellStyle name="Navadno 3 2 7 2 4 3" xfId="12921"/>
    <cellStyle name="Navadno 3 2 7 2 4 3 2" xfId="27079"/>
    <cellStyle name="Navadno 3 2 7 2 4 4" xfId="17179"/>
    <cellStyle name="Navadno 3 2 7 2 4 5" xfId="29832"/>
    <cellStyle name="Navadno 3 2 7 2 4 6" xfId="32203"/>
    <cellStyle name="Navadno 3 2 7 2 5" xfId="3061"/>
    <cellStyle name="Navadno 3 2 7 2 5 2" xfId="7287"/>
    <cellStyle name="Navadno 3 2 7 2 5 2 2" xfId="21445"/>
    <cellStyle name="Navadno 3 2 7 2 5 3" xfId="11513"/>
    <cellStyle name="Navadno 3 2 7 2 5 3 2" xfId="25671"/>
    <cellStyle name="Navadno 3 2 7 2 5 4" xfId="15771"/>
    <cellStyle name="Navadno 3 2 7 2 5 5" xfId="29144"/>
    <cellStyle name="Navadno 3 2 7 2 5 6" xfId="32204"/>
    <cellStyle name="Navadno 3 2 7 2 6" xfId="1653"/>
    <cellStyle name="Navadno 3 2 7 2 6 2" xfId="18595"/>
    <cellStyle name="Navadno 3 2 7 2 7" xfId="5879"/>
    <cellStyle name="Navadno 3 2 7 2 7 2" xfId="20037"/>
    <cellStyle name="Navadno 3 2 7 2 8" xfId="10105"/>
    <cellStyle name="Navadno 3 2 7 2 8 2" xfId="24263"/>
    <cellStyle name="Navadno 3 2 7 2 9" xfId="14363"/>
    <cellStyle name="Navadno 3 2 7 3" xfId="432"/>
    <cellStyle name="Navadno 3 2 7 3 10" xfId="30648"/>
    <cellStyle name="Navadno 3 2 7 3 11" xfId="32205"/>
    <cellStyle name="Navadno 3 2 7 3 2" xfId="1136"/>
    <cellStyle name="Navadno 3 2 7 3 2 10" xfId="32206"/>
    <cellStyle name="Navadno 3 2 7 3 2 2" xfId="5397"/>
    <cellStyle name="Navadno 3 2 7 3 2 2 2" xfId="9623"/>
    <cellStyle name="Navadno 3 2 7 3 2 2 2 2" xfId="23781"/>
    <cellStyle name="Navadno 3 2 7 3 2 2 3" xfId="13849"/>
    <cellStyle name="Navadno 3 2 7 3 2 2 3 2" xfId="28007"/>
    <cellStyle name="Navadno 3 2 7 3 2 2 4" xfId="18107"/>
    <cellStyle name="Navadno 3 2 7 3 2 2 5" xfId="30296"/>
    <cellStyle name="Navadno 3 2 7 3 2 2 6" xfId="32207"/>
    <cellStyle name="Navadno 3 2 7 3 2 3" xfId="3989"/>
    <cellStyle name="Navadno 3 2 7 3 2 3 2" xfId="8215"/>
    <cellStyle name="Navadno 3 2 7 3 2 3 2 2" xfId="22373"/>
    <cellStyle name="Navadno 3 2 7 3 2 3 3" xfId="12441"/>
    <cellStyle name="Navadno 3 2 7 3 2 3 3 2" xfId="26599"/>
    <cellStyle name="Navadno 3 2 7 3 2 3 4" xfId="16699"/>
    <cellStyle name="Navadno 3 2 7 3 2 3 5" xfId="29608"/>
    <cellStyle name="Navadno 3 2 7 3 2 3 6" xfId="32208"/>
    <cellStyle name="Navadno 3 2 7 3 2 4" xfId="2581"/>
    <cellStyle name="Navadno 3 2 7 3 2 4 2" xfId="19523"/>
    <cellStyle name="Navadno 3 2 7 3 2 5" xfId="6807"/>
    <cellStyle name="Navadno 3 2 7 3 2 5 2" xfId="20965"/>
    <cellStyle name="Navadno 3 2 7 3 2 6" xfId="11033"/>
    <cellStyle name="Navadno 3 2 7 3 2 6 2" xfId="25191"/>
    <cellStyle name="Navadno 3 2 7 3 2 7" xfId="15291"/>
    <cellStyle name="Navadno 3 2 7 3 2 8" xfId="28888"/>
    <cellStyle name="Navadno 3 2 7 3 2 9" xfId="31000"/>
    <cellStyle name="Navadno 3 2 7 3 3" xfId="4693"/>
    <cellStyle name="Navadno 3 2 7 3 3 2" xfId="8919"/>
    <cellStyle name="Navadno 3 2 7 3 3 2 2" xfId="23077"/>
    <cellStyle name="Navadno 3 2 7 3 3 3" xfId="13145"/>
    <cellStyle name="Navadno 3 2 7 3 3 3 2" xfId="27303"/>
    <cellStyle name="Navadno 3 2 7 3 3 4" xfId="17403"/>
    <cellStyle name="Navadno 3 2 7 3 3 5" xfId="29944"/>
    <cellStyle name="Navadno 3 2 7 3 3 6" xfId="32209"/>
    <cellStyle name="Navadno 3 2 7 3 4" xfId="3285"/>
    <cellStyle name="Navadno 3 2 7 3 4 2" xfId="7511"/>
    <cellStyle name="Navadno 3 2 7 3 4 2 2" xfId="21669"/>
    <cellStyle name="Navadno 3 2 7 3 4 3" xfId="11737"/>
    <cellStyle name="Navadno 3 2 7 3 4 3 2" xfId="25895"/>
    <cellStyle name="Navadno 3 2 7 3 4 4" xfId="15995"/>
    <cellStyle name="Navadno 3 2 7 3 4 5" xfId="29256"/>
    <cellStyle name="Navadno 3 2 7 3 4 6" xfId="32210"/>
    <cellStyle name="Navadno 3 2 7 3 5" xfId="1877"/>
    <cellStyle name="Navadno 3 2 7 3 5 2" xfId="18819"/>
    <cellStyle name="Navadno 3 2 7 3 6" xfId="6103"/>
    <cellStyle name="Navadno 3 2 7 3 6 2" xfId="20261"/>
    <cellStyle name="Navadno 3 2 7 3 7" xfId="10329"/>
    <cellStyle name="Navadno 3 2 7 3 7 2" xfId="24487"/>
    <cellStyle name="Navadno 3 2 7 3 8" xfId="14587"/>
    <cellStyle name="Navadno 3 2 7 3 9" xfId="28536"/>
    <cellStyle name="Navadno 3 2 7 4" xfId="784"/>
    <cellStyle name="Navadno 3 2 7 4 10" xfId="32211"/>
    <cellStyle name="Navadno 3 2 7 4 2" xfId="5045"/>
    <cellStyle name="Navadno 3 2 7 4 2 2" xfId="9271"/>
    <cellStyle name="Navadno 3 2 7 4 2 2 2" xfId="23429"/>
    <cellStyle name="Navadno 3 2 7 4 2 3" xfId="13497"/>
    <cellStyle name="Navadno 3 2 7 4 2 3 2" xfId="27655"/>
    <cellStyle name="Navadno 3 2 7 4 2 4" xfId="17755"/>
    <cellStyle name="Navadno 3 2 7 4 2 5" xfId="30120"/>
    <cellStyle name="Navadno 3 2 7 4 2 6" xfId="32212"/>
    <cellStyle name="Navadno 3 2 7 4 3" xfId="3637"/>
    <cellStyle name="Navadno 3 2 7 4 3 2" xfId="7863"/>
    <cellStyle name="Navadno 3 2 7 4 3 2 2" xfId="22021"/>
    <cellStyle name="Navadno 3 2 7 4 3 3" xfId="12089"/>
    <cellStyle name="Navadno 3 2 7 4 3 3 2" xfId="26247"/>
    <cellStyle name="Navadno 3 2 7 4 3 4" xfId="16347"/>
    <cellStyle name="Navadno 3 2 7 4 3 5" xfId="29432"/>
    <cellStyle name="Navadno 3 2 7 4 3 6" xfId="32213"/>
    <cellStyle name="Navadno 3 2 7 4 4" xfId="2229"/>
    <cellStyle name="Navadno 3 2 7 4 4 2" xfId="19171"/>
    <cellStyle name="Navadno 3 2 7 4 5" xfId="6455"/>
    <cellStyle name="Navadno 3 2 7 4 5 2" xfId="20613"/>
    <cellStyle name="Navadno 3 2 7 4 6" xfId="10681"/>
    <cellStyle name="Navadno 3 2 7 4 6 2" xfId="24839"/>
    <cellStyle name="Navadno 3 2 7 4 7" xfId="14939"/>
    <cellStyle name="Navadno 3 2 7 4 8" xfId="28712"/>
    <cellStyle name="Navadno 3 2 7 4 9" xfId="30824"/>
    <cellStyle name="Navadno 3 2 7 5" xfId="4309"/>
    <cellStyle name="Navadno 3 2 7 5 2" xfId="8535"/>
    <cellStyle name="Navadno 3 2 7 5 2 2" xfId="22693"/>
    <cellStyle name="Navadno 3 2 7 5 3" xfId="12761"/>
    <cellStyle name="Navadno 3 2 7 5 3 2" xfId="26919"/>
    <cellStyle name="Navadno 3 2 7 5 4" xfId="17019"/>
    <cellStyle name="Navadno 3 2 7 5 5" xfId="29752"/>
    <cellStyle name="Navadno 3 2 7 5 6" xfId="32214"/>
    <cellStyle name="Navadno 3 2 7 6" xfId="2901"/>
    <cellStyle name="Navadno 3 2 7 6 2" xfId="7127"/>
    <cellStyle name="Navadno 3 2 7 6 2 2" xfId="21285"/>
    <cellStyle name="Navadno 3 2 7 6 3" xfId="11353"/>
    <cellStyle name="Navadno 3 2 7 6 3 2" xfId="25511"/>
    <cellStyle name="Navadno 3 2 7 6 4" xfId="15611"/>
    <cellStyle name="Navadno 3 2 7 6 5" xfId="29064"/>
    <cellStyle name="Navadno 3 2 7 6 6" xfId="32215"/>
    <cellStyle name="Navadno 3 2 7 7" xfId="1525"/>
    <cellStyle name="Navadno 3 2 7 7 2" xfId="18467"/>
    <cellStyle name="Navadno 3 2 7 8" xfId="5751"/>
    <cellStyle name="Navadno 3 2 7 8 2" xfId="19909"/>
    <cellStyle name="Navadno 3 2 7 9" xfId="9977"/>
    <cellStyle name="Navadno 3 2 7 9 2" xfId="24135"/>
    <cellStyle name="Navadno 3 2 8" xfId="144"/>
    <cellStyle name="Navadno 3 2 8 10" xfId="28424"/>
    <cellStyle name="Navadno 3 2 8 11" xfId="30504"/>
    <cellStyle name="Navadno 3 2 8 12" xfId="32216"/>
    <cellStyle name="Navadno 3 2 8 2" xfId="529"/>
    <cellStyle name="Navadno 3 2 8 2 10" xfId="30696"/>
    <cellStyle name="Navadno 3 2 8 2 11" xfId="32217"/>
    <cellStyle name="Navadno 3 2 8 2 2" xfId="1233"/>
    <cellStyle name="Navadno 3 2 8 2 2 10" xfId="32218"/>
    <cellStyle name="Navadno 3 2 8 2 2 2" xfId="5494"/>
    <cellStyle name="Navadno 3 2 8 2 2 2 2" xfId="9720"/>
    <cellStyle name="Navadno 3 2 8 2 2 2 2 2" xfId="23878"/>
    <cellStyle name="Navadno 3 2 8 2 2 2 3" xfId="13946"/>
    <cellStyle name="Navadno 3 2 8 2 2 2 3 2" xfId="28104"/>
    <cellStyle name="Navadno 3 2 8 2 2 2 4" xfId="18204"/>
    <cellStyle name="Navadno 3 2 8 2 2 2 5" xfId="30344"/>
    <cellStyle name="Navadno 3 2 8 2 2 2 6" xfId="32219"/>
    <cellStyle name="Navadno 3 2 8 2 2 3" xfId="4086"/>
    <cellStyle name="Navadno 3 2 8 2 2 3 2" xfId="8312"/>
    <cellStyle name="Navadno 3 2 8 2 2 3 2 2" xfId="22470"/>
    <cellStyle name="Navadno 3 2 8 2 2 3 3" xfId="12538"/>
    <cellStyle name="Navadno 3 2 8 2 2 3 3 2" xfId="26696"/>
    <cellStyle name="Navadno 3 2 8 2 2 3 4" xfId="16796"/>
    <cellStyle name="Navadno 3 2 8 2 2 3 5" xfId="29656"/>
    <cellStyle name="Navadno 3 2 8 2 2 3 6" xfId="32220"/>
    <cellStyle name="Navadno 3 2 8 2 2 4" xfId="2678"/>
    <cellStyle name="Navadno 3 2 8 2 2 4 2" xfId="19620"/>
    <cellStyle name="Navadno 3 2 8 2 2 5" xfId="6904"/>
    <cellStyle name="Navadno 3 2 8 2 2 5 2" xfId="21062"/>
    <cellStyle name="Navadno 3 2 8 2 2 6" xfId="11130"/>
    <cellStyle name="Navadno 3 2 8 2 2 6 2" xfId="25288"/>
    <cellStyle name="Navadno 3 2 8 2 2 7" xfId="15388"/>
    <cellStyle name="Navadno 3 2 8 2 2 8" xfId="28936"/>
    <cellStyle name="Navadno 3 2 8 2 2 9" xfId="31048"/>
    <cellStyle name="Navadno 3 2 8 2 3" xfId="4790"/>
    <cellStyle name="Navadno 3 2 8 2 3 2" xfId="9016"/>
    <cellStyle name="Navadno 3 2 8 2 3 2 2" xfId="23174"/>
    <cellStyle name="Navadno 3 2 8 2 3 3" xfId="13242"/>
    <cellStyle name="Navadno 3 2 8 2 3 3 2" xfId="27400"/>
    <cellStyle name="Navadno 3 2 8 2 3 4" xfId="17500"/>
    <cellStyle name="Navadno 3 2 8 2 3 5" xfId="29992"/>
    <cellStyle name="Navadno 3 2 8 2 3 6" xfId="32221"/>
    <cellStyle name="Navadno 3 2 8 2 4" xfId="3382"/>
    <cellStyle name="Navadno 3 2 8 2 4 2" xfId="7608"/>
    <cellStyle name="Navadno 3 2 8 2 4 2 2" xfId="21766"/>
    <cellStyle name="Navadno 3 2 8 2 4 3" xfId="11834"/>
    <cellStyle name="Navadno 3 2 8 2 4 3 2" xfId="25992"/>
    <cellStyle name="Navadno 3 2 8 2 4 4" xfId="16092"/>
    <cellStyle name="Navadno 3 2 8 2 4 5" xfId="29304"/>
    <cellStyle name="Navadno 3 2 8 2 4 6" xfId="32222"/>
    <cellStyle name="Navadno 3 2 8 2 5" xfId="1974"/>
    <cellStyle name="Navadno 3 2 8 2 5 2" xfId="18916"/>
    <cellStyle name="Navadno 3 2 8 2 6" xfId="6200"/>
    <cellStyle name="Navadno 3 2 8 2 6 2" xfId="20358"/>
    <cellStyle name="Navadno 3 2 8 2 7" xfId="10426"/>
    <cellStyle name="Navadno 3 2 8 2 7 2" xfId="24584"/>
    <cellStyle name="Navadno 3 2 8 2 8" xfId="14684"/>
    <cellStyle name="Navadno 3 2 8 2 9" xfId="28584"/>
    <cellStyle name="Navadno 3 2 8 3" xfId="881"/>
    <cellStyle name="Navadno 3 2 8 3 10" xfId="32223"/>
    <cellStyle name="Navadno 3 2 8 3 2" xfId="5142"/>
    <cellStyle name="Navadno 3 2 8 3 2 2" xfId="9368"/>
    <cellStyle name="Navadno 3 2 8 3 2 2 2" xfId="23526"/>
    <cellStyle name="Navadno 3 2 8 3 2 3" xfId="13594"/>
    <cellStyle name="Navadno 3 2 8 3 2 3 2" xfId="27752"/>
    <cellStyle name="Navadno 3 2 8 3 2 4" xfId="17852"/>
    <cellStyle name="Navadno 3 2 8 3 2 5" xfId="30168"/>
    <cellStyle name="Navadno 3 2 8 3 2 6" xfId="32224"/>
    <cellStyle name="Navadno 3 2 8 3 3" xfId="3734"/>
    <cellStyle name="Navadno 3 2 8 3 3 2" xfId="7960"/>
    <cellStyle name="Navadno 3 2 8 3 3 2 2" xfId="22118"/>
    <cellStyle name="Navadno 3 2 8 3 3 3" xfId="12186"/>
    <cellStyle name="Navadno 3 2 8 3 3 3 2" xfId="26344"/>
    <cellStyle name="Navadno 3 2 8 3 3 4" xfId="16444"/>
    <cellStyle name="Navadno 3 2 8 3 3 5" xfId="29480"/>
    <cellStyle name="Navadno 3 2 8 3 3 6" xfId="32225"/>
    <cellStyle name="Navadno 3 2 8 3 4" xfId="2326"/>
    <cellStyle name="Navadno 3 2 8 3 4 2" xfId="19268"/>
    <cellStyle name="Navadno 3 2 8 3 5" xfId="6552"/>
    <cellStyle name="Navadno 3 2 8 3 5 2" xfId="20710"/>
    <cellStyle name="Navadno 3 2 8 3 6" xfId="10778"/>
    <cellStyle name="Navadno 3 2 8 3 6 2" xfId="24936"/>
    <cellStyle name="Navadno 3 2 8 3 7" xfId="15036"/>
    <cellStyle name="Navadno 3 2 8 3 8" xfId="28760"/>
    <cellStyle name="Navadno 3 2 8 3 9" xfId="30872"/>
    <cellStyle name="Navadno 3 2 8 4" xfId="4406"/>
    <cellStyle name="Navadno 3 2 8 4 2" xfId="8632"/>
    <cellStyle name="Navadno 3 2 8 4 2 2" xfId="22790"/>
    <cellStyle name="Navadno 3 2 8 4 3" xfId="12858"/>
    <cellStyle name="Navadno 3 2 8 4 3 2" xfId="27016"/>
    <cellStyle name="Navadno 3 2 8 4 4" xfId="17116"/>
    <cellStyle name="Navadno 3 2 8 4 5" xfId="29800"/>
    <cellStyle name="Navadno 3 2 8 4 6" xfId="32226"/>
    <cellStyle name="Navadno 3 2 8 5" xfId="2998"/>
    <cellStyle name="Navadno 3 2 8 5 2" xfId="7224"/>
    <cellStyle name="Navadno 3 2 8 5 2 2" xfId="21382"/>
    <cellStyle name="Navadno 3 2 8 5 3" xfId="11450"/>
    <cellStyle name="Navadno 3 2 8 5 3 2" xfId="25608"/>
    <cellStyle name="Navadno 3 2 8 5 4" xfId="15708"/>
    <cellStyle name="Navadno 3 2 8 5 5" xfId="29112"/>
    <cellStyle name="Navadno 3 2 8 5 6" xfId="32227"/>
    <cellStyle name="Navadno 3 2 8 6" xfId="1590"/>
    <cellStyle name="Navadno 3 2 8 6 2" xfId="18532"/>
    <cellStyle name="Navadno 3 2 8 7" xfId="5816"/>
    <cellStyle name="Navadno 3 2 8 7 2" xfId="19974"/>
    <cellStyle name="Navadno 3 2 8 8" xfId="10042"/>
    <cellStyle name="Navadno 3 2 8 8 2" xfId="24200"/>
    <cellStyle name="Navadno 3 2 8 9" xfId="14300"/>
    <cellStyle name="Navadno 3 2 9" xfId="176"/>
    <cellStyle name="Navadno 3 2 9 10" xfId="28440"/>
    <cellStyle name="Navadno 3 2 9 11" xfId="30520"/>
    <cellStyle name="Navadno 3 2 9 12" xfId="32228"/>
    <cellStyle name="Navadno 3 2 9 2" xfId="401"/>
    <cellStyle name="Navadno 3 2 9 2 10" xfId="30632"/>
    <cellStyle name="Navadno 3 2 9 2 11" xfId="32229"/>
    <cellStyle name="Navadno 3 2 9 2 2" xfId="1105"/>
    <cellStyle name="Navadno 3 2 9 2 2 10" xfId="32230"/>
    <cellStyle name="Navadno 3 2 9 2 2 2" xfId="5366"/>
    <cellStyle name="Navadno 3 2 9 2 2 2 2" xfId="9592"/>
    <cellStyle name="Navadno 3 2 9 2 2 2 2 2" xfId="23750"/>
    <cellStyle name="Navadno 3 2 9 2 2 2 3" xfId="13818"/>
    <cellStyle name="Navadno 3 2 9 2 2 2 3 2" xfId="27976"/>
    <cellStyle name="Navadno 3 2 9 2 2 2 4" xfId="18076"/>
    <cellStyle name="Navadno 3 2 9 2 2 2 5" xfId="30280"/>
    <cellStyle name="Navadno 3 2 9 2 2 2 6" xfId="32231"/>
    <cellStyle name="Navadno 3 2 9 2 2 3" xfId="3958"/>
    <cellStyle name="Navadno 3 2 9 2 2 3 2" xfId="8184"/>
    <cellStyle name="Navadno 3 2 9 2 2 3 2 2" xfId="22342"/>
    <cellStyle name="Navadno 3 2 9 2 2 3 3" xfId="12410"/>
    <cellStyle name="Navadno 3 2 9 2 2 3 3 2" xfId="26568"/>
    <cellStyle name="Navadno 3 2 9 2 2 3 4" xfId="16668"/>
    <cellStyle name="Navadno 3 2 9 2 2 3 5" xfId="29592"/>
    <cellStyle name="Navadno 3 2 9 2 2 3 6" xfId="32232"/>
    <cellStyle name="Navadno 3 2 9 2 2 4" xfId="2550"/>
    <cellStyle name="Navadno 3 2 9 2 2 4 2" xfId="19492"/>
    <cellStyle name="Navadno 3 2 9 2 2 5" xfId="6776"/>
    <cellStyle name="Navadno 3 2 9 2 2 5 2" xfId="20934"/>
    <cellStyle name="Navadno 3 2 9 2 2 6" xfId="11002"/>
    <cellStyle name="Navadno 3 2 9 2 2 6 2" xfId="25160"/>
    <cellStyle name="Navadno 3 2 9 2 2 7" xfId="15260"/>
    <cellStyle name="Navadno 3 2 9 2 2 8" xfId="28872"/>
    <cellStyle name="Navadno 3 2 9 2 2 9" xfId="30984"/>
    <cellStyle name="Navadno 3 2 9 2 3" xfId="4662"/>
    <cellStyle name="Navadno 3 2 9 2 3 2" xfId="8888"/>
    <cellStyle name="Navadno 3 2 9 2 3 2 2" xfId="23046"/>
    <cellStyle name="Navadno 3 2 9 2 3 3" xfId="13114"/>
    <cellStyle name="Navadno 3 2 9 2 3 3 2" xfId="27272"/>
    <cellStyle name="Navadno 3 2 9 2 3 4" xfId="17372"/>
    <cellStyle name="Navadno 3 2 9 2 3 5" xfId="29928"/>
    <cellStyle name="Navadno 3 2 9 2 3 6" xfId="32233"/>
    <cellStyle name="Navadno 3 2 9 2 4" xfId="3254"/>
    <cellStyle name="Navadno 3 2 9 2 4 2" xfId="7480"/>
    <cellStyle name="Navadno 3 2 9 2 4 2 2" xfId="21638"/>
    <cellStyle name="Navadno 3 2 9 2 4 3" xfId="11706"/>
    <cellStyle name="Navadno 3 2 9 2 4 3 2" xfId="25864"/>
    <cellStyle name="Navadno 3 2 9 2 4 4" xfId="15964"/>
    <cellStyle name="Navadno 3 2 9 2 4 5" xfId="29240"/>
    <cellStyle name="Navadno 3 2 9 2 4 6" xfId="32234"/>
    <cellStyle name="Navadno 3 2 9 2 5" xfId="1846"/>
    <cellStyle name="Navadno 3 2 9 2 5 2" xfId="18788"/>
    <cellStyle name="Navadno 3 2 9 2 6" xfId="6072"/>
    <cellStyle name="Navadno 3 2 9 2 6 2" xfId="20230"/>
    <cellStyle name="Navadno 3 2 9 2 7" xfId="10298"/>
    <cellStyle name="Navadno 3 2 9 2 7 2" xfId="24456"/>
    <cellStyle name="Navadno 3 2 9 2 8" xfId="14556"/>
    <cellStyle name="Navadno 3 2 9 2 9" xfId="28520"/>
    <cellStyle name="Navadno 3 2 9 3" xfId="753"/>
    <cellStyle name="Navadno 3 2 9 3 10" xfId="32235"/>
    <cellStyle name="Navadno 3 2 9 3 2" xfId="5014"/>
    <cellStyle name="Navadno 3 2 9 3 2 2" xfId="9240"/>
    <cellStyle name="Navadno 3 2 9 3 2 2 2" xfId="23398"/>
    <cellStyle name="Navadno 3 2 9 3 2 3" xfId="13466"/>
    <cellStyle name="Navadno 3 2 9 3 2 3 2" xfId="27624"/>
    <cellStyle name="Navadno 3 2 9 3 2 4" xfId="17724"/>
    <cellStyle name="Navadno 3 2 9 3 2 5" xfId="30104"/>
    <cellStyle name="Navadno 3 2 9 3 2 6" xfId="32236"/>
    <cellStyle name="Navadno 3 2 9 3 3" xfId="3606"/>
    <cellStyle name="Navadno 3 2 9 3 3 2" xfId="7832"/>
    <cellStyle name="Navadno 3 2 9 3 3 2 2" xfId="21990"/>
    <cellStyle name="Navadno 3 2 9 3 3 3" xfId="12058"/>
    <cellStyle name="Navadno 3 2 9 3 3 3 2" xfId="26216"/>
    <cellStyle name="Navadno 3 2 9 3 3 4" xfId="16316"/>
    <cellStyle name="Navadno 3 2 9 3 3 5" xfId="29416"/>
    <cellStyle name="Navadno 3 2 9 3 3 6" xfId="32237"/>
    <cellStyle name="Navadno 3 2 9 3 4" xfId="2198"/>
    <cellStyle name="Navadno 3 2 9 3 4 2" xfId="19140"/>
    <cellStyle name="Navadno 3 2 9 3 5" xfId="6424"/>
    <cellStyle name="Navadno 3 2 9 3 5 2" xfId="20582"/>
    <cellStyle name="Navadno 3 2 9 3 6" xfId="10650"/>
    <cellStyle name="Navadno 3 2 9 3 6 2" xfId="24808"/>
    <cellStyle name="Navadno 3 2 9 3 7" xfId="14908"/>
    <cellStyle name="Navadno 3 2 9 3 8" xfId="28696"/>
    <cellStyle name="Navadno 3 2 9 3 9" xfId="30808"/>
    <cellStyle name="Navadno 3 2 9 4" xfId="4438"/>
    <cellStyle name="Navadno 3 2 9 4 2" xfId="8664"/>
    <cellStyle name="Navadno 3 2 9 4 2 2" xfId="22822"/>
    <cellStyle name="Navadno 3 2 9 4 3" xfId="12890"/>
    <cellStyle name="Navadno 3 2 9 4 3 2" xfId="27048"/>
    <cellStyle name="Navadno 3 2 9 4 4" xfId="17148"/>
    <cellStyle name="Navadno 3 2 9 4 5" xfId="29816"/>
    <cellStyle name="Navadno 3 2 9 4 6" xfId="32238"/>
    <cellStyle name="Navadno 3 2 9 5" xfId="3030"/>
    <cellStyle name="Navadno 3 2 9 5 2" xfId="7256"/>
    <cellStyle name="Navadno 3 2 9 5 2 2" xfId="21414"/>
    <cellStyle name="Navadno 3 2 9 5 3" xfId="11482"/>
    <cellStyle name="Navadno 3 2 9 5 3 2" xfId="25640"/>
    <cellStyle name="Navadno 3 2 9 5 4" xfId="15740"/>
    <cellStyle name="Navadno 3 2 9 5 5" xfId="29128"/>
    <cellStyle name="Navadno 3 2 9 5 6" xfId="32239"/>
    <cellStyle name="Navadno 3 2 9 6" xfId="1622"/>
    <cellStyle name="Navadno 3 2 9 6 2" xfId="18564"/>
    <cellStyle name="Navadno 3 2 9 7" xfId="5848"/>
    <cellStyle name="Navadno 3 2 9 7 2" xfId="20006"/>
    <cellStyle name="Navadno 3 2 9 8" xfId="10074"/>
    <cellStyle name="Navadno 3 2 9 8 2" xfId="24232"/>
    <cellStyle name="Navadno 3 2 9 9" xfId="14332"/>
    <cellStyle name="Navadno 3 20" xfId="14170"/>
    <cellStyle name="Navadno 3 21" xfId="28327"/>
    <cellStyle name="Navadno 3 22" xfId="30439"/>
    <cellStyle name="Navadno 3 23" xfId="31148"/>
    <cellStyle name="Navadno 3 3" xfId="11"/>
    <cellStyle name="Navadno 3 3 10" xfId="371"/>
    <cellStyle name="Navadno 3 3 10 10" xfId="30617"/>
    <cellStyle name="Navadno 3 3 10 11" xfId="32241"/>
    <cellStyle name="Navadno 3 3 10 2" xfId="1075"/>
    <cellStyle name="Navadno 3 3 10 2 10" xfId="32242"/>
    <cellStyle name="Navadno 3 3 10 2 2" xfId="5336"/>
    <cellStyle name="Navadno 3 3 10 2 2 2" xfId="9562"/>
    <cellStyle name="Navadno 3 3 10 2 2 2 2" xfId="23720"/>
    <cellStyle name="Navadno 3 3 10 2 2 3" xfId="13788"/>
    <cellStyle name="Navadno 3 3 10 2 2 3 2" xfId="27946"/>
    <cellStyle name="Navadno 3 3 10 2 2 4" xfId="18046"/>
    <cellStyle name="Navadno 3 3 10 2 2 5" xfId="30265"/>
    <cellStyle name="Navadno 3 3 10 2 2 6" xfId="32243"/>
    <cellStyle name="Navadno 3 3 10 2 3" xfId="3928"/>
    <cellStyle name="Navadno 3 3 10 2 3 2" xfId="8154"/>
    <cellStyle name="Navadno 3 3 10 2 3 2 2" xfId="22312"/>
    <cellStyle name="Navadno 3 3 10 2 3 3" xfId="12380"/>
    <cellStyle name="Navadno 3 3 10 2 3 3 2" xfId="26538"/>
    <cellStyle name="Navadno 3 3 10 2 3 4" xfId="16638"/>
    <cellStyle name="Navadno 3 3 10 2 3 5" xfId="29577"/>
    <cellStyle name="Navadno 3 3 10 2 3 6" xfId="32244"/>
    <cellStyle name="Navadno 3 3 10 2 4" xfId="2520"/>
    <cellStyle name="Navadno 3 3 10 2 4 2" xfId="19462"/>
    <cellStyle name="Navadno 3 3 10 2 5" xfId="6746"/>
    <cellStyle name="Navadno 3 3 10 2 5 2" xfId="20904"/>
    <cellStyle name="Navadno 3 3 10 2 6" xfId="10972"/>
    <cellStyle name="Navadno 3 3 10 2 6 2" xfId="25130"/>
    <cellStyle name="Navadno 3 3 10 2 7" xfId="15230"/>
    <cellStyle name="Navadno 3 3 10 2 8" xfId="28857"/>
    <cellStyle name="Navadno 3 3 10 2 9" xfId="30969"/>
    <cellStyle name="Navadno 3 3 10 3" xfId="4632"/>
    <cellStyle name="Navadno 3 3 10 3 2" xfId="8858"/>
    <cellStyle name="Navadno 3 3 10 3 2 2" xfId="23016"/>
    <cellStyle name="Navadno 3 3 10 3 3" xfId="13084"/>
    <cellStyle name="Navadno 3 3 10 3 3 2" xfId="27242"/>
    <cellStyle name="Navadno 3 3 10 3 4" xfId="17342"/>
    <cellStyle name="Navadno 3 3 10 3 5" xfId="29913"/>
    <cellStyle name="Navadno 3 3 10 3 6" xfId="32245"/>
    <cellStyle name="Navadno 3 3 10 4" xfId="3224"/>
    <cellStyle name="Navadno 3 3 10 4 2" xfId="7450"/>
    <cellStyle name="Navadno 3 3 10 4 2 2" xfId="21608"/>
    <cellStyle name="Navadno 3 3 10 4 3" xfId="11676"/>
    <cellStyle name="Navadno 3 3 10 4 3 2" xfId="25834"/>
    <cellStyle name="Navadno 3 3 10 4 4" xfId="15934"/>
    <cellStyle name="Navadno 3 3 10 4 5" xfId="29225"/>
    <cellStyle name="Navadno 3 3 10 4 6" xfId="32246"/>
    <cellStyle name="Navadno 3 3 10 5" xfId="1816"/>
    <cellStyle name="Navadno 3 3 10 5 2" xfId="18758"/>
    <cellStyle name="Navadno 3 3 10 6" xfId="6042"/>
    <cellStyle name="Navadno 3 3 10 6 2" xfId="20200"/>
    <cellStyle name="Navadno 3 3 10 7" xfId="10268"/>
    <cellStyle name="Navadno 3 3 10 7 2" xfId="24426"/>
    <cellStyle name="Navadno 3 3 10 8" xfId="14526"/>
    <cellStyle name="Navadno 3 3 10 9" xfId="28505"/>
    <cellStyle name="Navadno 3 3 11" xfId="723"/>
    <cellStyle name="Navadno 3 3 11 10" xfId="32247"/>
    <cellStyle name="Navadno 3 3 11 2" xfId="4984"/>
    <cellStyle name="Navadno 3 3 11 2 2" xfId="9210"/>
    <cellStyle name="Navadno 3 3 11 2 2 2" xfId="23368"/>
    <cellStyle name="Navadno 3 3 11 2 3" xfId="13436"/>
    <cellStyle name="Navadno 3 3 11 2 3 2" xfId="27594"/>
    <cellStyle name="Navadno 3 3 11 2 4" xfId="17694"/>
    <cellStyle name="Navadno 3 3 11 2 5" xfId="30089"/>
    <cellStyle name="Navadno 3 3 11 2 6" xfId="32248"/>
    <cellStyle name="Navadno 3 3 11 3" xfId="3576"/>
    <cellStyle name="Navadno 3 3 11 3 2" xfId="7802"/>
    <cellStyle name="Navadno 3 3 11 3 2 2" xfId="21960"/>
    <cellStyle name="Navadno 3 3 11 3 3" xfId="12028"/>
    <cellStyle name="Navadno 3 3 11 3 3 2" xfId="26186"/>
    <cellStyle name="Navadno 3 3 11 3 4" xfId="16286"/>
    <cellStyle name="Navadno 3 3 11 3 5" xfId="29401"/>
    <cellStyle name="Navadno 3 3 11 3 6" xfId="32249"/>
    <cellStyle name="Navadno 3 3 11 4" xfId="2168"/>
    <cellStyle name="Navadno 3 3 11 4 2" xfId="19110"/>
    <cellStyle name="Navadno 3 3 11 5" xfId="6394"/>
    <cellStyle name="Navadno 3 3 11 5 2" xfId="20552"/>
    <cellStyle name="Navadno 3 3 11 6" xfId="10620"/>
    <cellStyle name="Navadno 3 3 11 6 2" xfId="24778"/>
    <cellStyle name="Navadno 3 3 11 7" xfId="14878"/>
    <cellStyle name="Navadno 3 3 11 8" xfId="28681"/>
    <cellStyle name="Navadno 3 3 11 9" xfId="30793"/>
    <cellStyle name="Navadno 3 3 12" xfId="1426"/>
    <cellStyle name="Navadno 3 3 12 2" xfId="4280"/>
    <cellStyle name="Navadno 3 3 12 2 2" xfId="19814"/>
    <cellStyle name="Navadno 3 3 12 3" xfId="8506"/>
    <cellStyle name="Navadno 3 3 12 3 2" xfId="22664"/>
    <cellStyle name="Navadno 3 3 12 4" xfId="12732"/>
    <cellStyle name="Navadno 3 3 12 4 2" xfId="26890"/>
    <cellStyle name="Navadno 3 3 12 5" xfId="16990"/>
    <cellStyle name="Navadno 3 3 12 6" xfId="29034"/>
    <cellStyle name="Navadno 3 3 12 7" xfId="32250"/>
    <cellStyle name="Navadno 3 3 13" xfId="2872"/>
    <cellStyle name="Navadno 3 3 13 2" xfId="7098"/>
    <cellStyle name="Navadno 3 3 13 2 2" xfId="21256"/>
    <cellStyle name="Navadno 3 3 13 3" xfId="11324"/>
    <cellStyle name="Navadno 3 3 13 3 2" xfId="25482"/>
    <cellStyle name="Navadno 3 3 13 4" xfId="15582"/>
    <cellStyle name="Navadno 3 3 13 5" xfId="29049"/>
    <cellStyle name="Navadno 3 3 13 6" xfId="32251"/>
    <cellStyle name="Navadno 3 3 14" xfId="1461"/>
    <cellStyle name="Navadno 3 3 14 2" xfId="18405"/>
    <cellStyle name="Navadno 3 3 15" xfId="5689"/>
    <cellStyle name="Navadno 3 3 15 2" xfId="19847"/>
    <cellStyle name="Navadno 3 3 16" xfId="9915"/>
    <cellStyle name="Navadno 3 3 16 2" xfId="24073"/>
    <cellStyle name="Navadno 3 3 17" xfId="14139"/>
    <cellStyle name="Navadno 3 3 17 2" xfId="28297"/>
    <cellStyle name="Navadno 3 3 18" xfId="14173"/>
    <cellStyle name="Navadno 3 3 19" xfId="28329"/>
    <cellStyle name="Navadno 3 3 2" xfId="20"/>
    <cellStyle name="Navadno 3 3 2 10" xfId="731"/>
    <cellStyle name="Navadno 3 3 2 10 10" xfId="32253"/>
    <cellStyle name="Navadno 3 3 2 10 2" xfId="4992"/>
    <cellStyle name="Navadno 3 3 2 10 2 2" xfId="9218"/>
    <cellStyle name="Navadno 3 3 2 10 2 2 2" xfId="23376"/>
    <cellStyle name="Navadno 3 3 2 10 2 3" xfId="13444"/>
    <cellStyle name="Navadno 3 3 2 10 2 3 2" xfId="27602"/>
    <cellStyle name="Navadno 3 3 2 10 2 4" xfId="17702"/>
    <cellStyle name="Navadno 3 3 2 10 2 5" xfId="30093"/>
    <cellStyle name="Navadno 3 3 2 10 2 6" xfId="32254"/>
    <cellStyle name="Navadno 3 3 2 10 3" xfId="3584"/>
    <cellStyle name="Navadno 3 3 2 10 3 2" xfId="7810"/>
    <cellStyle name="Navadno 3 3 2 10 3 2 2" xfId="21968"/>
    <cellStyle name="Navadno 3 3 2 10 3 3" xfId="12036"/>
    <cellStyle name="Navadno 3 3 2 10 3 3 2" xfId="26194"/>
    <cellStyle name="Navadno 3 3 2 10 3 4" xfId="16294"/>
    <cellStyle name="Navadno 3 3 2 10 3 5" xfId="29405"/>
    <cellStyle name="Navadno 3 3 2 10 3 6" xfId="32255"/>
    <cellStyle name="Navadno 3 3 2 10 4" xfId="2176"/>
    <cellStyle name="Navadno 3 3 2 10 4 2" xfId="19118"/>
    <cellStyle name="Navadno 3 3 2 10 5" xfId="6402"/>
    <cellStyle name="Navadno 3 3 2 10 5 2" xfId="20560"/>
    <cellStyle name="Navadno 3 3 2 10 6" xfId="10628"/>
    <cellStyle name="Navadno 3 3 2 10 6 2" xfId="24786"/>
    <cellStyle name="Navadno 3 3 2 10 7" xfId="14886"/>
    <cellStyle name="Navadno 3 3 2 10 8" xfId="28685"/>
    <cellStyle name="Navadno 3 3 2 10 9" xfId="30797"/>
    <cellStyle name="Navadno 3 3 2 11" xfId="1434"/>
    <cellStyle name="Navadno 3 3 2 11 2" xfId="4288"/>
    <cellStyle name="Navadno 3 3 2 11 2 2" xfId="19822"/>
    <cellStyle name="Navadno 3 3 2 11 3" xfId="8514"/>
    <cellStyle name="Navadno 3 3 2 11 3 2" xfId="22672"/>
    <cellStyle name="Navadno 3 3 2 11 4" xfId="12740"/>
    <cellStyle name="Navadno 3 3 2 11 4 2" xfId="26898"/>
    <cellStyle name="Navadno 3 3 2 11 5" xfId="16998"/>
    <cellStyle name="Navadno 3 3 2 11 6" xfId="29038"/>
    <cellStyle name="Navadno 3 3 2 11 7" xfId="32256"/>
    <cellStyle name="Navadno 3 3 2 12" xfId="2880"/>
    <cellStyle name="Navadno 3 3 2 12 2" xfId="7106"/>
    <cellStyle name="Navadno 3 3 2 12 2 2" xfId="21264"/>
    <cellStyle name="Navadno 3 3 2 12 3" xfId="11332"/>
    <cellStyle name="Navadno 3 3 2 12 3 2" xfId="25490"/>
    <cellStyle name="Navadno 3 3 2 12 4" xfId="15590"/>
    <cellStyle name="Navadno 3 3 2 12 5" xfId="29053"/>
    <cellStyle name="Navadno 3 3 2 12 6" xfId="32257"/>
    <cellStyle name="Navadno 3 3 2 13" xfId="1471"/>
    <cellStyle name="Navadno 3 3 2 13 2" xfId="18413"/>
    <cellStyle name="Navadno 3 3 2 14" xfId="5697"/>
    <cellStyle name="Navadno 3 3 2 14 2" xfId="19855"/>
    <cellStyle name="Navadno 3 3 2 15" xfId="9923"/>
    <cellStyle name="Navadno 3 3 2 15 2" xfId="24081"/>
    <cellStyle name="Navadno 3 3 2 16" xfId="14147"/>
    <cellStyle name="Navadno 3 3 2 16 2" xfId="28305"/>
    <cellStyle name="Navadno 3 3 2 17" xfId="14181"/>
    <cellStyle name="Navadno 3 3 2 18" xfId="28333"/>
    <cellStyle name="Navadno 3 3 2 19" xfId="30445"/>
    <cellStyle name="Navadno 3 3 2 2" xfId="36"/>
    <cellStyle name="Navadno 3 3 2 2 10" xfId="1450"/>
    <cellStyle name="Navadno 3 3 2 2 10 2" xfId="4304"/>
    <cellStyle name="Navadno 3 3 2 2 10 2 2" xfId="19838"/>
    <cellStyle name="Navadno 3 3 2 2 10 3" xfId="8530"/>
    <cellStyle name="Navadno 3 3 2 2 10 3 2" xfId="22688"/>
    <cellStyle name="Navadno 3 3 2 2 10 4" xfId="12756"/>
    <cellStyle name="Navadno 3 3 2 2 10 4 2" xfId="26914"/>
    <cellStyle name="Navadno 3 3 2 2 10 5" xfId="17014"/>
    <cellStyle name="Navadno 3 3 2 2 10 6" xfId="29046"/>
    <cellStyle name="Navadno 3 3 2 2 10 7" xfId="32259"/>
    <cellStyle name="Navadno 3 3 2 2 11" xfId="2896"/>
    <cellStyle name="Navadno 3 3 2 2 11 2" xfId="7122"/>
    <cellStyle name="Navadno 3 3 2 2 11 2 2" xfId="21280"/>
    <cellStyle name="Navadno 3 3 2 2 11 3" xfId="11348"/>
    <cellStyle name="Navadno 3 3 2 2 11 3 2" xfId="25506"/>
    <cellStyle name="Navadno 3 3 2 2 11 4" xfId="15606"/>
    <cellStyle name="Navadno 3 3 2 2 11 5" xfId="29061"/>
    <cellStyle name="Navadno 3 3 2 2 11 6" xfId="32260"/>
    <cellStyle name="Navadno 3 3 2 2 12" xfId="1487"/>
    <cellStyle name="Navadno 3 3 2 2 12 2" xfId="18429"/>
    <cellStyle name="Navadno 3 3 2 2 13" xfId="5713"/>
    <cellStyle name="Navadno 3 3 2 2 13 2" xfId="19871"/>
    <cellStyle name="Navadno 3 3 2 2 14" xfId="9939"/>
    <cellStyle name="Navadno 3 3 2 2 14 2" xfId="24097"/>
    <cellStyle name="Navadno 3 3 2 2 15" xfId="14163"/>
    <cellStyle name="Navadno 3 3 2 2 15 2" xfId="28321"/>
    <cellStyle name="Navadno 3 3 2 2 16" xfId="14197"/>
    <cellStyle name="Navadno 3 3 2 2 17" xfId="28341"/>
    <cellStyle name="Navadno 3 3 2 2 18" xfId="30453"/>
    <cellStyle name="Navadno 3 3 2 2 19" xfId="32258"/>
    <cellStyle name="Navadno 3 3 2 2 2" xfId="105"/>
    <cellStyle name="Navadno 3 3 2 2 2 10" xfId="9971"/>
    <cellStyle name="Navadno 3 3 2 2 2 10 2" xfId="24129"/>
    <cellStyle name="Navadno 3 3 2 2 2 11" xfId="14229"/>
    <cellStyle name="Navadno 3 3 2 2 2 12" xfId="28374"/>
    <cellStyle name="Navadno 3 3 2 2 2 13" xfId="30486"/>
    <cellStyle name="Navadno 3 3 2 2 2 14" xfId="32261"/>
    <cellStyle name="Navadno 3 3 2 2 2 2" xfId="265"/>
    <cellStyle name="Navadno 3 3 2 2 2 2 10" xfId="28406"/>
    <cellStyle name="Navadno 3 3 2 2 2 2 11" xfId="30566"/>
    <cellStyle name="Navadno 3 3 2 2 2 2 12" xfId="32262"/>
    <cellStyle name="Navadno 3 3 2 2 2 2 2" xfId="618"/>
    <cellStyle name="Navadno 3 3 2 2 2 2 2 10" xfId="30742"/>
    <cellStyle name="Navadno 3 3 2 2 2 2 2 11" xfId="32263"/>
    <cellStyle name="Navadno 3 3 2 2 2 2 2 2" xfId="1322"/>
    <cellStyle name="Navadno 3 3 2 2 2 2 2 2 10" xfId="32264"/>
    <cellStyle name="Navadno 3 3 2 2 2 2 2 2 2" xfId="5583"/>
    <cellStyle name="Navadno 3 3 2 2 2 2 2 2 2 2" xfId="9809"/>
    <cellStyle name="Navadno 3 3 2 2 2 2 2 2 2 2 2" xfId="23967"/>
    <cellStyle name="Navadno 3 3 2 2 2 2 2 2 2 3" xfId="14035"/>
    <cellStyle name="Navadno 3 3 2 2 2 2 2 2 2 3 2" xfId="28193"/>
    <cellStyle name="Navadno 3 3 2 2 2 2 2 2 2 4" xfId="18293"/>
    <cellStyle name="Navadno 3 3 2 2 2 2 2 2 2 5" xfId="30390"/>
    <cellStyle name="Navadno 3 3 2 2 2 2 2 2 2 6" xfId="32265"/>
    <cellStyle name="Navadno 3 3 2 2 2 2 2 2 3" xfId="4175"/>
    <cellStyle name="Navadno 3 3 2 2 2 2 2 2 3 2" xfId="8401"/>
    <cellStyle name="Navadno 3 3 2 2 2 2 2 2 3 2 2" xfId="22559"/>
    <cellStyle name="Navadno 3 3 2 2 2 2 2 2 3 3" xfId="12627"/>
    <cellStyle name="Navadno 3 3 2 2 2 2 2 2 3 3 2" xfId="26785"/>
    <cellStyle name="Navadno 3 3 2 2 2 2 2 2 3 4" xfId="16885"/>
    <cellStyle name="Navadno 3 3 2 2 2 2 2 2 3 5" xfId="29702"/>
    <cellStyle name="Navadno 3 3 2 2 2 2 2 2 3 6" xfId="32266"/>
    <cellStyle name="Navadno 3 3 2 2 2 2 2 2 4" xfId="2767"/>
    <cellStyle name="Navadno 3 3 2 2 2 2 2 2 4 2" xfId="19709"/>
    <cellStyle name="Navadno 3 3 2 2 2 2 2 2 5" xfId="6993"/>
    <cellStyle name="Navadno 3 3 2 2 2 2 2 2 5 2" xfId="21151"/>
    <cellStyle name="Navadno 3 3 2 2 2 2 2 2 6" xfId="11219"/>
    <cellStyle name="Navadno 3 3 2 2 2 2 2 2 6 2" xfId="25377"/>
    <cellStyle name="Navadno 3 3 2 2 2 2 2 2 7" xfId="15477"/>
    <cellStyle name="Navadno 3 3 2 2 2 2 2 2 8" xfId="28982"/>
    <cellStyle name="Navadno 3 3 2 2 2 2 2 2 9" xfId="31094"/>
    <cellStyle name="Navadno 3 3 2 2 2 2 2 3" xfId="4879"/>
    <cellStyle name="Navadno 3 3 2 2 2 2 2 3 2" xfId="9105"/>
    <cellStyle name="Navadno 3 3 2 2 2 2 2 3 2 2" xfId="23263"/>
    <cellStyle name="Navadno 3 3 2 2 2 2 2 3 3" xfId="13331"/>
    <cellStyle name="Navadno 3 3 2 2 2 2 2 3 3 2" xfId="27489"/>
    <cellStyle name="Navadno 3 3 2 2 2 2 2 3 4" xfId="17589"/>
    <cellStyle name="Navadno 3 3 2 2 2 2 2 3 5" xfId="30038"/>
    <cellStyle name="Navadno 3 3 2 2 2 2 2 3 6" xfId="32267"/>
    <cellStyle name="Navadno 3 3 2 2 2 2 2 4" xfId="3471"/>
    <cellStyle name="Navadno 3 3 2 2 2 2 2 4 2" xfId="7697"/>
    <cellStyle name="Navadno 3 3 2 2 2 2 2 4 2 2" xfId="21855"/>
    <cellStyle name="Navadno 3 3 2 2 2 2 2 4 3" xfId="11923"/>
    <cellStyle name="Navadno 3 3 2 2 2 2 2 4 3 2" xfId="26081"/>
    <cellStyle name="Navadno 3 3 2 2 2 2 2 4 4" xfId="16181"/>
    <cellStyle name="Navadno 3 3 2 2 2 2 2 4 5" xfId="29350"/>
    <cellStyle name="Navadno 3 3 2 2 2 2 2 4 6" xfId="32268"/>
    <cellStyle name="Navadno 3 3 2 2 2 2 2 5" xfId="2063"/>
    <cellStyle name="Navadno 3 3 2 2 2 2 2 5 2" xfId="19005"/>
    <cellStyle name="Navadno 3 3 2 2 2 2 2 6" xfId="6289"/>
    <cellStyle name="Navadno 3 3 2 2 2 2 2 6 2" xfId="20447"/>
    <cellStyle name="Navadno 3 3 2 2 2 2 2 7" xfId="10515"/>
    <cellStyle name="Navadno 3 3 2 2 2 2 2 7 2" xfId="24673"/>
    <cellStyle name="Navadno 3 3 2 2 2 2 2 8" xfId="14773"/>
    <cellStyle name="Navadno 3 3 2 2 2 2 2 9" xfId="28630"/>
    <cellStyle name="Navadno 3 3 2 2 2 2 3" xfId="970"/>
    <cellStyle name="Navadno 3 3 2 2 2 2 3 10" xfId="32269"/>
    <cellStyle name="Navadno 3 3 2 2 2 2 3 2" xfId="5231"/>
    <cellStyle name="Navadno 3 3 2 2 2 2 3 2 2" xfId="9457"/>
    <cellStyle name="Navadno 3 3 2 2 2 2 3 2 2 2" xfId="23615"/>
    <cellStyle name="Navadno 3 3 2 2 2 2 3 2 3" xfId="13683"/>
    <cellStyle name="Navadno 3 3 2 2 2 2 3 2 3 2" xfId="27841"/>
    <cellStyle name="Navadno 3 3 2 2 2 2 3 2 4" xfId="17941"/>
    <cellStyle name="Navadno 3 3 2 2 2 2 3 2 5" xfId="30214"/>
    <cellStyle name="Navadno 3 3 2 2 2 2 3 2 6" xfId="32270"/>
    <cellStyle name="Navadno 3 3 2 2 2 2 3 3" xfId="3823"/>
    <cellStyle name="Navadno 3 3 2 2 2 2 3 3 2" xfId="8049"/>
    <cellStyle name="Navadno 3 3 2 2 2 2 3 3 2 2" xfId="22207"/>
    <cellStyle name="Navadno 3 3 2 2 2 2 3 3 3" xfId="12275"/>
    <cellStyle name="Navadno 3 3 2 2 2 2 3 3 3 2" xfId="26433"/>
    <cellStyle name="Navadno 3 3 2 2 2 2 3 3 4" xfId="16533"/>
    <cellStyle name="Navadno 3 3 2 2 2 2 3 3 5" xfId="29526"/>
    <cellStyle name="Navadno 3 3 2 2 2 2 3 3 6" xfId="32271"/>
    <cellStyle name="Navadno 3 3 2 2 2 2 3 4" xfId="2415"/>
    <cellStyle name="Navadno 3 3 2 2 2 2 3 4 2" xfId="19357"/>
    <cellStyle name="Navadno 3 3 2 2 2 2 3 5" xfId="6641"/>
    <cellStyle name="Navadno 3 3 2 2 2 2 3 5 2" xfId="20799"/>
    <cellStyle name="Navadno 3 3 2 2 2 2 3 6" xfId="10867"/>
    <cellStyle name="Navadno 3 3 2 2 2 2 3 6 2" xfId="25025"/>
    <cellStyle name="Navadno 3 3 2 2 2 2 3 7" xfId="15125"/>
    <cellStyle name="Navadno 3 3 2 2 2 2 3 8" xfId="28806"/>
    <cellStyle name="Navadno 3 3 2 2 2 2 3 9" xfId="30918"/>
    <cellStyle name="Navadno 3 3 2 2 2 2 4" xfId="4527"/>
    <cellStyle name="Navadno 3 3 2 2 2 2 4 2" xfId="8753"/>
    <cellStyle name="Navadno 3 3 2 2 2 2 4 2 2" xfId="22911"/>
    <cellStyle name="Navadno 3 3 2 2 2 2 4 3" xfId="12979"/>
    <cellStyle name="Navadno 3 3 2 2 2 2 4 3 2" xfId="27137"/>
    <cellStyle name="Navadno 3 3 2 2 2 2 4 4" xfId="17237"/>
    <cellStyle name="Navadno 3 3 2 2 2 2 4 5" xfId="29862"/>
    <cellStyle name="Navadno 3 3 2 2 2 2 4 6" xfId="32272"/>
    <cellStyle name="Navadno 3 3 2 2 2 2 5" xfId="3119"/>
    <cellStyle name="Navadno 3 3 2 2 2 2 5 2" xfId="7345"/>
    <cellStyle name="Navadno 3 3 2 2 2 2 5 2 2" xfId="21503"/>
    <cellStyle name="Navadno 3 3 2 2 2 2 5 3" xfId="11571"/>
    <cellStyle name="Navadno 3 3 2 2 2 2 5 3 2" xfId="25729"/>
    <cellStyle name="Navadno 3 3 2 2 2 2 5 4" xfId="15829"/>
    <cellStyle name="Navadno 3 3 2 2 2 2 5 5" xfId="29174"/>
    <cellStyle name="Navadno 3 3 2 2 2 2 5 6" xfId="32273"/>
    <cellStyle name="Navadno 3 3 2 2 2 2 6" xfId="1711"/>
    <cellStyle name="Navadno 3 3 2 2 2 2 6 2" xfId="18653"/>
    <cellStyle name="Navadno 3 3 2 2 2 2 7" xfId="5937"/>
    <cellStyle name="Navadno 3 3 2 2 2 2 7 2" xfId="20095"/>
    <cellStyle name="Navadno 3 3 2 2 2 2 8" xfId="10163"/>
    <cellStyle name="Navadno 3 3 2 2 2 2 8 2" xfId="24321"/>
    <cellStyle name="Navadno 3 3 2 2 2 2 9" xfId="14421"/>
    <cellStyle name="Navadno 3 3 2 2 2 3" xfId="324"/>
    <cellStyle name="Navadno 3 3 2 2 2 3 10" xfId="28411"/>
    <cellStyle name="Navadno 3 3 2 2 2 3 11" xfId="30592"/>
    <cellStyle name="Navadno 3 3 2 2 2 3 12" xfId="32274"/>
    <cellStyle name="Navadno 3 3 2 2 2 3 2" xfId="676"/>
    <cellStyle name="Navadno 3 3 2 2 2 3 2 10" xfId="30768"/>
    <cellStyle name="Navadno 3 3 2 2 2 3 2 11" xfId="32275"/>
    <cellStyle name="Navadno 3 3 2 2 2 3 2 2" xfId="1380"/>
    <cellStyle name="Navadno 3 3 2 2 2 3 2 2 10" xfId="32276"/>
    <cellStyle name="Navadno 3 3 2 2 2 3 2 2 2" xfId="5641"/>
    <cellStyle name="Navadno 3 3 2 2 2 3 2 2 2 2" xfId="9867"/>
    <cellStyle name="Navadno 3 3 2 2 2 3 2 2 2 2 2" xfId="24025"/>
    <cellStyle name="Navadno 3 3 2 2 2 3 2 2 2 3" xfId="14093"/>
    <cellStyle name="Navadno 3 3 2 2 2 3 2 2 2 3 2" xfId="28251"/>
    <cellStyle name="Navadno 3 3 2 2 2 3 2 2 2 4" xfId="18351"/>
    <cellStyle name="Navadno 3 3 2 2 2 3 2 2 2 5" xfId="30416"/>
    <cellStyle name="Navadno 3 3 2 2 2 3 2 2 2 6" xfId="32277"/>
    <cellStyle name="Navadno 3 3 2 2 2 3 2 2 3" xfId="4233"/>
    <cellStyle name="Navadno 3 3 2 2 2 3 2 2 3 2" xfId="8459"/>
    <cellStyle name="Navadno 3 3 2 2 2 3 2 2 3 2 2" xfId="22617"/>
    <cellStyle name="Navadno 3 3 2 2 2 3 2 2 3 3" xfId="12685"/>
    <cellStyle name="Navadno 3 3 2 2 2 3 2 2 3 3 2" xfId="26843"/>
    <cellStyle name="Navadno 3 3 2 2 2 3 2 2 3 4" xfId="16943"/>
    <cellStyle name="Navadno 3 3 2 2 2 3 2 2 3 5" xfId="29728"/>
    <cellStyle name="Navadno 3 3 2 2 2 3 2 2 3 6" xfId="32278"/>
    <cellStyle name="Navadno 3 3 2 2 2 3 2 2 4" xfId="2825"/>
    <cellStyle name="Navadno 3 3 2 2 2 3 2 2 4 2" xfId="19767"/>
    <cellStyle name="Navadno 3 3 2 2 2 3 2 2 5" xfId="7051"/>
    <cellStyle name="Navadno 3 3 2 2 2 3 2 2 5 2" xfId="21209"/>
    <cellStyle name="Navadno 3 3 2 2 2 3 2 2 6" xfId="11277"/>
    <cellStyle name="Navadno 3 3 2 2 2 3 2 2 6 2" xfId="25435"/>
    <cellStyle name="Navadno 3 3 2 2 2 3 2 2 7" xfId="15535"/>
    <cellStyle name="Navadno 3 3 2 2 2 3 2 2 8" xfId="29008"/>
    <cellStyle name="Navadno 3 3 2 2 2 3 2 2 9" xfId="31120"/>
    <cellStyle name="Navadno 3 3 2 2 2 3 2 3" xfId="4937"/>
    <cellStyle name="Navadno 3 3 2 2 2 3 2 3 2" xfId="9163"/>
    <cellStyle name="Navadno 3 3 2 2 2 3 2 3 2 2" xfId="23321"/>
    <cellStyle name="Navadno 3 3 2 2 2 3 2 3 3" xfId="13389"/>
    <cellStyle name="Navadno 3 3 2 2 2 3 2 3 3 2" xfId="27547"/>
    <cellStyle name="Navadno 3 3 2 2 2 3 2 3 4" xfId="17647"/>
    <cellStyle name="Navadno 3 3 2 2 2 3 2 3 5" xfId="30064"/>
    <cellStyle name="Navadno 3 3 2 2 2 3 2 3 6" xfId="32279"/>
    <cellStyle name="Navadno 3 3 2 2 2 3 2 4" xfId="3529"/>
    <cellStyle name="Navadno 3 3 2 2 2 3 2 4 2" xfId="7755"/>
    <cellStyle name="Navadno 3 3 2 2 2 3 2 4 2 2" xfId="21913"/>
    <cellStyle name="Navadno 3 3 2 2 2 3 2 4 3" xfId="11981"/>
    <cellStyle name="Navadno 3 3 2 2 2 3 2 4 3 2" xfId="26139"/>
    <cellStyle name="Navadno 3 3 2 2 2 3 2 4 4" xfId="16239"/>
    <cellStyle name="Navadno 3 3 2 2 2 3 2 4 5" xfId="29376"/>
    <cellStyle name="Navadno 3 3 2 2 2 3 2 4 6" xfId="32280"/>
    <cellStyle name="Navadno 3 3 2 2 2 3 2 5" xfId="2121"/>
    <cellStyle name="Navadno 3 3 2 2 2 3 2 5 2" xfId="19063"/>
    <cellStyle name="Navadno 3 3 2 2 2 3 2 6" xfId="6347"/>
    <cellStyle name="Navadno 3 3 2 2 2 3 2 6 2" xfId="20505"/>
    <cellStyle name="Navadno 3 3 2 2 2 3 2 7" xfId="10573"/>
    <cellStyle name="Navadno 3 3 2 2 2 3 2 7 2" xfId="24731"/>
    <cellStyle name="Navadno 3 3 2 2 2 3 2 8" xfId="14831"/>
    <cellStyle name="Navadno 3 3 2 2 2 3 2 9" xfId="28656"/>
    <cellStyle name="Navadno 3 3 2 2 2 3 3" xfId="1028"/>
    <cellStyle name="Navadno 3 3 2 2 2 3 3 10" xfId="32281"/>
    <cellStyle name="Navadno 3 3 2 2 2 3 3 2" xfId="5289"/>
    <cellStyle name="Navadno 3 3 2 2 2 3 3 2 2" xfId="9515"/>
    <cellStyle name="Navadno 3 3 2 2 2 3 3 2 2 2" xfId="23673"/>
    <cellStyle name="Navadno 3 3 2 2 2 3 3 2 3" xfId="13741"/>
    <cellStyle name="Navadno 3 3 2 2 2 3 3 2 3 2" xfId="27899"/>
    <cellStyle name="Navadno 3 3 2 2 2 3 3 2 4" xfId="17999"/>
    <cellStyle name="Navadno 3 3 2 2 2 3 3 2 5" xfId="30240"/>
    <cellStyle name="Navadno 3 3 2 2 2 3 3 2 6" xfId="32282"/>
    <cellStyle name="Navadno 3 3 2 2 2 3 3 3" xfId="3881"/>
    <cellStyle name="Navadno 3 3 2 2 2 3 3 3 2" xfId="8107"/>
    <cellStyle name="Navadno 3 3 2 2 2 3 3 3 2 2" xfId="22265"/>
    <cellStyle name="Navadno 3 3 2 2 2 3 3 3 3" xfId="12333"/>
    <cellStyle name="Navadno 3 3 2 2 2 3 3 3 3 2" xfId="26491"/>
    <cellStyle name="Navadno 3 3 2 2 2 3 3 3 4" xfId="16591"/>
    <cellStyle name="Navadno 3 3 2 2 2 3 3 3 5" xfId="29552"/>
    <cellStyle name="Navadno 3 3 2 2 2 3 3 3 6" xfId="32283"/>
    <cellStyle name="Navadno 3 3 2 2 2 3 3 4" xfId="2473"/>
    <cellStyle name="Navadno 3 3 2 2 2 3 3 4 2" xfId="19415"/>
    <cellStyle name="Navadno 3 3 2 2 2 3 3 5" xfId="6699"/>
    <cellStyle name="Navadno 3 3 2 2 2 3 3 5 2" xfId="20857"/>
    <cellStyle name="Navadno 3 3 2 2 2 3 3 6" xfId="10925"/>
    <cellStyle name="Navadno 3 3 2 2 2 3 3 6 2" xfId="25083"/>
    <cellStyle name="Navadno 3 3 2 2 2 3 3 7" xfId="15183"/>
    <cellStyle name="Navadno 3 3 2 2 2 3 3 8" xfId="28832"/>
    <cellStyle name="Navadno 3 3 2 2 2 3 3 9" xfId="30944"/>
    <cellStyle name="Navadno 3 3 2 2 2 3 4" xfId="4585"/>
    <cellStyle name="Navadno 3 3 2 2 2 3 4 2" xfId="8811"/>
    <cellStyle name="Navadno 3 3 2 2 2 3 4 2 2" xfId="22969"/>
    <cellStyle name="Navadno 3 3 2 2 2 3 4 3" xfId="13037"/>
    <cellStyle name="Navadno 3 3 2 2 2 3 4 3 2" xfId="27195"/>
    <cellStyle name="Navadno 3 3 2 2 2 3 4 4" xfId="17295"/>
    <cellStyle name="Navadno 3 3 2 2 2 3 4 5" xfId="29888"/>
    <cellStyle name="Navadno 3 3 2 2 2 3 4 6" xfId="32284"/>
    <cellStyle name="Navadno 3 3 2 2 2 3 5" xfId="3177"/>
    <cellStyle name="Navadno 3 3 2 2 2 3 5 2" xfId="7403"/>
    <cellStyle name="Navadno 3 3 2 2 2 3 5 2 2" xfId="21561"/>
    <cellStyle name="Navadno 3 3 2 2 2 3 5 3" xfId="11629"/>
    <cellStyle name="Navadno 3 3 2 2 2 3 5 3 2" xfId="25787"/>
    <cellStyle name="Navadno 3 3 2 2 2 3 5 4" xfId="15887"/>
    <cellStyle name="Navadno 3 3 2 2 2 3 5 5" xfId="29200"/>
    <cellStyle name="Navadno 3 3 2 2 2 3 5 6" xfId="32285"/>
    <cellStyle name="Navadno 3 3 2 2 2 3 6" xfId="1769"/>
    <cellStyle name="Navadno 3 3 2 2 2 3 6 2" xfId="18711"/>
    <cellStyle name="Navadno 3 3 2 2 2 3 7" xfId="5995"/>
    <cellStyle name="Navadno 3 3 2 2 2 3 7 2" xfId="20153"/>
    <cellStyle name="Navadno 3 3 2 2 2 3 8" xfId="10221"/>
    <cellStyle name="Navadno 3 3 2 2 2 3 8 2" xfId="24379"/>
    <cellStyle name="Navadno 3 3 2 2 2 3 9" xfId="14479"/>
    <cellStyle name="Navadno 3 3 2 2 2 4" xfId="490"/>
    <cellStyle name="Navadno 3 3 2 2 2 4 10" xfId="30678"/>
    <cellStyle name="Navadno 3 3 2 2 2 4 11" xfId="32286"/>
    <cellStyle name="Navadno 3 3 2 2 2 4 2" xfId="1194"/>
    <cellStyle name="Navadno 3 3 2 2 2 4 2 10" xfId="32287"/>
    <cellStyle name="Navadno 3 3 2 2 2 4 2 2" xfId="5455"/>
    <cellStyle name="Navadno 3 3 2 2 2 4 2 2 2" xfId="9681"/>
    <cellStyle name="Navadno 3 3 2 2 2 4 2 2 2 2" xfId="23839"/>
    <cellStyle name="Navadno 3 3 2 2 2 4 2 2 3" xfId="13907"/>
    <cellStyle name="Navadno 3 3 2 2 2 4 2 2 3 2" xfId="28065"/>
    <cellStyle name="Navadno 3 3 2 2 2 4 2 2 4" xfId="18165"/>
    <cellStyle name="Navadno 3 3 2 2 2 4 2 2 5" xfId="30326"/>
    <cellStyle name="Navadno 3 3 2 2 2 4 2 2 6" xfId="32288"/>
    <cellStyle name="Navadno 3 3 2 2 2 4 2 3" xfId="4047"/>
    <cellStyle name="Navadno 3 3 2 2 2 4 2 3 2" xfId="8273"/>
    <cellStyle name="Navadno 3 3 2 2 2 4 2 3 2 2" xfId="22431"/>
    <cellStyle name="Navadno 3 3 2 2 2 4 2 3 3" xfId="12499"/>
    <cellStyle name="Navadno 3 3 2 2 2 4 2 3 3 2" xfId="26657"/>
    <cellStyle name="Navadno 3 3 2 2 2 4 2 3 4" xfId="16757"/>
    <cellStyle name="Navadno 3 3 2 2 2 4 2 3 5" xfId="29638"/>
    <cellStyle name="Navadno 3 3 2 2 2 4 2 3 6" xfId="32289"/>
    <cellStyle name="Navadno 3 3 2 2 2 4 2 4" xfId="2639"/>
    <cellStyle name="Navadno 3 3 2 2 2 4 2 4 2" xfId="19581"/>
    <cellStyle name="Navadno 3 3 2 2 2 4 2 5" xfId="6865"/>
    <cellStyle name="Navadno 3 3 2 2 2 4 2 5 2" xfId="21023"/>
    <cellStyle name="Navadno 3 3 2 2 2 4 2 6" xfId="11091"/>
    <cellStyle name="Navadno 3 3 2 2 2 4 2 6 2" xfId="25249"/>
    <cellStyle name="Navadno 3 3 2 2 2 4 2 7" xfId="15349"/>
    <cellStyle name="Navadno 3 3 2 2 2 4 2 8" xfId="28918"/>
    <cellStyle name="Navadno 3 3 2 2 2 4 2 9" xfId="31030"/>
    <cellStyle name="Navadno 3 3 2 2 2 4 3" xfId="4751"/>
    <cellStyle name="Navadno 3 3 2 2 2 4 3 2" xfId="8977"/>
    <cellStyle name="Navadno 3 3 2 2 2 4 3 2 2" xfId="23135"/>
    <cellStyle name="Navadno 3 3 2 2 2 4 3 3" xfId="13203"/>
    <cellStyle name="Navadno 3 3 2 2 2 4 3 3 2" xfId="27361"/>
    <cellStyle name="Navadno 3 3 2 2 2 4 3 4" xfId="17461"/>
    <cellStyle name="Navadno 3 3 2 2 2 4 3 5" xfId="29974"/>
    <cellStyle name="Navadno 3 3 2 2 2 4 3 6" xfId="32290"/>
    <cellStyle name="Navadno 3 3 2 2 2 4 4" xfId="3343"/>
    <cellStyle name="Navadno 3 3 2 2 2 4 4 2" xfId="7569"/>
    <cellStyle name="Navadno 3 3 2 2 2 4 4 2 2" xfId="21727"/>
    <cellStyle name="Navadno 3 3 2 2 2 4 4 3" xfId="11795"/>
    <cellStyle name="Navadno 3 3 2 2 2 4 4 3 2" xfId="25953"/>
    <cellStyle name="Navadno 3 3 2 2 2 4 4 4" xfId="16053"/>
    <cellStyle name="Navadno 3 3 2 2 2 4 4 5" xfId="29286"/>
    <cellStyle name="Navadno 3 3 2 2 2 4 4 6" xfId="32291"/>
    <cellStyle name="Navadno 3 3 2 2 2 4 5" xfId="1935"/>
    <cellStyle name="Navadno 3 3 2 2 2 4 5 2" xfId="18877"/>
    <cellStyle name="Navadno 3 3 2 2 2 4 6" xfId="6161"/>
    <cellStyle name="Navadno 3 3 2 2 2 4 6 2" xfId="20319"/>
    <cellStyle name="Navadno 3 3 2 2 2 4 7" xfId="10387"/>
    <cellStyle name="Navadno 3 3 2 2 2 4 7 2" xfId="24545"/>
    <cellStyle name="Navadno 3 3 2 2 2 4 8" xfId="14645"/>
    <cellStyle name="Navadno 3 3 2 2 2 4 9" xfId="28566"/>
    <cellStyle name="Navadno 3 3 2 2 2 5" xfId="842"/>
    <cellStyle name="Navadno 3 3 2 2 2 5 10" xfId="32292"/>
    <cellStyle name="Navadno 3 3 2 2 2 5 2" xfId="5103"/>
    <cellStyle name="Navadno 3 3 2 2 2 5 2 2" xfId="9329"/>
    <cellStyle name="Navadno 3 3 2 2 2 5 2 2 2" xfId="23487"/>
    <cellStyle name="Navadno 3 3 2 2 2 5 2 3" xfId="13555"/>
    <cellStyle name="Navadno 3 3 2 2 2 5 2 3 2" xfId="27713"/>
    <cellStyle name="Navadno 3 3 2 2 2 5 2 4" xfId="17813"/>
    <cellStyle name="Navadno 3 3 2 2 2 5 2 5" xfId="30150"/>
    <cellStyle name="Navadno 3 3 2 2 2 5 2 6" xfId="32293"/>
    <cellStyle name="Navadno 3 3 2 2 2 5 3" xfId="3695"/>
    <cellStyle name="Navadno 3 3 2 2 2 5 3 2" xfId="7921"/>
    <cellStyle name="Navadno 3 3 2 2 2 5 3 2 2" xfId="22079"/>
    <cellStyle name="Navadno 3 3 2 2 2 5 3 3" xfId="12147"/>
    <cellStyle name="Navadno 3 3 2 2 2 5 3 3 2" xfId="26305"/>
    <cellStyle name="Navadno 3 3 2 2 2 5 3 4" xfId="16405"/>
    <cellStyle name="Navadno 3 3 2 2 2 5 3 5" xfId="29462"/>
    <cellStyle name="Navadno 3 3 2 2 2 5 3 6" xfId="32294"/>
    <cellStyle name="Navadno 3 3 2 2 2 5 4" xfId="2287"/>
    <cellStyle name="Navadno 3 3 2 2 2 5 4 2" xfId="19229"/>
    <cellStyle name="Navadno 3 3 2 2 2 5 5" xfId="6513"/>
    <cellStyle name="Navadno 3 3 2 2 2 5 5 2" xfId="20671"/>
    <cellStyle name="Navadno 3 3 2 2 2 5 6" xfId="10739"/>
    <cellStyle name="Navadno 3 3 2 2 2 5 6 2" xfId="24897"/>
    <cellStyle name="Navadno 3 3 2 2 2 5 7" xfId="14997"/>
    <cellStyle name="Navadno 3 3 2 2 2 5 8" xfId="28742"/>
    <cellStyle name="Navadno 3 3 2 2 2 5 9" xfId="30854"/>
    <cellStyle name="Navadno 3 3 2 2 2 6" xfId="4367"/>
    <cellStyle name="Navadno 3 3 2 2 2 6 2" xfId="8593"/>
    <cellStyle name="Navadno 3 3 2 2 2 6 2 2" xfId="22751"/>
    <cellStyle name="Navadno 3 3 2 2 2 6 3" xfId="12819"/>
    <cellStyle name="Navadno 3 3 2 2 2 6 3 2" xfId="26977"/>
    <cellStyle name="Navadno 3 3 2 2 2 6 4" xfId="17077"/>
    <cellStyle name="Navadno 3 3 2 2 2 6 5" xfId="29782"/>
    <cellStyle name="Navadno 3 3 2 2 2 6 6" xfId="32295"/>
    <cellStyle name="Navadno 3 3 2 2 2 7" xfId="2959"/>
    <cellStyle name="Navadno 3 3 2 2 2 7 2" xfId="7185"/>
    <cellStyle name="Navadno 3 3 2 2 2 7 2 2" xfId="21343"/>
    <cellStyle name="Navadno 3 3 2 2 2 7 3" xfId="11411"/>
    <cellStyle name="Navadno 3 3 2 2 2 7 3 2" xfId="25569"/>
    <cellStyle name="Navadno 3 3 2 2 2 7 4" xfId="15669"/>
    <cellStyle name="Navadno 3 3 2 2 2 7 5" xfId="29094"/>
    <cellStyle name="Navadno 3 3 2 2 2 7 6" xfId="32296"/>
    <cellStyle name="Navadno 3 3 2 2 2 8" xfId="1519"/>
    <cellStyle name="Navadno 3 3 2 2 2 8 2" xfId="18461"/>
    <cellStyle name="Navadno 3 3 2 2 2 9" xfId="5745"/>
    <cellStyle name="Navadno 3 3 2 2 2 9 2" xfId="19903"/>
    <cellStyle name="Navadno 3 3 2 2 3" xfId="137"/>
    <cellStyle name="Navadno 3 3 2 2 3 10" xfId="14293"/>
    <cellStyle name="Navadno 3 3 2 2 3 11" xfId="28390"/>
    <cellStyle name="Navadno 3 3 2 2 3 12" xfId="30502"/>
    <cellStyle name="Navadno 3 3 2 2 3 13" xfId="32297"/>
    <cellStyle name="Navadno 3 3 2 2 3 2" xfId="297"/>
    <cellStyle name="Navadno 3 3 2 2 3 2 10" xfId="28486"/>
    <cellStyle name="Navadno 3 3 2 2 3 2 11" xfId="30582"/>
    <cellStyle name="Navadno 3 3 2 2 3 2 12" xfId="32298"/>
    <cellStyle name="Navadno 3 3 2 2 3 2 2" xfId="650"/>
    <cellStyle name="Navadno 3 3 2 2 3 2 2 10" xfId="30758"/>
    <cellStyle name="Navadno 3 3 2 2 3 2 2 11" xfId="32299"/>
    <cellStyle name="Navadno 3 3 2 2 3 2 2 2" xfId="1354"/>
    <cellStyle name="Navadno 3 3 2 2 3 2 2 2 10" xfId="32300"/>
    <cellStyle name="Navadno 3 3 2 2 3 2 2 2 2" xfId="5615"/>
    <cellStyle name="Navadno 3 3 2 2 3 2 2 2 2 2" xfId="9841"/>
    <cellStyle name="Navadno 3 3 2 2 3 2 2 2 2 2 2" xfId="23999"/>
    <cellStyle name="Navadno 3 3 2 2 3 2 2 2 2 3" xfId="14067"/>
    <cellStyle name="Navadno 3 3 2 2 3 2 2 2 2 3 2" xfId="28225"/>
    <cellStyle name="Navadno 3 3 2 2 3 2 2 2 2 4" xfId="18325"/>
    <cellStyle name="Navadno 3 3 2 2 3 2 2 2 2 5" xfId="30406"/>
    <cellStyle name="Navadno 3 3 2 2 3 2 2 2 2 6" xfId="32301"/>
    <cellStyle name="Navadno 3 3 2 2 3 2 2 2 3" xfId="4207"/>
    <cellStyle name="Navadno 3 3 2 2 3 2 2 2 3 2" xfId="8433"/>
    <cellStyle name="Navadno 3 3 2 2 3 2 2 2 3 2 2" xfId="22591"/>
    <cellStyle name="Navadno 3 3 2 2 3 2 2 2 3 3" xfId="12659"/>
    <cellStyle name="Navadno 3 3 2 2 3 2 2 2 3 3 2" xfId="26817"/>
    <cellStyle name="Navadno 3 3 2 2 3 2 2 2 3 4" xfId="16917"/>
    <cellStyle name="Navadno 3 3 2 2 3 2 2 2 3 5" xfId="29718"/>
    <cellStyle name="Navadno 3 3 2 2 3 2 2 2 3 6" xfId="32302"/>
    <cellStyle name="Navadno 3 3 2 2 3 2 2 2 4" xfId="2799"/>
    <cellStyle name="Navadno 3 3 2 2 3 2 2 2 4 2" xfId="19741"/>
    <cellStyle name="Navadno 3 3 2 2 3 2 2 2 5" xfId="7025"/>
    <cellStyle name="Navadno 3 3 2 2 3 2 2 2 5 2" xfId="21183"/>
    <cellStyle name="Navadno 3 3 2 2 3 2 2 2 6" xfId="11251"/>
    <cellStyle name="Navadno 3 3 2 2 3 2 2 2 6 2" xfId="25409"/>
    <cellStyle name="Navadno 3 3 2 2 3 2 2 2 7" xfId="15509"/>
    <cellStyle name="Navadno 3 3 2 2 3 2 2 2 8" xfId="28998"/>
    <cellStyle name="Navadno 3 3 2 2 3 2 2 2 9" xfId="31110"/>
    <cellStyle name="Navadno 3 3 2 2 3 2 2 3" xfId="4911"/>
    <cellStyle name="Navadno 3 3 2 2 3 2 2 3 2" xfId="9137"/>
    <cellStyle name="Navadno 3 3 2 2 3 2 2 3 2 2" xfId="23295"/>
    <cellStyle name="Navadno 3 3 2 2 3 2 2 3 3" xfId="13363"/>
    <cellStyle name="Navadno 3 3 2 2 3 2 2 3 3 2" xfId="27521"/>
    <cellStyle name="Navadno 3 3 2 2 3 2 2 3 4" xfId="17621"/>
    <cellStyle name="Navadno 3 3 2 2 3 2 2 3 5" xfId="30054"/>
    <cellStyle name="Navadno 3 3 2 2 3 2 2 3 6" xfId="32303"/>
    <cellStyle name="Navadno 3 3 2 2 3 2 2 4" xfId="3503"/>
    <cellStyle name="Navadno 3 3 2 2 3 2 2 4 2" xfId="7729"/>
    <cellStyle name="Navadno 3 3 2 2 3 2 2 4 2 2" xfId="21887"/>
    <cellStyle name="Navadno 3 3 2 2 3 2 2 4 3" xfId="11955"/>
    <cellStyle name="Navadno 3 3 2 2 3 2 2 4 3 2" xfId="26113"/>
    <cellStyle name="Navadno 3 3 2 2 3 2 2 4 4" xfId="16213"/>
    <cellStyle name="Navadno 3 3 2 2 3 2 2 4 5" xfId="29366"/>
    <cellStyle name="Navadno 3 3 2 2 3 2 2 4 6" xfId="32304"/>
    <cellStyle name="Navadno 3 3 2 2 3 2 2 5" xfId="2095"/>
    <cellStyle name="Navadno 3 3 2 2 3 2 2 5 2" xfId="19037"/>
    <cellStyle name="Navadno 3 3 2 2 3 2 2 6" xfId="6321"/>
    <cellStyle name="Navadno 3 3 2 2 3 2 2 6 2" xfId="20479"/>
    <cellStyle name="Navadno 3 3 2 2 3 2 2 7" xfId="10547"/>
    <cellStyle name="Navadno 3 3 2 2 3 2 2 7 2" xfId="24705"/>
    <cellStyle name="Navadno 3 3 2 2 3 2 2 8" xfId="14805"/>
    <cellStyle name="Navadno 3 3 2 2 3 2 2 9" xfId="28646"/>
    <cellStyle name="Navadno 3 3 2 2 3 2 3" xfId="1002"/>
    <cellStyle name="Navadno 3 3 2 2 3 2 3 10" xfId="32305"/>
    <cellStyle name="Navadno 3 3 2 2 3 2 3 2" xfId="5263"/>
    <cellStyle name="Navadno 3 3 2 2 3 2 3 2 2" xfId="9489"/>
    <cellStyle name="Navadno 3 3 2 2 3 2 3 2 2 2" xfId="23647"/>
    <cellStyle name="Navadno 3 3 2 2 3 2 3 2 3" xfId="13715"/>
    <cellStyle name="Navadno 3 3 2 2 3 2 3 2 3 2" xfId="27873"/>
    <cellStyle name="Navadno 3 3 2 2 3 2 3 2 4" xfId="17973"/>
    <cellStyle name="Navadno 3 3 2 2 3 2 3 2 5" xfId="30230"/>
    <cellStyle name="Navadno 3 3 2 2 3 2 3 2 6" xfId="32306"/>
    <cellStyle name="Navadno 3 3 2 2 3 2 3 3" xfId="3855"/>
    <cellStyle name="Navadno 3 3 2 2 3 2 3 3 2" xfId="8081"/>
    <cellStyle name="Navadno 3 3 2 2 3 2 3 3 2 2" xfId="22239"/>
    <cellStyle name="Navadno 3 3 2 2 3 2 3 3 3" xfId="12307"/>
    <cellStyle name="Navadno 3 3 2 2 3 2 3 3 3 2" xfId="26465"/>
    <cellStyle name="Navadno 3 3 2 2 3 2 3 3 4" xfId="16565"/>
    <cellStyle name="Navadno 3 3 2 2 3 2 3 3 5" xfId="29542"/>
    <cellStyle name="Navadno 3 3 2 2 3 2 3 3 6" xfId="32307"/>
    <cellStyle name="Navadno 3 3 2 2 3 2 3 4" xfId="2447"/>
    <cellStyle name="Navadno 3 3 2 2 3 2 3 4 2" xfId="19389"/>
    <cellStyle name="Navadno 3 3 2 2 3 2 3 5" xfId="6673"/>
    <cellStyle name="Navadno 3 3 2 2 3 2 3 5 2" xfId="20831"/>
    <cellStyle name="Navadno 3 3 2 2 3 2 3 6" xfId="10899"/>
    <cellStyle name="Navadno 3 3 2 2 3 2 3 6 2" xfId="25057"/>
    <cellStyle name="Navadno 3 3 2 2 3 2 3 7" xfId="15157"/>
    <cellStyle name="Navadno 3 3 2 2 3 2 3 8" xfId="28822"/>
    <cellStyle name="Navadno 3 3 2 2 3 2 3 9" xfId="30934"/>
    <cellStyle name="Navadno 3 3 2 2 3 2 4" xfId="4559"/>
    <cellStyle name="Navadno 3 3 2 2 3 2 4 2" xfId="8785"/>
    <cellStyle name="Navadno 3 3 2 2 3 2 4 2 2" xfId="22943"/>
    <cellStyle name="Navadno 3 3 2 2 3 2 4 3" xfId="13011"/>
    <cellStyle name="Navadno 3 3 2 2 3 2 4 3 2" xfId="27169"/>
    <cellStyle name="Navadno 3 3 2 2 3 2 4 4" xfId="17269"/>
    <cellStyle name="Navadno 3 3 2 2 3 2 4 5" xfId="29878"/>
    <cellStyle name="Navadno 3 3 2 2 3 2 4 6" xfId="32308"/>
    <cellStyle name="Navadno 3 3 2 2 3 2 5" xfId="3151"/>
    <cellStyle name="Navadno 3 3 2 2 3 2 5 2" xfId="7377"/>
    <cellStyle name="Navadno 3 3 2 2 3 2 5 2 2" xfId="21535"/>
    <cellStyle name="Navadno 3 3 2 2 3 2 5 3" xfId="11603"/>
    <cellStyle name="Navadno 3 3 2 2 3 2 5 3 2" xfId="25761"/>
    <cellStyle name="Navadno 3 3 2 2 3 2 5 4" xfId="15861"/>
    <cellStyle name="Navadno 3 3 2 2 3 2 5 5" xfId="29190"/>
    <cellStyle name="Navadno 3 3 2 2 3 2 5 6" xfId="32309"/>
    <cellStyle name="Navadno 3 3 2 2 3 2 6" xfId="1743"/>
    <cellStyle name="Navadno 3 3 2 2 3 2 6 2" xfId="18685"/>
    <cellStyle name="Navadno 3 3 2 2 3 2 7" xfId="5969"/>
    <cellStyle name="Navadno 3 3 2 2 3 2 7 2" xfId="20127"/>
    <cellStyle name="Navadno 3 3 2 2 3 2 8" xfId="10195"/>
    <cellStyle name="Navadno 3 3 2 2 3 2 8 2" xfId="24353"/>
    <cellStyle name="Navadno 3 3 2 2 3 2 9" xfId="14453"/>
    <cellStyle name="Navadno 3 3 2 2 3 3" xfId="522"/>
    <cellStyle name="Navadno 3 3 2 2 3 3 10" xfId="30694"/>
    <cellStyle name="Navadno 3 3 2 2 3 3 11" xfId="32310"/>
    <cellStyle name="Navadno 3 3 2 2 3 3 2" xfId="1226"/>
    <cellStyle name="Navadno 3 3 2 2 3 3 2 10" xfId="32311"/>
    <cellStyle name="Navadno 3 3 2 2 3 3 2 2" xfId="5487"/>
    <cellStyle name="Navadno 3 3 2 2 3 3 2 2 2" xfId="9713"/>
    <cellStyle name="Navadno 3 3 2 2 3 3 2 2 2 2" xfId="23871"/>
    <cellStyle name="Navadno 3 3 2 2 3 3 2 2 3" xfId="13939"/>
    <cellStyle name="Navadno 3 3 2 2 3 3 2 2 3 2" xfId="28097"/>
    <cellStyle name="Navadno 3 3 2 2 3 3 2 2 4" xfId="18197"/>
    <cellStyle name="Navadno 3 3 2 2 3 3 2 2 5" xfId="30342"/>
    <cellStyle name="Navadno 3 3 2 2 3 3 2 2 6" xfId="32312"/>
    <cellStyle name="Navadno 3 3 2 2 3 3 2 3" xfId="4079"/>
    <cellStyle name="Navadno 3 3 2 2 3 3 2 3 2" xfId="8305"/>
    <cellStyle name="Navadno 3 3 2 2 3 3 2 3 2 2" xfId="22463"/>
    <cellStyle name="Navadno 3 3 2 2 3 3 2 3 3" xfId="12531"/>
    <cellStyle name="Navadno 3 3 2 2 3 3 2 3 3 2" xfId="26689"/>
    <cellStyle name="Navadno 3 3 2 2 3 3 2 3 4" xfId="16789"/>
    <cellStyle name="Navadno 3 3 2 2 3 3 2 3 5" xfId="29654"/>
    <cellStyle name="Navadno 3 3 2 2 3 3 2 3 6" xfId="32313"/>
    <cellStyle name="Navadno 3 3 2 2 3 3 2 4" xfId="2671"/>
    <cellStyle name="Navadno 3 3 2 2 3 3 2 4 2" xfId="19613"/>
    <cellStyle name="Navadno 3 3 2 2 3 3 2 5" xfId="6897"/>
    <cellStyle name="Navadno 3 3 2 2 3 3 2 5 2" xfId="21055"/>
    <cellStyle name="Navadno 3 3 2 2 3 3 2 6" xfId="11123"/>
    <cellStyle name="Navadno 3 3 2 2 3 3 2 6 2" xfId="25281"/>
    <cellStyle name="Navadno 3 3 2 2 3 3 2 7" xfId="15381"/>
    <cellStyle name="Navadno 3 3 2 2 3 3 2 8" xfId="28934"/>
    <cellStyle name="Navadno 3 3 2 2 3 3 2 9" xfId="31046"/>
    <cellStyle name="Navadno 3 3 2 2 3 3 3" xfId="4783"/>
    <cellStyle name="Navadno 3 3 2 2 3 3 3 2" xfId="9009"/>
    <cellStyle name="Navadno 3 3 2 2 3 3 3 2 2" xfId="23167"/>
    <cellStyle name="Navadno 3 3 2 2 3 3 3 3" xfId="13235"/>
    <cellStyle name="Navadno 3 3 2 2 3 3 3 3 2" xfId="27393"/>
    <cellStyle name="Navadno 3 3 2 2 3 3 3 4" xfId="17493"/>
    <cellStyle name="Navadno 3 3 2 2 3 3 3 5" xfId="29990"/>
    <cellStyle name="Navadno 3 3 2 2 3 3 3 6" xfId="32314"/>
    <cellStyle name="Navadno 3 3 2 2 3 3 4" xfId="3375"/>
    <cellStyle name="Navadno 3 3 2 2 3 3 4 2" xfId="7601"/>
    <cellStyle name="Navadno 3 3 2 2 3 3 4 2 2" xfId="21759"/>
    <cellStyle name="Navadno 3 3 2 2 3 3 4 3" xfId="11827"/>
    <cellStyle name="Navadno 3 3 2 2 3 3 4 3 2" xfId="25985"/>
    <cellStyle name="Navadno 3 3 2 2 3 3 4 4" xfId="16085"/>
    <cellStyle name="Navadno 3 3 2 2 3 3 4 5" xfId="29302"/>
    <cellStyle name="Navadno 3 3 2 2 3 3 4 6" xfId="32315"/>
    <cellStyle name="Navadno 3 3 2 2 3 3 5" xfId="1967"/>
    <cellStyle name="Navadno 3 3 2 2 3 3 5 2" xfId="18909"/>
    <cellStyle name="Navadno 3 3 2 2 3 3 6" xfId="6193"/>
    <cellStyle name="Navadno 3 3 2 2 3 3 6 2" xfId="20351"/>
    <cellStyle name="Navadno 3 3 2 2 3 3 7" xfId="10419"/>
    <cellStyle name="Navadno 3 3 2 2 3 3 7 2" xfId="24577"/>
    <cellStyle name="Navadno 3 3 2 2 3 3 8" xfId="14677"/>
    <cellStyle name="Navadno 3 3 2 2 3 3 9" xfId="28582"/>
    <cellStyle name="Navadno 3 3 2 2 3 4" xfId="874"/>
    <cellStyle name="Navadno 3 3 2 2 3 4 10" xfId="32316"/>
    <cellStyle name="Navadno 3 3 2 2 3 4 2" xfId="5135"/>
    <cellStyle name="Navadno 3 3 2 2 3 4 2 2" xfId="9361"/>
    <cellStyle name="Navadno 3 3 2 2 3 4 2 2 2" xfId="23519"/>
    <cellStyle name="Navadno 3 3 2 2 3 4 2 3" xfId="13587"/>
    <cellStyle name="Navadno 3 3 2 2 3 4 2 3 2" xfId="27745"/>
    <cellStyle name="Navadno 3 3 2 2 3 4 2 4" xfId="17845"/>
    <cellStyle name="Navadno 3 3 2 2 3 4 2 5" xfId="30166"/>
    <cellStyle name="Navadno 3 3 2 2 3 4 2 6" xfId="32317"/>
    <cellStyle name="Navadno 3 3 2 2 3 4 3" xfId="3727"/>
    <cellStyle name="Navadno 3 3 2 2 3 4 3 2" xfId="7953"/>
    <cellStyle name="Navadno 3 3 2 2 3 4 3 2 2" xfId="22111"/>
    <cellStyle name="Navadno 3 3 2 2 3 4 3 3" xfId="12179"/>
    <cellStyle name="Navadno 3 3 2 2 3 4 3 3 2" xfId="26337"/>
    <cellStyle name="Navadno 3 3 2 2 3 4 3 4" xfId="16437"/>
    <cellStyle name="Navadno 3 3 2 2 3 4 3 5" xfId="29478"/>
    <cellStyle name="Navadno 3 3 2 2 3 4 3 6" xfId="32318"/>
    <cellStyle name="Navadno 3 3 2 2 3 4 4" xfId="2319"/>
    <cellStyle name="Navadno 3 3 2 2 3 4 4 2" xfId="19261"/>
    <cellStyle name="Navadno 3 3 2 2 3 4 5" xfId="6545"/>
    <cellStyle name="Navadno 3 3 2 2 3 4 5 2" xfId="20703"/>
    <cellStyle name="Navadno 3 3 2 2 3 4 6" xfId="10771"/>
    <cellStyle name="Navadno 3 3 2 2 3 4 6 2" xfId="24929"/>
    <cellStyle name="Navadno 3 3 2 2 3 4 7" xfId="15029"/>
    <cellStyle name="Navadno 3 3 2 2 3 4 8" xfId="28758"/>
    <cellStyle name="Navadno 3 3 2 2 3 4 9" xfId="30870"/>
    <cellStyle name="Navadno 3 3 2 2 3 5" xfId="4399"/>
    <cellStyle name="Navadno 3 3 2 2 3 5 2" xfId="8625"/>
    <cellStyle name="Navadno 3 3 2 2 3 5 2 2" xfId="22783"/>
    <cellStyle name="Navadno 3 3 2 2 3 5 3" xfId="12851"/>
    <cellStyle name="Navadno 3 3 2 2 3 5 3 2" xfId="27009"/>
    <cellStyle name="Navadno 3 3 2 2 3 5 4" xfId="17109"/>
    <cellStyle name="Navadno 3 3 2 2 3 5 5" xfId="29798"/>
    <cellStyle name="Navadno 3 3 2 2 3 5 6" xfId="32319"/>
    <cellStyle name="Navadno 3 3 2 2 3 6" xfId="2991"/>
    <cellStyle name="Navadno 3 3 2 2 3 6 2" xfId="7217"/>
    <cellStyle name="Navadno 3 3 2 2 3 6 2 2" xfId="21375"/>
    <cellStyle name="Navadno 3 3 2 2 3 6 3" xfId="11443"/>
    <cellStyle name="Navadno 3 3 2 2 3 6 3 2" xfId="25601"/>
    <cellStyle name="Navadno 3 3 2 2 3 6 4" xfId="15701"/>
    <cellStyle name="Navadno 3 3 2 2 3 6 5" xfId="29110"/>
    <cellStyle name="Navadno 3 3 2 2 3 6 6" xfId="32320"/>
    <cellStyle name="Navadno 3 3 2 2 3 7" xfId="1583"/>
    <cellStyle name="Navadno 3 3 2 2 3 7 2" xfId="18525"/>
    <cellStyle name="Navadno 3 3 2 2 3 8" xfId="5809"/>
    <cellStyle name="Navadno 3 3 2 2 3 8 2" xfId="19967"/>
    <cellStyle name="Navadno 3 3 2 2 3 9" xfId="10035"/>
    <cellStyle name="Navadno 3 3 2 2 3 9 2" xfId="24193"/>
    <cellStyle name="Navadno 3 3 2 2 4" xfId="67"/>
    <cellStyle name="Navadno 3 3 2 2 4 10" xfId="14261"/>
    <cellStyle name="Navadno 3 3 2 2 4 11" xfId="28358"/>
    <cellStyle name="Navadno 3 3 2 2 4 12" xfId="30470"/>
    <cellStyle name="Navadno 3 3 2 2 4 13" xfId="32321"/>
    <cellStyle name="Navadno 3 3 2 2 4 2" xfId="233"/>
    <cellStyle name="Navadno 3 3 2 2 4 2 10" xfId="28470"/>
    <cellStyle name="Navadno 3 3 2 2 4 2 11" xfId="30550"/>
    <cellStyle name="Navadno 3 3 2 2 4 2 12" xfId="32322"/>
    <cellStyle name="Navadno 3 3 2 2 4 2 2" xfId="586"/>
    <cellStyle name="Navadno 3 3 2 2 4 2 2 10" xfId="30726"/>
    <cellStyle name="Navadno 3 3 2 2 4 2 2 11" xfId="32323"/>
    <cellStyle name="Navadno 3 3 2 2 4 2 2 2" xfId="1290"/>
    <cellStyle name="Navadno 3 3 2 2 4 2 2 2 10" xfId="32324"/>
    <cellStyle name="Navadno 3 3 2 2 4 2 2 2 2" xfId="5551"/>
    <cellStyle name="Navadno 3 3 2 2 4 2 2 2 2 2" xfId="9777"/>
    <cellStyle name="Navadno 3 3 2 2 4 2 2 2 2 2 2" xfId="23935"/>
    <cellStyle name="Navadno 3 3 2 2 4 2 2 2 2 3" xfId="14003"/>
    <cellStyle name="Navadno 3 3 2 2 4 2 2 2 2 3 2" xfId="28161"/>
    <cellStyle name="Navadno 3 3 2 2 4 2 2 2 2 4" xfId="18261"/>
    <cellStyle name="Navadno 3 3 2 2 4 2 2 2 2 5" xfId="30374"/>
    <cellStyle name="Navadno 3 3 2 2 4 2 2 2 2 6" xfId="32325"/>
    <cellStyle name="Navadno 3 3 2 2 4 2 2 2 3" xfId="4143"/>
    <cellStyle name="Navadno 3 3 2 2 4 2 2 2 3 2" xfId="8369"/>
    <cellStyle name="Navadno 3 3 2 2 4 2 2 2 3 2 2" xfId="22527"/>
    <cellStyle name="Navadno 3 3 2 2 4 2 2 2 3 3" xfId="12595"/>
    <cellStyle name="Navadno 3 3 2 2 4 2 2 2 3 3 2" xfId="26753"/>
    <cellStyle name="Navadno 3 3 2 2 4 2 2 2 3 4" xfId="16853"/>
    <cellStyle name="Navadno 3 3 2 2 4 2 2 2 3 5" xfId="29686"/>
    <cellStyle name="Navadno 3 3 2 2 4 2 2 2 3 6" xfId="32326"/>
    <cellStyle name="Navadno 3 3 2 2 4 2 2 2 4" xfId="2735"/>
    <cellStyle name="Navadno 3 3 2 2 4 2 2 2 4 2" xfId="19677"/>
    <cellStyle name="Navadno 3 3 2 2 4 2 2 2 5" xfId="6961"/>
    <cellStyle name="Navadno 3 3 2 2 4 2 2 2 5 2" xfId="21119"/>
    <cellStyle name="Navadno 3 3 2 2 4 2 2 2 6" xfId="11187"/>
    <cellStyle name="Navadno 3 3 2 2 4 2 2 2 6 2" xfId="25345"/>
    <cellStyle name="Navadno 3 3 2 2 4 2 2 2 7" xfId="15445"/>
    <cellStyle name="Navadno 3 3 2 2 4 2 2 2 8" xfId="28966"/>
    <cellStyle name="Navadno 3 3 2 2 4 2 2 2 9" xfId="31078"/>
    <cellStyle name="Navadno 3 3 2 2 4 2 2 3" xfId="4847"/>
    <cellStyle name="Navadno 3 3 2 2 4 2 2 3 2" xfId="9073"/>
    <cellStyle name="Navadno 3 3 2 2 4 2 2 3 2 2" xfId="23231"/>
    <cellStyle name="Navadno 3 3 2 2 4 2 2 3 3" xfId="13299"/>
    <cellStyle name="Navadno 3 3 2 2 4 2 2 3 3 2" xfId="27457"/>
    <cellStyle name="Navadno 3 3 2 2 4 2 2 3 4" xfId="17557"/>
    <cellStyle name="Navadno 3 3 2 2 4 2 2 3 5" xfId="30022"/>
    <cellStyle name="Navadno 3 3 2 2 4 2 2 3 6" xfId="32327"/>
    <cellStyle name="Navadno 3 3 2 2 4 2 2 4" xfId="3439"/>
    <cellStyle name="Navadno 3 3 2 2 4 2 2 4 2" xfId="7665"/>
    <cellStyle name="Navadno 3 3 2 2 4 2 2 4 2 2" xfId="21823"/>
    <cellStyle name="Navadno 3 3 2 2 4 2 2 4 3" xfId="11891"/>
    <cellStyle name="Navadno 3 3 2 2 4 2 2 4 3 2" xfId="26049"/>
    <cellStyle name="Navadno 3 3 2 2 4 2 2 4 4" xfId="16149"/>
    <cellStyle name="Navadno 3 3 2 2 4 2 2 4 5" xfId="29334"/>
    <cellStyle name="Navadno 3 3 2 2 4 2 2 4 6" xfId="32328"/>
    <cellStyle name="Navadno 3 3 2 2 4 2 2 5" xfId="2031"/>
    <cellStyle name="Navadno 3 3 2 2 4 2 2 5 2" xfId="18973"/>
    <cellStyle name="Navadno 3 3 2 2 4 2 2 6" xfId="6257"/>
    <cellStyle name="Navadno 3 3 2 2 4 2 2 6 2" xfId="20415"/>
    <cellStyle name="Navadno 3 3 2 2 4 2 2 7" xfId="10483"/>
    <cellStyle name="Navadno 3 3 2 2 4 2 2 7 2" xfId="24641"/>
    <cellStyle name="Navadno 3 3 2 2 4 2 2 8" xfId="14741"/>
    <cellStyle name="Navadno 3 3 2 2 4 2 2 9" xfId="28614"/>
    <cellStyle name="Navadno 3 3 2 2 4 2 3" xfId="938"/>
    <cellStyle name="Navadno 3 3 2 2 4 2 3 10" xfId="32329"/>
    <cellStyle name="Navadno 3 3 2 2 4 2 3 2" xfId="5199"/>
    <cellStyle name="Navadno 3 3 2 2 4 2 3 2 2" xfId="9425"/>
    <cellStyle name="Navadno 3 3 2 2 4 2 3 2 2 2" xfId="23583"/>
    <cellStyle name="Navadno 3 3 2 2 4 2 3 2 3" xfId="13651"/>
    <cellStyle name="Navadno 3 3 2 2 4 2 3 2 3 2" xfId="27809"/>
    <cellStyle name="Navadno 3 3 2 2 4 2 3 2 4" xfId="17909"/>
    <cellStyle name="Navadno 3 3 2 2 4 2 3 2 5" xfId="30198"/>
    <cellStyle name="Navadno 3 3 2 2 4 2 3 2 6" xfId="32330"/>
    <cellStyle name="Navadno 3 3 2 2 4 2 3 3" xfId="3791"/>
    <cellStyle name="Navadno 3 3 2 2 4 2 3 3 2" xfId="8017"/>
    <cellStyle name="Navadno 3 3 2 2 4 2 3 3 2 2" xfId="22175"/>
    <cellStyle name="Navadno 3 3 2 2 4 2 3 3 3" xfId="12243"/>
    <cellStyle name="Navadno 3 3 2 2 4 2 3 3 3 2" xfId="26401"/>
    <cellStyle name="Navadno 3 3 2 2 4 2 3 3 4" xfId="16501"/>
    <cellStyle name="Navadno 3 3 2 2 4 2 3 3 5" xfId="29510"/>
    <cellStyle name="Navadno 3 3 2 2 4 2 3 3 6" xfId="32331"/>
    <cellStyle name="Navadno 3 3 2 2 4 2 3 4" xfId="2383"/>
    <cellStyle name="Navadno 3 3 2 2 4 2 3 4 2" xfId="19325"/>
    <cellStyle name="Navadno 3 3 2 2 4 2 3 5" xfId="6609"/>
    <cellStyle name="Navadno 3 3 2 2 4 2 3 5 2" xfId="20767"/>
    <cellStyle name="Navadno 3 3 2 2 4 2 3 6" xfId="10835"/>
    <cellStyle name="Navadno 3 3 2 2 4 2 3 6 2" xfId="24993"/>
    <cellStyle name="Navadno 3 3 2 2 4 2 3 7" xfId="15093"/>
    <cellStyle name="Navadno 3 3 2 2 4 2 3 8" xfId="28790"/>
    <cellStyle name="Navadno 3 3 2 2 4 2 3 9" xfId="30902"/>
    <cellStyle name="Navadno 3 3 2 2 4 2 4" xfId="4495"/>
    <cellStyle name="Navadno 3 3 2 2 4 2 4 2" xfId="8721"/>
    <cellStyle name="Navadno 3 3 2 2 4 2 4 2 2" xfId="22879"/>
    <cellStyle name="Navadno 3 3 2 2 4 2 4 3" xfId="12947"/>
    <cellStyle name="Navadno 3 3 2 2 4 2 4 3 2" xfId="27105"/>
    <cellStyle name="Navadno 3 3 2 2 4 2 4 4" xfId="17205"/>
    <cellStyle name="Navadno 3 3 2 2 4 2 4 5" xfId="29846"/>
    <cellStyle name="Navadno 3 3 2 2 4 2 4 6" xfId="32332"/>
    <cellStyle name="Navadno 3 3 2 2 4 2 5" xfId="3087"/>
    <cellStyle name="Navadno 3 3 2 2 4 2 5 2" xfId="7313"/>
    <cellStyle name="Navadno 3 3 2 2 4 2 5 2 2" xfId="21471"/>
    <cellStyle name="Navadno 3 3 2 2 4 2 5 3" xfId="11539"/>
    <cellStyle name="Navadno 3 3 2 2 4 2 5 3 2" xfId="25697"/>
    <cellStyle name="Navadno 3 3 2 2 4 2 5 4" xfId="15797"/>
    <cellStyle name="Navadno 3 3 2 2 4 2 5 5" xfId="29158"/>
    <cellStyle name="Navadno 3 3 2 2 4 2 5 6" xfId="32333"/>
    <cellStyle name="Navadno 3 3 2 2 4 2 6" xfId="1679"/>
    <cellStyle name="Navadno 3 3 2 2 4 2 6 2" xfId="18621"/>
    <cellStyle name="Navadno 3 3 2 2 4 2 7" xfId="5905"/>
    <cellStyle name="Navadno 3 3 2 2 4 2 7 2" xfId="20063"/>
    <cellStyle name="Navadno 3 3 2 2 4 2 8" xfId="10131"/>
    <cellStyle name="Navadno 3 3 2 2 4 2 8 2" xfId="24289"/>
    <cellStyle name="Navadno 3 3 2 2 4 2 9" xfId="14389"/>
    <cellStyle name="Navadno 3 3 2 2 4 3" xfId="458"/>
    <cellStyle name="Navadno 3 3 2 2 4 3 10" xfId="30662"/>
    <cellStyle name="Navadno 3 3 2 2 4 3 11" xfId="32334"/>
    <cellStyle name="Navadno 3 3 2 2 4 3 2" xfId="1162"/>
    <cellStyle name="Navadno 3 3 2 2 4 3 2 10" xfId="32335"/>
    <cellStyle name="Navadno 3 3 2 2 4 3 2 2" xfId="5423"/>
    <cellStyle name="Navadno 3 3 2 2 4 3 2 2 2" xfId="9649"/>
    <cellStyle name="Navadno 3 3 2 2 4 3 2 2 2 2" xfId="23807"/>
    <cellStyle name="Navadno 3 3 2 2 4 3 2 2 3" xfId="13875"/>
    <cellStyle name="Navadno 3 3 2 2 4 3 2 2 3 2" xfId="28033"/>
    <cellStyle name="Navadno 3 3 2 2 4 3 2 2 4" xfId="18133"/>
    <cellStyle name="Navadno 3 3 2 2 4 3 2 2 5" xfId="30310"/>
    <cellStyle name="Navadno 3 3 2 2 4 3 2 2 6" xfId="32336"/>
    <cellStyle name="Navadno 3 3 2 2 4 3 2 3" xfId="4015"/>
    <cellStyle name="Navadno 3 3 2 2 4 3 2 3 2" xfId="8241"/>
    <cellStyle name="Navadno 3 3 2 2 4 3 2 3 2 2" xfId="22399"/>
    <cellStyle name="Navadno 3 3 2 2 4 3 2 3 3" xfId="12467"/>
    <cellStyle name="Navadno 3 3 2 2 4 3 2 3 3 2" xfId="26625"/>
    <cellStyle name="Navadno 3 3 2 2 4 3 2 3 4" xfId="16725"/>
    <cellStyle name="Navadno 3 3 2 2 4 3 2 3 5" xfId="29622"/>
    <cellStyle name="Navadno 3 3 2 2 4 3 2 3 6" xfId="32337"/>
    <cellStyle name="Navadno 3 3 2 2 4 3 2 4" xfId="2607"/>
    <cellStyle name="Navadno 3 3 2 2 4 3 2 4 2" xfId="19549"/>
    <cellStyle name="Navadno 3 3 2 2 4 3 2 5" xfId="6833"/>
    <cellStyle name="Navadno 3 3 2 2 4 3 2 5 2" xfId="20991"/>
    <cellStyle name="Navadno 3 3 2 2 4 3 2 6" xfId="11059"/>
    <cellStyle name="Navadno 3 3 2 2 4 3 2 6 2" xfId="25217"/>
    <cellStyle name="Navadno 3 3 2 2 4 3 2 7" xfId="15317"/>
    <cellStyle name="Navadno 3 3 2 2 4 3 2 8" xfId="28902"/>
    <cellStyle name="Navadno 3 3 2 2 4 3 2 9" xfId="31014"/>
    <cellStyle name="Navadno 3 3 2 2 4 3 3" xfId="4719"/>
    <cellStyle name="Navadno 3 3 2 2 4 3 3 2" xfId="8945"/>
    <cellStyle name="Navadno 3 3 2 2 4 3 3 2 2" xfId="23103"/>
    <cellStyle name="Navadno 3 3 2 2 4 3 3 3" xfId="13171"/>
    <cellStyle name="Navadno 3 3 2 2 4 3 3 3 2" xfId="27329"/>
    <cellStyle name="Navadno 3 3 2 2 4 3 3 4" xfId="17429"/>
    <cellStyle name="Navadno 3 3 2 2 4 3 3 5" xfId="29958"/>
    <cellStyle name="Navadno 3 3 2 2 4 3 3 6" xfId="32338"/>
    <cellStyle name="Navadno 3 3 2 2 4 3 4" xfId="3311"/>
    <cellStyle name="Navadno 3 3 2 2 4 3 4 2" xfId="7537"/>
    <cellStyle name="Navadno 3 3 2 2 4 3 4 2 2" xfId="21695"/>
    <cellStyle name="Navadno 3 3 2 2 4 3 4 3" xfId="11763"/>
    <cellStyle name="Navadno 3 3 2 2 4 3 4 3 2" xfId="25921"/>
    <cellStyle name="Navadno 3 3 2 2 4 3 4 4" xfId="16021"/>
    <cellStyle name="Navadno 3 3 2 2 4 3 4 5" xfId="29270"/>
    <cellStyle name="Navadno 3 3 2 2 4 3 4 6" xfId="32339"/>
    <cellStyle name="Navadno 3 3 2 2 4 3 5" xfId="1903"/>
    <cellStyle name="Navadno 3 3 2 2 4 3 5 2" xfId="18845"/>
    <cellStyle name="Navadno 3 3 2 2 4 3 6" xfId="6129"/>
    <cellStyle name="Navadno 3 3 2 2 4 3 6 2" xfId="20287"/>
    <cellStyle name="Navadno 3 3 2 2 4 3 7" xfId="10355"/>
    <cellStyle name="Navadno 3 3 2 2 4 3 7 2" xfId="24513"/>
    <cellStyle name="Navadno 3 3 2 2 4 3 8" xfId="14613"/>
    <cellStyle name="Navadno 3 3 2 2 4 3 9" xfId="28550"/>
    <cellStyle name="Navadno 3 3 2 2 4 4" xfId="810"/>
    <cellStyle name="Navadno 3 3 2 2 4 4 10" xfId="32340"/>
    <cellStyle name="Navadno 3 3 2 2 4 4 2" xfId="5071"/>
    <cellStyle name="Navadno 3 3 2 2 4 4 2 2" xfId="9297"/>
    <cellStyle name="Navadno 3 3 2 2 4 4 2 2 2" xfId="23455"/>
    <cellStyle name="Navadno 3 3 2 2 4 4 2 3" xfId="13523"/>
    <cellStyle name="Navadno 3 3 2 2 4 4 2 3 2" xfId="27681"/>
    <cellStyle name="Navadno 3 3 2 2 4 4 2 4" xfId="17781"/>
    <cellStyle name="Navadno 3 3 2 2 4 4 2 5" xfId="30134"/>
    <cellStyle name="Navadno 3 3 2 2 4 4 2 6" xfId="32341"/>
    <cellStyle name="Navadno 3 3 2 2 4 4 3" xfId="3663"/>
    <cellStyle name="Navadno 3 3 2 2 4 4 3 2" xfId="7889"/>
    <cellStyle name="Navadno 3 3 2 2 4 4 3 2 2" xfId="22047"/>
    <cellStyle name="Navadno 3 3 2 2 4 4 3 3" xfId="12115"/>
    <cellStyle name="Navadno 3 3 2 2 4 4 3 3 2" xfId="26273"/>
    <cellStyle name="Navadno 3 3 2 2 4 4 3 4" xfId="16373"/>
    <cellStyle name="Navadno 3 3 2 2 4 4 3 5" xfId="29446"/>
    <cellStyle name="Navadno 3 3 2 2 4 4 3 6" xfId="32342"/>
    <cellStyle name="Navadno 3 3 2 2 4 4 4" xfId="2255"/>
    <cellStyle name="Navadno 3 3 2 2 4 4 4 2" xfId="19197"/>
    <cellStyle name="Navadno 3 3 2 2 4 4 5" xfId="6481"/>
    <cellStyle name="Navadno 3 3 2 2 4 4 5 2" xfId="20639"/>
    <cellStyle name="Navadno 3 3 2 2 4 4 6" xfId="10707"/>
    <cellStyle name="Navadno 3 3 2 2 4 4 6 2" xfId="24865"/>
    <cellStyle name="Navadno 3 3 2 2 4 4 7" xfId="14965"/>
    <cellStyle name="Navadno 3 3 2 2 4 4 8" xfId="28726"/>
    <cellStyle name="Navadno 3 3 2 2 4 4 9" xfId="30838"/>
    <cellStyle name="Navadno 3 3 2 2 4 5" xfId="4335"/>
    <cellStyle name="Navadno 3 3 2 2 4 5 2" xfId="8561"/>
    <cellStyle name="Navadno 3 3 2 2 4 5 2 2" xfId="22719"/>
    <cellStyle name="Navadno 3 3 2 2 4 5 3" xfId="12787"/>
    <cellStyle name="Navadno 3 3 2 2 4 5 3 2" xfId="26945"/>
    <cellStyle name="Navadno 3 3 2 2 4 5 4" xfId="17045"/>
    <cellStyle name="Navadno 3 3 2 2 4 5 5" xfId="29766"/>
    <cellStyle name="Navadno 3 3 2 2 4 5 6" xfId="32343"/>
    <cellStyle name="Navadno 3 3 2 2 4 6" xfId="2927"/>
    <cellStyle name="Navadno 3 3 2 2 4 6 2" xfId="7153"/>
    <cellStyle name="Navadno 3 3 2 2 4 6 2 2" xfId="21311"/>
    <cellStyle name="Navadno 3 3 2 2 4 6 3" xfId="11379"/>
    <cellStyle name="Navadno 3 3 2 2 4 6 3 2" xfId="25537"/>
    <cellStyle name="Navadno 3 3 2 2 4 6 4" xfId="15637"/>
    <cellStyle name="Navadno 3 3 2 2 4 6 5" xfId="29078"/>
    <cellStyle name="Navadno 3 3 2 2 4 6 6" xfId="32344"/>
    <cellStyle name="Navadno 3 3 2 2 4 7" xfId="1551"/>
    <cellStyle name="Navadno 3 3 2 2 4 7 2" xfId="18493"/>
    <cellStyle name="Navadno 3 3 2 2 4 8" xfId="5777"/>
    <cellStyle name="Navadno 3 3 2 2 4 8 2" xfId="19935"/>
    <cellStyle name="Navadno 3 3 2 2 4 9" xfId="10003"/>
    <cellStyle name="Navadno 3 3 2 2 4 9 2" xfId="24161"/>
    <cellStyle name="Navadno 3 3 2 2 5" xfId="170"/>
    <cellStyle name="Navadno 3 3 2 2 5 10" xfId="28437"/>
    <cellStyle name="Navadno 3 3 2 2 5 11" xfId="30517"/>
    <cellStyle name="Navadno 3 3 2 2 5 12" xfId="32345"/>
    <cellStyle name="Navadno 3 3 2 2 5 2" xfId="555"/>
    <cellStyle name="Navadno 3 3 2 2 5 2 10" xfId="30709"/>
    <cellStyle name="Navadno 3 3 2 2 5 2 11" xfId="32346"/>
    <cellStyle name="Navadno 3 3 2 2 5 2 2" xfId="1259"/>
    <cellStyle name="Navadno 3 3 2 2 5 2 2 10" xfId="32347"/>
    <cellStyle name="Navadno 3 3 2 2 5 2 2 2" xfId="5520"/>
    <cellStyle name="Navadno 3 3 2 2 5 2 2 2 2" xfId="9746"/>
    <cellStyle name="Navadno 3 3 2 2 5 2 2 2 2 2" xfId="23904"/>
    <cellStyle name="Navadno 3 3 2 2 5 2 2 2 3" xfId="13972"/>
    <cellStyle name="Navadno 3 3 2 2 5 2 2 2 3 2" xfId="28130"/>
    <cellStyle name="Navadno 3 3 2 2 5 2 2 2 4" xfId="18230"/>
    <cellStyle name="Navadno 3 3 2 2 5 2 2 2 5" xfId="30357"/>
    <cellStyle name="Navadno 3 3 2 2 5 2 2 2 6" xfId="32348"/>
    <cellStyle name="Navadno 3 3 2 2 5 2 2 3" xfId="4112"/>
    <cellStyle name="Navadno 3 3 2 2 5 2 2 3 2" xfId="8338"/>
    <cellStyle name="Navadno 3 3 2 2 5 2 2 3 2 2" xfId="22496"/>
    <cellStyle name="Navadno 3 3 2 2 5 2 2 3 3" xfId="12564"/>
    <cellStyle name="Navadno 3 3 2 2 5 2 2 3 3 2" xfId="26722"/>
    <cellStyle name="Navadno 3 3 2 2 5 2 2 3 4" xfId="16822"/>
    <cellStyle name="Navadno 3 3 2 2 5 2 2 3 5" xfId="29669"/>
    <cellStyle name="Navadno 3 3 2 2 5 2 2 3 6" xfId="32349"/>
    <cellStyle name="Navadno 3 3 2 2 5 2 2 4" xfId="2704"/>
    <cellStyle name="Navadno 3 3 2 2 5 2 2 4 2" xfId="19646"/>
    <cellStyle name="Navadno 3 3 2 2 5 2 2 5" xfId="6930"/>
    <cellStyle name="Navadno 3 3 2 2 5 2 2 5 2" xfId="21088"/>
    <cellStyle name="Navadno 3 3 2 2 5 2 2 6" xfId="11156"/>
    <cellStyle name="Navadno 3 3 2 2 5 2 2 6 2" xfId="25314"/>
    <cellStyle name="Navadno 3 3 2 2 5 2 2 7" xfId="15414"/>
    <cellStyle name="Navadno 3 3 2 2 5 2 2 8" xfId="28949"/>
    <cellStyle name="Navadno 3 3 2 2 5 2 2 9" xfId="31061"/>
    <cellStyle name="Navadno 3 3 2 2 5 2 3" xfId="4816"/>
    <cellStyle name="Navadno 3 3 2 2 5 2 3 2" xfId="9042"/>
    <cellStyle name="Navadno 3 3 2 2 5 2 3 2 2" xfId="23200"/>
    <cellStyle name="Navadno 3 3 2 2 5 2 3 3" xfId="13268"/>
    <cellStyle name="Navadno 3 3 2 2 5 2 3 3 2" xfId="27426"/>
    <cellStyle name="Navadno 3 3 2 2 5 2 3 4" xfId="17526"/>
    <cellStyle name="Navadno 3 3 2 2 5 2 3 5" xfId="30005"/>
    <cellStyle name="Navadno 3 3 2 2 5 2 3 6" xfId="32350"/>
    <cellStyle name="Navadno 3 3 2 2 5 2 4" xfId="3408"/>
    <cellStyle name="Navadno 3 3 2 2 5 2 4 2" xfId="7634"/>
    <cellStyle name="Navadno 3 3 2 2 5 2 4 2 2" xfId="21792"/>
    <cellStyle name="Navadno 3 3 2 2 5 2 4 3" xfId="11860"/>
    <cellStyle name="Navadno 3 3 2 2 5 2 4 3 2" xfId="26018"/>
    <cellStyle name="Navadno 3 3 2 2 5 2 4 4" xfId="16118"/>
    <cellStyle name="Navadno 3 3 2 2 5 2 4 5" xfId="29317"/>
    <cellStyle name="Navadno 3 3 2 2 5 2 4 6" xfId="32351"/>
    <cellStyle name="Navadno 3 3 2 2 5 2 5" xfId="2000"/>
    <cellStyle name="Navadno 3 3 2 2 5 2 5 2" xfId="18942"/>
    <cellStyle name="Navadno 3 3 2 2 5 2 6" xfId="6226"/>
    <cellStyle name="Navadno 3 3 2 2 5 2 6 2" xfId="20384"/>
    <cellStyle name="Navadno 3 3 2 2 5 2 7" xfId="10452"/>
    <cellStyle name="Navadno 3 3 2 2 5 2 7 2" xfId="24610"/>
    <cellStyle name="Navadno 3 3 2 2 5 2 8" xfId="14710"/>
    <cellStyle name="Navadno 3 3 2 2 5 2 9" xfId="28597"/>
    <cellStyle name="Navadno 3 3 2 2 5 3" xfId="907"/>
    <cellStyle name="Navadno 3 3 2 2 5 3 10" xfId="32352"/>
    <cellStyle name="Navadno 3 3 2 2 5 3 2" xfId="5168"/>
    <cellStyle name="Navadno 3 3 2 2 5 3 2 2" xfId="9394"/>
    <cellStyle name="Navadno 3 3 2 2 5 3 2 2 2" xfId="23552"/>
    <cellStyle name="Navadno 3 3 2 2 5 3 2 3" xfId="13620"/>
    <cellStyle name="Navadno 3 3 2 2 5 3 2 3 2" xfId="27778"/>
    <cellStyle name="Navadno 3 3 2 2 5 3 2 4" xfId="17878"/>
    <cellStyle name="Navadno 3 3 2 2 5 3 2 5" xfId="30181"/>
    <cellStyle name="Navadno 3 3 2 2 5 3 2 6" xfId="32353"/>
    <cellStyle name="Navadno 3 3 2 2 5 3 3" xfId="3760"/>
    <cellStyle name="Navadno 3 3 2 2 5 3 3 2" xfId="7986"/>
    <cellStyle name="Navadno 3 3 2 2 5 3 3 2 2" xfId="22144"/>
    <cellStyle name="Navadno 3 3 2 2 5 3 3 3" xfId="12212"/>
    <cellStyle name="Navadno 3 3 2 2 5 3 3 3 2" xfId="26370"/>
    <cellStyle name="Navadno 3 3 2 2 5 3 3 4" xfId="16470"/>
    <cellStyle name="Navadno 3 3 2 2 5 3 3 5" xfId="29493"/>
    <cellStyle name="Navadno 3 3 2 2 5 3 3 6" xfId="32354"/>
    <cellStyle name="Navadno 3 3 2 2 5 3 4" xfId="2352"/>
    <cellStyle name="Navadno 3 3 2 2 5 3 4 2" xfId="19294"/>
    <cellStyle name="Navadno 3 3 2 2 5 3 5" xfId="6578"/>
    <cellStyle name="Navadno 3 3 2 2 5 3 5 2" xfId="20736"/>
    <cellStyle name="Navadno 3 3 2 2 5 3 6" xfId="10804"/>
    <cellStyle name="Navadno 3 3 2 2 5 3 6 2" xfId="24962"/>
    <cellStyle name="Navadno 3 3 2 2 5 3 7" xfId="15062"/>
    <cellStyle name="Navadno 3 3 2 2 5 3 8" xfId="28773"/>
    <cellStyle name="Navadno 3 3 2 2 5 3 9" xfId="30885"/>
    <cellStyle name="Navadno 3 3 2 2 5 4" xfId="4432"/>
    <cellStyle name="Navadno 3 3 2 2 5 4 2" xfId="8658"/>
    <cellStyle name="Navadno 3 3 2 2 5 4 2 2" xfId="22816"/>
    <cellStyle name="Navadno 3 3 2 2 5 4 3" xfId="12884"/>
    <cellStyle name="Navadno 3 3 2 2 5 4 3 2" xfId="27042"/>
    <cellStyle name="Navadno 3 3 2 2 5 4 4" xfId="17142"/>
    <cellStyle name="Navadno 3 3 2 2 5 4 5" xfId="29813"/>
    <cellStyle name="Navadno 3 3 2 2 5 4 6" xfId="32355"/>
    <cellStyle name="Navadno 3 3 2 2 5 5" xfId="3024"/>
    <cellStyle name="Navadno 3 3 2 2 5 5 2" xfId="7250"/>
    <cellStyle name="Navadno 3 3 2 2 5 5 2 2" xfId="21408"/>
    <cellStyle name="Navadno 3 3 2 2 5 5 3" xfId="11476"/>
    <cellStyle name="Navadno 3 3 2 2 5 5 3 2" xfId="25634"/>
    <cellStyle name="Navadno 3 3 2 2 5 5 4" xfId="15734"/>
    <cellStyle name="Navadno 3 3 2 2 5 5 5" xfId="29125"/>
    <cellStyle name="Navadno 3 3 2 2 5 5 6" xfId="32356"/>
    <cellStyle name="Navadno 3 3 2 2 5 6" xfId="1616"/>
    <cellStyle name="Navadno 3 3 2 2 5 6 2" xfId="18558"/>
    <cellStyle name="Navadno 3 3 2 2 5 7" xfId="5842"/>
    <cellStyle name="Navadno 3 3 2 2 5 7 2" xfId="20000"/>
    <cellStyle name="Navadno 3 3 2 2 5 8" xfId="10068"/>
    <cellStyle name="Navadno 3 3 2 2 5 8 2" xfId="24226"/>
    <cellStyle name="Navadno 3 3 2 2 5 9" xfId="14326"/>
    <cellStyle name="Navadno 3 3 2 2 6" xfId="202"/>
    <cellStyle name="Navadno 3 3 2 2 6 10" xfId="28453"/>
    <cellStyle name="Navadno 3 3 2 2 6 11" xfId="30533"/>
    <cellStyle name="Navadno 3 3 2 2 6 12" xfId="32357"/>
    <cellStyle name="Navadno 3 3 2 2 6 2" xfId="427"/>
    <cellStyle name="Navadno 3 3 2 2 6 2 10" xfId="30645"/>
    <cellStyle name="Navadno 3 3 2 2 6 2 11" xfId="32358"/>
    <cellStyle name="Navadno 3 3 2 2 6 2 2" xfId="1131"/>
    <cellStyle name="Navadno 3 3 2 2 6 2 2 10" xfId="32359"/>
    <cellStyle name="Navadno 3 3 2 2 6 2 2 2" xfId="5392"/>
    <cellStyle name="Navadno 3 3 2 2 6 2 2 2 2" xfId="9618"/>
    <cellStyle name="Navadno 3 3 2 2 6 2 2 2 2 2" xfId="23776"/>
    <cellStyle name="Navadno 3 3 2 2 6 2 2 2 3" xfId="13844"/>
    <cellStyle name="Navadno 3 3 2 2 6 2 2 2 3 2" xfId="28002"/>
    <cellStyle name="Navadno 3 3 2 2 6 2 2 2 4" xfId="18102"/>
    <cellStyle name="Navadno 3 3 2 2 6 2 2 2 5" xfId="30293"/>
    <cellStyle name="Navadno 3 3 2 2 6 2 2 2 6" xfId="32360"/>
    <cellStyle name="Navadno 3 3 2 2 6 2 2 3" xfId="3984"/>
    <cellStyle name="Navadno 3 3 2 2 6 2 2 3 2" xfId="8210"/>
    <cellStyle name="Navadno 3 3 2 2 6 2 2 3 2 2" xfId="22368"/>
    <cellStyle name="Navadno 3 3 2 2 6 2 2 3 3" xfId="12436"/>
    <cellStyle name="Navadno 3 3 2 2 6 2 2 3 3 2" xfId="26594"/>
    <cellStyle name="Navadno 3 3 2 2 6 2 2 3 4" xfId="16694"/>
    <cellStyle name="Navadno 3 3 2 2 6 2 2 3 5" xfId="29605"/>
    <cellStyle name="Navadno 3 3 2 2 6 2 2 3 6" xfId="32361"/>
    <cellStyle name="Navadno 3 3 2 2 6 2 2 4" xfId="2576"/>
    <cellStyle name="Navadno 3 3 2 2 6 2 2 4 2" xfId="19518"/>
    <cellStyle name="Navadno 3 3 2 2 6 2 2 5" xfId="6802"/>
    <cellStyle name="Navadno 3 3 2 2 6 2 2 5 2" xfId="20960"/>
    <cellStyle name="Navadno 3 3 2 2 6 2 2 6" xfId="11028"/>
    <cellStyle name="Navadno 3 3 2 2 6 2 2 6 2" xfId="25186"/>
    <cellStyle name="Navadno 3 3 2 2 6 2 2 7" xfId="15286"/>
    <cellStyle name="Navadno 3 3 2 2 6 2 2 8" xfId="28885"/>
    <cellStyle name="Navadno 3 3 2 2 6 2 2 9" xfId="30997"/>
    <cellStyle name="Navadno 3 3 2 2 6 2 3" xfId="4688"/>
    <cellStyle name="Navadno 3 3 2 2 6 2 3 2" xfId="8914"/>
    <cellStyle name="Navadno 3 3 2 2 6 2 3 2 2" xfId="23072"/>
    <cellStyle name="Navadno 3 3 2 2 6 2 3 3" xfId="13140"/>
    <cellStyle name="Navadno 3 3 2 2 6 2 3 3 2" xfId="27298"/>
    <cellStyle name="Navadno 3 3 2 2 6 2 3 4" xfId="17398"/>
    <cellStyle name="Navadno 3 3 2 2 6 2 3 5" xfId="29941"/>
    <cellStyle name="Navadno 3 3 2 2 6 2 3 6" xfId="32362"/>
    <cellStyle name="Navadno 3 3 2 2 6 2 4" xfId="3280"/>
    <cellStyle name="Navadno 3 3 2 2 6 2 4 2" xfId="7506"/>
    <cellStyle name="Navadno 3 3 2 2 6 2 4 2 2" xfId="21664"/>
    <cellStyle name="Navadno 3 3 2 2 6 2 4 3" xfId="11732"/>
    <cellStyle name="Navadno 3 3 2 2 6 2 4 3 2" xfId="25890"/>
    <cellStyle name="Navadno 3 3 2 2 6 2 4 4" xfId="15990"/>
    <cellStyle name="Navadno 3 3 2 2 6 2 4 5" xfId="29253"/>
    <cellStyle name="Navadno 3 3 2 2 6 2 4 6" xfId="32363"/>
    <cellStyle name="Navadno 3 3 2 2 6 2 5" xfId="1872"/>
    <cellStyle name="Navadno 3 3 2 2 6 2 5 2" xfId="18814"/>
    <cellStyle name="Navadno 3 3 2 2 6 2 6" xfId="6098"/>
    <cellStyle name="Navadno 3 3 2 2 6 2 6 2" xfId="20256"/>
    <cellStyle name="Navadno 3 3 2 2 6 2 7" xfId="10324"/>
    <cellStyle name="Navadno 3 3 2 2 6 2 7 2" xfId="24482"/>
    <cellStyle name="Navadno 3 3 2 2 6 2 8" xfId="14582"/>
    <cellStyle name="Navadno 3 3 2 2 6 2 9" xfId="28533"/>
    <cellStyle name="Navadno 3 3 2 2 6 3" xfId="779"/>
    <cellStyle name="Navadno 3 3 2 2 6 3 10" xfId="32364"/>
    <cellStyle name="Navadno 3 3 2 2 6 3 2" xfId="5040"/>
    <cellStyle name="Navadno 3 3 2 2 6 3 2 2" xfId="9266"/>
    <cellStyle name="Navadno 3 3 2 2 6 3 2 2 2" xfId="23424"/>
    <cellStyle name="Navadno 3 3 2 2 6 3 2 3" xfId="13492"/>
    <cellStyle name="Navadno 3 3 2 2 6 3 2 3 2" xfId="27650"/>
    <cellStyle name="Navadno 3 3 2 2 6 3 2 4" xfId="17750"/>
    <cellStyle name="Navadno 3 3 2 2 6 3 2 5" xfId="30117"/>
    <cellStyle name="Navadno 3 3 2 2 6 3 2 6" xfId="32365"/>
    <cellStyle name="Navadno 3 3 2 2 6 3 3" xfId="3632"/>
    <cellStyle name="Navadno 3 3 2 2 6 3 3 2" xfId="7858"/>
    <cellStyle name="Navadno 3 3 2 2 6 3 3 2 2" xfId="22016"/>
    <cellStyle name="Navadno 3 3 2 2 6 3 3 3" xfId="12084"/>
    <cellStyle name="Navadno 3 3 2 2 6 3 3 3 2" xfId="26242"/>
    <cellStyle name="Navadno 3 3 2 2 6 3 3 4" xfId="16342"/>
    <cellStyle name="Navadno 3 3 2 2 6 3 3 5" xfId="29429"/>
    <cellStyle name="Navadno 3 3 2 2 6 3 3 6" xfId="32366"/>
    <cellStyle name="Navadno 3 3 2 2 6 3 4" xfId="2224"/>
    <cellStyle name="Navadno 3 3 2 2 6 3 4 2" xfId="19166"/>
    <cellStyle name="Navadno 3 3 2 2 6 3 5" xfId="6450"/>
    <cellStyle name="Navadno 3 3 2 2 6 3 5 2" xfId="20608"/>
    <cellStyle name="Navadno 3 3 2 2 6 3 6" xfId="10676"/>
    <cellStyle name="Navadno 3 3 2 2 6 3 6 2" xfId="24834"/>
    <cellStyle name="Navadno 3 3 2 2 6 3 7" xfId="14934"/>
    <cellStyle name="Navadno 3 3 2 2 6 3 8" xfId="28709"/>
    <cellStyle name="Navadno 3 3 2 2 6 3 9" xfId="30821"/>
    <cellStyle name="Navadno 3 3 2 2 6 4" xfId="4464"/>
    <cellStyle name="Navadno 3 3 2 2 6 4 2" xfId="8690"/>
    <cellStyle name="Navadno 3 3 2 2 6 4 2 2" xfId="22848"/>
    <cellStyle name="Navadno 3 3 2 2 6 4 3" xfId="12916"/>
    <cellStyle name="Navadno 3 3 2 2 6 4 3 2" xfId="27074"/>
    <cellStyle name="Navadno 3 3 2 2 6 4 4" xfId="17174"/>
    <cellStyle name="Navadno 3 3 2 2 6 4 5" xfId="29829"/>
    <cellStyle name="Navadno 3 3 2 2 6 4 6" xfId="32367"/>
    <cellStyle name="Navadno 3 3 2 2 6 5" xfId="3056"/>
    <cellStyle name="Navadno 3 3 2 2 6 5 2" xfId="7282"/>
    <cellStyle name="Navadno 3 3 2 2 6 5 2 2" xfId="21440"/>
    <cellStyle name="Navadno 3 3 2 2 6 5 3" xfId="11508"/>
    <cellStyle name="Navadno 3 3 2 2 6 5 3 2" xfId="25666"/>
    <cellStyle name="Navadno 3 3 2 2 6 5 4" xfId="15766"/>
    <cellStyle name="Navadno 3 3 2 2 6 5 5" xfId="29141"/>
    <cellStyle name="Navadno 3 3 2 2 6 5 6" xfId="32368"/>
    <cellStyle name="Navadno 3 3 2 2 6 6" xfId="1648"/>
    <cellStyle name="Navadno 3 3 2 2 6 6 2" xfId="18590"/>
    <cellStyle name="Navadno 3 3 2 2 6 7" xfId="5874"/>
    <cellStyle name="Navadno 3 3 2 2 6 7 2" xfId="20032"/>
    <cellStyle name="Navadno 3 3 2 2 6 8" xfId="10100"/>
    <cellStyle name="Navadno 3 3 2 2 6 8 2" xfId="24258"/>
    <cellStyle name="Navadno 3 3 2 2 6 9" xfId="14358"/>
    <cellStyle name="Navadno 3 3 2 2 7" xfId="348"/>
    <cellStyle name="Navadno 3 3 2 2 7 10" xfId="28497"/>
    <cellStyle name="Navadno 3 3 2 2 7 11" xfId="30607"/>
    <cellStyle name="Navadno 3 3 2 2 7 12" xfId="32369"/>
    <cellStyle name="Navadno 3 3 2 2 7 2" xfId="700"/>
    <cellStyle name="Navadno 3 3 2 2 7 2 10" xfId="30783"/>
    <cellStyle name="Navadno 3 3 2 2 7 2 11" xfId="32370"/>
    <cellStyle name="Navadno 3 3 2 2 7 2 2" xfId="1404"/>
    <cellStyle name="Navadno 3 3 2 2 7 2 2 10" xfId="32371"/>
    <cellStyle name="Navadno 3 3 2 2 7 2 2 2" xfId="5665"/>
    <cellStyle name="Navadno 3 3 2 2 7 2 2 2 2" xfId="9891"/>
    <cellStyle name="Navadno 3 3 2 2 7 2 2 2 2 2" xfId="24049"/>
    <cellStyle name="Navadno 3 3 2 2 7 2 2 2 3" xfId="14117"/>
    <cellStyle name="Navadno 3 3 2 2 7 2 2 2 3 2" xfId="28275"/>
    <cellStyle name="Navadno 3 3 2 2 7 2 2 2 4" xfId="18375"/>
    <cellStyle name="Navadno 3 3 2 2 7 2 2 2 5" xfId="30431"/>
    <cellStyle name="Navadno 3 3 2 2 7 2 2 2 6" xfId="32372"/>
    <cellStyle name="Navadno 3 3 2 2 7 2 2 3" xfId="4257"/>
    <cellStyle name="Navadno 3 3 2 2 7 2 2 3 2" xfId="8483"/>
    <cellStyle name="Navadno 3 3 2 2 7 2 2 3 2 2" xfId="22641"/>
    <cellStyle name="Navadno 3 3 2 2 7 2 2 3 3" xfId="12709"/>
    <cellStyle name="Navadno 3 3 2 2 7 2 2 3 3 2" xfId="26867"/>
    <cellStyle name="Navadno 3 3 2 2 7 2 2 3 4" xfId="16967"/>
    <cellStyle name="Navadno 3 3 2 2 7 2 2 3 5" xfId="29743"/>
    <cellStyle name="Navadno 3 3 2 2 7 2 2 3 6" xfId="32373"/>
    <cellStyle name="Navadno 3 3 2 2 7 2 2 4" xfId="2849"/>
    <cellStyle name="Navadno 3 3 2 2 7 2 2 4 2" xfId="19791"/>
    <cellStyle name="Navadno 3 3 2 2 7 2 2 5" xfId="7075"/>
    <cellStyle name="Navadno 3 3 2 2 7 2 2 5 2" xfId="21233"/>
    <cellStyle name="Navadno 3 3 2 2 7 2 2 6" xfId="11301"/>
    <cellStyle name="Navadno 3 3 2 2 7 2 2 6 2" xfId="25459"/>
    <cellStyle name="Navadno 3 3 2 2 7 2 2 7" xfId="15559"/>
    <cellStyle name="Navadno 3 3 2 2 7 2 2 8" xfId="29023"/>
    <cellStyle name="Navadno 3 3 2 2 7 2 2 9" xfId="31135"/>
    <cellStyle name="Navadno 3 3 2 2 7 2 3" xfId="4961"/>
    <cellStyle name="Navadno 3 3 2 2 7 2 3 2" xfId="9187"/>
    <cellStyle name="Navadno 3 3 2 2 7 2 3 2 2" xfId="23345"/>
    <cellStyle name="Navadno 3 3 2 2 7 2 3 3" xfId="13413"/>
    <cellStyle name="Navadno 3 3 2 2 7 2 3 3 2" xfId="27571"/>
    <cellStyle name="Navadno 3 3 2 2 7 2 3 4" xfId="17671"/>
    <cellStyle name="Navadno 3 3 2 2 7 2 3 5" xfId="30079"/>
    <cellStyle name="Navadno 3 3 2 2 7 2 3 6" xfId="32374"/>
    <cellStyle name="Navadno 3 3 2 2 7 2 4" xfId="3553"/>
    <cellStyle name="Navadno 3 3 2 2 7 2 4 2" xfId="7779"/>
    <cellStyle name="Navadno 3 3 2 2 7 2 4 2 2" xfId="21937"/>
    <cellStyle name="Navadno 3 3 2 2 7 2 4 3" xfId="12005"/>
    <cellStyle name="Navadno 3 3 2 2 7 2 4 3 2" xfId="26163"/>
    <cellStyle name="Navadno 3 3 2 2 7 2 4 4" xfId="16263"/>
    <cellStyle name="Navadno 3 3 2 2 7 2 4 5" xfId="29391"/>
    <cellStyle name="Navadno 3 3 2 2 7 2 4 6" xfId="32375"/>
    <cellStyle name="Navadno 3 3 2 2 7 2 5" xfId="2145"/>
    <cellStyle name="Navadno 3 3 2 2 7 2 5 2" xfId="19087"/>
    <cellStyle name="Navadno 3 3 2 2 7 2 6" xfId="6371"/>
    <cellStyle name="Navadno 3 3 2 2 7 2 6 2" xfId="20529"/>
    <cellStyle name="Navadno 3 3 2 2 7 2 7" xfId="10597"/>
    <cellStyle name="Navadno 3 3 2 2 7 2 7 2" xfId="24755"/>
    <cellStyle name="Navadno 3 3 2 2 7 2 8" xfId="14855"/>
    <cellStyle name="Navadno 3 3 2 2 7 2 9" xfId="28671"/>
    <cellStyle name="Navadno 3 3 2 2 7 3" xfId="1052"/>
    <cellStyle name="Navadno 3 3 2 2 7 3 10" xfId="32376"/>
    <cellStyle name="Navadno 3 3 2 2 7 3 2" xfId="5313"/>
    <cellStyle name="Navadno 3 3 2 2 7 3 2 2" xfId="9539"/>
    <cellStyle name="Navadno 3 3 2 2 7 3 2 2 2" xfId="23697"/>
    <cellStyle name="Navadno 3 3 2 2 7 3 2 3" xfId="13765"/>
    <cellStyle name="Navadno 3 3 2 2 7 3 2 3 2" xfId="27923"/>
    <cellStyle name="Navadno 3 3 2 2 7 3 2 4" xfId="18023"/>
    <cellStyle name="Navadno 3 3 2 2 7 3 2 5" xfId="30255"/>
    <cellStyle name="Navadno 3 3 2 2 7 3 2 6" xfId="32377"/>
    <cellStyle name="Navadno 3 3 2 2 7 3 3" xfId="3905"/>
    <cellStyle name="Navadno 3 3 2 2 7 3 3 2" xfId="8131"/>
    <cellStyle name="Navadno 3 3 2 2 7 3 3 2 2" xfId="22289"/>
    <cellStyle name="Navadno 3 3 2 2 7 3 3 3" xfId="12357"/>
    <cellStyle name="Navadno 3 3 2 2 7 3 3 3 2" xfId="26515"/>
    <cellStyle name="Navadno 3 3 2 2 7 3 3 4" xfId="16615"/>
    <cellStyle name="Navadno 3 3 2 2 7 3 3 5" xfId="29567"/>
    <cellStyle name="Navadno 3 3 2 2 7 3 3 6" xfId="32378"/>
    <cellStyle name="Navadno 3 3 2 2 7 3 4" xfId="2497"/>
    <cellStyle name="Navadno 3 3 2 2 7 3 4 2" xfId="19439"/>
    <cellStyle name="Navadno 3 3 2 2 7 3 5" xfId="6723"/>
    <cellStyle name="Navadno 3 3 2 2 7 3 5 2" xfId="20881"/>
    <cellStyle name="Navadno 3 3 2 2 7 3 6" xfId="10949"/>
    <cellStyle name="Navadno 3 3 2 2 7 3 6 2" xfId="25107"/>
    <cellStyle name="Navadno 3 3 2 2 7 3 7" xfId="15207"/>
    <cellStyle name="Navadno 3 3 2 2 7 3 8" xfId="28847"/>
    <cellStyle name="Navadno 3 3 2 2 7 3 9" xfId="30959"/>
    <cellStyle name="Navadno 3 3 2 2 7 4" xfId="4609"/>
    <cellStyle name="Navadno 3 3 2 2 7 4 2" xfId="8835"/>
    <cellStyle name="Navadno 3 3 2 2 7 4 2 2" xfId="22993"/>
    <cellStyle name="Navadno 3 3 2 2 7 4 3" xfId="13061"/>
    <cellStyle name="Navadno 3 3 2 2 7 4 3 2" xfId="27219"/>
    <cellStyle name="Navadno 3 3 2 2 7 4 4" xfId="17319"/>
    <cellStyle name="Navadno 3 3 2 2 7 4 5" xfId="29903"/>
    <cellStyle name="Navadno 3 3 2 2 7 4 6" xfId="32379"/>
    <cellStyle name="Navadno 3 3 2 2 7 5" xfId="3201"/>
    <cellStyle name="Navadno 3 3 2 2 7 5 2" xfId="7427"/>
    <cellStyle name="Navadno 3 3 2 2 7 5 2 2" xfId="21585"/>
    <cellStyle name="Navadno 3 3 2 2 7 5 3" xfId="11653"/>
    <cellStyle name="Navadno 3 3 2 2 7 5 3 2" xfId="25811"/>
    <cellStyle name="Navadno 3 3 2 2 7 5 4" xfId="15911"/>
    <cellStyle name="Navadno 3 3 2 2 7 5 5" xfId="29215"/>
    <cellStyle name="Navadno 3 3 2 2 7 5 6" xfId="32380"/>
    <cellStyle name="Navadno 3 3 2 2 7 6" xfId="1793"/>
    <cellStyle name="Navadno 3 3 2 2 7 6 2" xfId="18735"/>
    <cellStyle name="Navadno 3 3 2 2 7 7" xfId="6019"/>
    <cellStyle name="Navadno 3 3 2 2 7 7 2" xfId="20177"/>
    <cellStyle name="Navadno 3 3 2 2 7 8" xfId="10245"/>
    <cellStyle name="Navadno 3 3 2 2 7 8 2" xfId="24403"/>
    <cellStyle name="Navadno 3 3 2 2 7 9" xfId="14503"/>
    <cellStyle name="Navadno 3 3 2 2 8" xfId="395"/>
    <cellStyle name="Navadno 3 3 2 2 8 10" xfId="30629"/>
    <cellStyle name="Navadno 3 3 2 2 8 11" xfId="32381"/>
    <cellStyle name="Navadno 3 3 2 2 8 2" xfId="1099"/>
    <cellStyle name="Navadno 3 3 2 2 8 2 10" xfId="32382"/>
    <cellStyle name="Navadno 3 3 2 2 8 2 2" xfId="5360"/>
    <cellStyle name="Navadno 3 3 2 2 8 2 2 2" xfId="9586"/>
    <cellStyle name="Navadno 3 3 2 2 8 2 2 2 2" xfId="23744"/>
    <cellStyle name="Navadno 3 3 2 2 8 2 2 3" xfId="13812"/>
    <cellStyle name="Navadno 3 3 2 2 8 2 2 3 2" xfId="27970"/>
    <cellStyle name="Navadno 3 3 2 2 8 2 2 4" xfId="18070"/>
    <cellStyle name="Navadno 3 3 2 2 8 2 2 5" xfId="30277"/>
    <cellStyle name="Navadno 3 3 2 2 8 2 2 6" xfId="32383"/>
    <cellStyle name="Navadno 3 3 2 2 8 2 3" xfId="3952"/>
    <cellStyle name="Navadno 3 3 2 2 8 2 3 2" xfId="8178"/>
    <cellStyle name="Navadno 3 3 2 2 8 2 3 2 2" xfId="22336"/>
    <cellStyle name="Navadno 3 3 2 2 8 2 3 3" xfId="12404"/>
    <cellStyle name="Navadno 3 3 2 2 8 2 3 3 2" xfId="26562"/>
    <cellStyle name="Navadno 3 3 2 2 8 2 3 4" xfId="16662"/>
    <cellStyle name="Navadno 3 3 2 2 8 2 3 5" xfId="29589"/>
    <cellStyle name="Navadno 3 3 2 2 8 2 3 6" xfId="32384"/>
    <cellStyle name="Navadno 3 3 2 2 8 2 4" xfId="2544"/>
    <cellStyle name="Navadno 3 3 2 2 8 2 4 2" xfId="19486"/>
    <cellStyle name="Navadno 3 3 2 2 8 2 5" xfId="6770"/>
    <cellStyle name="Navadno 3 3 2 2 8 2 5 2" xfId="20928"/>
    <cellStyle name="Navadno 3 3 2 2 8 2 6" xfId="10996"/>
    <cellStyle name="Navadno 3 3 2 2 8 2 6 2" xfId="25154"/>
    <cellStyle name="Navadno 3 3 2 2 8 2 7" xfId="15254"/>
    <cellStyle name="Navadno 3 3 2 2 8 2 8" xfId="28869"/>
    <cellStyle name="Navadno 3 3 2 2 8 2 9" xfId="30981"/>
    <cellStyle name="Navadno 3 3 2 2 8 3" xfId="4656"/>
    <cellStyle name="Navadno 3 3 2 2 8 3 2" xfId="8882"/>
    <cellStyle name="Navadno 3 3 2 2 8 3 2 2" xfId="23040"/>
    <cellStyle name="Navadno 3 3 2 2 8 3 3" xfId="13108"/>
    <cellStyle name="Navadno 3 3 2 2 8 3 3 2" xfId="27266"/>
    <cellStyle name="Navadno 3 3 2 2 8 3 4" xfId="17366"/>
    <cellStyle name="Navadno 3 3 2 2 8 3 5" xfId="29925"/>
    <cellStyle name="Navadno 3 3 2 2 8 3 6" xfId="32385"/>
    <cellStyle name="Navadno 3 3 2 2 8 4" xfId="3248"/>
    <cellStyle name="Navadno 3 3 2 2 8 4 2" xfId="7474"/>
    <cellStyle name="Navadno 3 3 2 2 8 4 2 2" xfId="21632"/>
    <cellStyle name="Navadno 3 3 2 2 8 4 3" xfId="11700"/>
    <cellStyle name="Navadno 3 3 2 2 8 4 3 2" xfId="25858"/>
    <cellStyle name="Navadno 3 3 2 2 8 4 4" xfId="15958"/>
    <cellStyle name="Navadno 3 3 2 2 8 4 5" xfId="29237"/>
    <cellStyle name="Navadno 3 3 2 2 8 4 6" xfId="32386"/>
    <cellStyle name="Navadno 3 3 2 2 8 5" xfId="1840"/>
    <cellStyle name="Navadno 3 3 2 2 8 5 2" xfId="18782"/>
    <cellStyle name="Navadno 3 3 2 2 8 6" xfId="6066"/>
    <cellStyle name="Navadno 3 3 2 2 8 6 2" xfId="20224"/>
    <cellStyle name="Navadno 3 3 2 2 8 7" xfId="10292"/>
    <cellStyle name="Navadno 3 3 2 2 8 7 2" xfId="24450"/>
    <cellStyle name="Navadno 3 3 2 2 8 8" xfId="14550"/>
    <cellStyle name="Navadno 3 3 2 2 8 9" xfId="28517"/>
    <cellStyle name="Navadno 3 3 2 2 9" xfId="747"/>
    <cellStyle name="Navadno 3 3 2 2 9 10" xfId="32387"/>
    <cellStyle name="Navadno 3 3 2 2 9 2" xfId="5008"/>
    <cellStyle name="Navadno 3 3 2 2 9 2 2" xfId="9234"/>
    <cellStyle name="Navadno 3 3 2 2 9 2 2 2" xfId="23392"/>
    <cellStyle name="Navadno 3 3 2 2 9 2 3" xfId="13460"/>
    <cellStyle name="Navadno 3 3 2 2 9 2 3 2" xfId="27618"/>
    <cellStyle name="Navadno 3 3 2 2 9 2 4" xfId="17718"/>
    <cellStyle name="Navadno 3 3 2 2 9 2 5" xfId="30101"/>
    <cellStyle name="Navadno 3 3 2 2 9 2 6" xfId="32388"/>
    <cellStyle name="Navadno 3 3 2 2 9 3" xfId="3600"/>
    <cellStyle name="Navadno 3 3 2 2 9 3 2" xfId="7826"/>
    <cellStyle name="Navadno 3 3 2 2 9 3 2 2" xfId="21984"/>
    <cellStyle name="Navadno 3 3 2 2 9 3 3" xfId="12052"/>
    <cellStyle name="Navadno 3 3 2 2 9 3 3 2" xfId="26210"/>
    <cellStyle name="Navadno 3 3 2 2 9 3 4" xfId="16310"/>
    <cellStyle name="Navadno 3 3 2 2 9 3 5" xfId="29413"/>
    <cellStyle name="Navadno 3 3 2 2 9 3 6" xfId="32389"/>
    <cellStyle name="Navadno 3 3 2 2 9 4" xfId="2192"/>
    <cellStyle name="Navadno 3 3 2 2 9 4 2" xfId="19134"/>
    <cellStyle name="Navadno 3 3 2 2 9 5" xfId="6418"/>
    <cellStyle name="Navadno 3 3 2 2 9 5 2" xfId="20576"/>
    <cellStyle name="Navadno 3 3 2 2 9 6" xfId="10644"/>
    <cellStyle name="Navadno 3 3 2 2 9 6 2" xfId="24802"/>
    <cellStyle name="Navadno 3 3 2 2 9 7" xfId="14902"/>
    <cellStyle name="Navadno 3 3 2 2 9 8" xfId="28693"/>
    <cellStyle name="Navadno 3 3 2 2 9 9" xfId="30805"/>
    <cellStyle name="Navadno 3 3 2 20" xfId="32252"/>
    <cellStyle name="Navadno 3 3 2 3" xfId="89"/>
    <cellStyle name="Navadno 3 3 2 3 10" xfId="9955"/>
    <cellStyle name="Navadno 3 3 2 3 10 2" xfId="24113"/>
    <cellStyle name="Navadno 3 3 2 3 11" xfId="14213"/>
    <cellStyle name="Navadno 3 3 2 3 12" xfId="28366"/>
    <cellStyle name="Navadno 3 3 2 3 13" xfId="30478"/>
    <cellStyle name="Navadno 3 3 2 3 14" xfId="32390"/>
    <cellStyle name="Navadno 3 3 2 3 2" xfId="249"/>
    <cellStyle name="Navadno 3 3 2 3 2 10" xfId="28398"/>
    <cellStyle name="Navadno 3 3 2 3 2 11" xfId="30558"/>
    <cellStyle name="Navadno 3 3 2 3 2 12" xfId="32391"/>
    <cellStyle name="Navadno 3 3 2 3 2 2" xfId="602"/>
    <cellStyle name="Navadno 3 3 2 3 2 2 10" xfId="30734"/>
    <cellStyle name="Navadno 3 3 2 3 2 2 11" xfId="32392"/>
    <cellStyle name="Navadno 3 3 2 3 2 2 2" xfId="1306"/>
    <cellStyle name="Navadno 3 3 2 3 2 2 2 10" xfId="32393"/>
    <cellStyle name="Navadno 3 3 2 3 2 2 2 2" xfId="5567"/>
    <cellStyle name="Navadno 3 3 2 3 2 2 2 2 2" xfId="9793"/>
    <cellStyle name="Navadno 3 3 2 3 2 2 2 2 2 2" xfId="23951"/>
    <cellStyle name="Navadno 3 3 2 3 2 2 2 2 3" xfId="14019"/>
    <cellStyle name="Navadno 3 3 2 3 2 2 2 2 3 2" xfId="28177"/>
    <cellStyle name="Navadno 3 3 2 3 2 2 2 2 4" xfId="18277"/>
    <cellStyle name="Navadno 3 3 2 3 2 2 2 2 5" xfId="30382"/>
    <cellStyle name="Navadno 3 3 2 3 2 2 2 2 6" xfId="32394"/>
    <cellStyle name="Navadno 3 3 2 3 2 2 2 3" xfId="4159"/>
    <cellStyle name="Navadno 3 3 2 3 2 2 2 3 2" xfId="8385"/>
    <cellStyle name="Navadno 3 3 2 3 2 2 2 3 2 2" xfId="22543"/>
    <cellStyle name="Navadno 3 3 2 3 2 2 2 3 3" xfId="12611"/>
    <cellStyle name="Navadno 3 3 2 3 2 2 2 3 3 2" xfId="26769"/>
    <cellStyle name="Navadno 3 3 2 3 2 2 2 3 4" xfId="16869"/>
    <cellStyle name="Navadno 3 3 2 3 2 2 2 3 5" xfId="29694"/>
    <cellStyle name="Navadno 3 3 2 3 2 2 2 3 6" xfId="32395"/>
    <cellStyle name="Navadno 3 3 2 3 2 2 2 4" xfId="2751"/>
    <cellStyle name="Navadno 3 3 2 3 2 2 2 4 2" xfId="19693"/>
    <cellStyle name="Navadno 3 3 2 3 2 2 2 5" xfId="6977"/>
    <cellStyle name="Navadno 3 3 2 3 2 2 2 5 2" xfId="21135"/>
    <cellStyle name="Navadno 3 3 2 3 2 2 2 6" xfId="11203"/>
    <cellStyle name="Navadno 3 3 2 3 2 2 2 6 2" xfId="25361"/>
    <cellStyle name="Navadno 3 3 2 3 2 2 2 7" xfId="15461"/>
    <cellStyle name="Navadno 3 3 2 3 2 2 2 8" xfId="28974"/>
    <cellStyle name="Navadno 3 3 2 3 2 2 2 9" xfId="31086"/>
    <cellStyle name="Navadno 3 3 2 3 2 2 3" xfId="4863"/>
    <cellStyle name="Navadno 3 3 2 3 2 2 3 2" xfId="9089"/>
    <cellStyle name="Navadno 3 3 2 3 2 2 3 2 2" xfId="23247"/>
    <cellStyle name="Navadno 3 3 2 3 2 2 3 3" xfId="13315"/>
    <cellStyle name="Navadno 3 3 2 3 2 2 3 3 2" xfId="27473"/>
    <cellStyle name="Navadno 3 3 2 3 2 2 3 4" xfId="17573"/>
    <cellStyle name="Navadno 3 3 2 3 2 2 3 5" xfId="30030"/>
    <cellStyle name="Navadno 3 3 2 3 2 2 3 6" xfId="32396"/>
    <cellStyle name="Navadno 3 3 2 3 2 2 4" xfId="3455"/>
    <cellStyle name="Navadno 3 3 2 3 2 2 4 2" xfId="7681"/>
    <cellStyle name="Navadno 3 3 2 3 2 2 4 2 2" xfId="21839"/>
    <cellStyle name="Navadno 3 3 2 3 2 2 4 3" xfId="11907"/>
    <cellStyle name="Navadno 3 3 2 3 2 2 4 3 2" xfId="26065"/>
    <cellStyle name="Navadno 3 3 2 3 2 2 4 4" xfId="16165"/>
    <cellStyle name="Navadno 3 3 2 3 2 2 4 5" xfId="29342"/>
    <cellStyle name="Navadno 3 3 2 3 2 2 4 6" xfId="32397"/>
    <cellStyle name="Navadno 3 3 2 3 2 2 5" xfId="2047"/>
    <cellStyle name="Navadno 3 3 2 3 2 2 5 2" xfId="18989"/>
    <cellStyle name="Navadno 3 3 2 3 2 2 6" xfId="6273"/>
    <cellStyle name="Navadno 3 3 2 3 2 2 6 2" xfId="20431"/>
    <cellStyle name="Navadno 3 3 2 3 2 2 7" xfId="10499"/>
    <cellStyle name="Navadno 3 3 2 3 2 2 7 2" xfId="24657"/>
    <cellStyle name="Navadno 3 3 2 3 2 2 8" xfId="14757"/>
    <cellStyle name="Navadno 3 3 2 3 2 2 9" xfId="28622"/>
    <cellStyle name="Navadno 3 3 2 3 2 3" xfId="954"/>
    <cellStyle name="Navadno 3 3 2 3 2 3 10" xfId="32398"/>
    <cellStyle name="Navadno 3 3 2 3 2 3 2" xfId="5215"/>
    <cellStyle name="Navadno 3 3 2 3 2 3 2 2" xfId="9441"/>
    <cellStyle name="Navadno 3 3 2 3 2 3 2 2 2" xfId="23599"/>
    <cellStyle name="Navadno 3 3 2 3 2 3 2 3" xfId="13667"/>
    <cellStyle name="Navadno 3 3 2 3 2 3 2 3 2" xfId="27825"/>
    <cellStyle name="Navadno 3 3 2 3 2 3 2 4" xfId="17925"/>
    <cellStyle name="Navadno 3 3 2 3 2 3 2 5" xfId="30206"/>
    <cellStyle name="Navadno 3 3 2 3 2 3 2 6" xfId="32399"/>
    <cellStyle name="Navadno 3 3 2 3 2 3 3" xfId="3807"/>
    <cellStyle name="Navadno 3 3 2 3 2 3 3 2" xfId="8033"/>
    <cellStyle name="Navadno 3 3 2 3 2 3 3 2 2" xfId="22191"/>
    <cellStyle name="Navadno 3 3 2 3 2 3 3 3" xfId="12259"/>
    <cellStyle name="Navadno 3 3 2 3 2 3 3 3 2" xfId="26417"/>
    <cellStyle name="Navadno 3 3 2 3 2 3 3 4" xfId="16517"/>
    <cellStyle name="Navadno 3 3 2 3 2 3 3 5" xfId="29518"/>
    <cellStyle name="Navadno 3 3 2 3 2 3 3 6" xfId="32400"/>
    <cellStyle name="Navadno 3 3 2 3 2 3 4" xfId="2399"/>
    <cellStyle name="Navadno 3 3 2 3 2 3 4 2" xfId="19341"/>
    <cellStyle name="Navadno 3 3 2 3 2 3 5" xfId="6625"/>
    <cellStyle name="Navadno 3 3 2 3 2 3 5 2" xfId="20783"/>
    <cellStyle name="Navadno 3 3 2 3 2 3 6" xfId="10851"/>
    <cellStyle name="Navadno 3 3 2 3 2 3 6 2" xfId="25009"/>
    <cellStyle name="Navadno 3 3 2 3 2 3 7" xfId="15109"/>
    <cellStyle name="Navadno 3 3 2 3 2 3 8" xfId="28798"/>
    <cellStyle name="Navadno 3 3 2 3 2 3 9" xfId="30910"/>
    <cellStyle name="Navadno 3 3 2 3 2 4" xfId="4511"/>
    <cellStyle name="Navadno 3 3 2 3 2 4 2" xfId="8737"/>
    <cellStyle name="Navadno 3 3 2 3 2 4 2 2" xfId="22895"/>
    <cellStyle name="Navadno 3 3 2 3 2 4 3" xfId="12963"/>
    <cellStyle name="Navadno 3 3 2 3 2 4 3 2" xfId="27121"/>
    <cellStyle name="Navadno 3 3 2 3 2 4 4" xfId="17221"/>
    <cellStyle name="Navadno 3 3 2 3 2 4 5" xfId="29854"/>
    <cellStyle name="Navadno 3 3 2 3 2 4 6" xfId="32401"/>
    <cellStyle name="Navadno 3 3 2 3 2 5" xfId="3103"/>
    <cellStyle name="Navadno 3 3 2 3 2 5 2" xfId="7329"/>
    <cellStyle name="Navadno 3 3 2 3 2 5 2 2" xfId="21487"/>
    <cellStyle name="Navadno 3 3 2 3 2 5 3" xfId="11555"/>
    <cellStyle name="Navadno 3 3 2 3 2 5 3 2" xfId="25713"/>
    <cellStyle name="Navadno 3 3 2 3 2 5 4" xfId="15813"/>
    <cellStyle name="Navadno 3 3 2 3 2 5 5" xfId="29166"/>
    <cellStyle name="Navadno 3 3 2 3 2 5 6" xfId="32402"/>
    <cellStyle name="Navadno 3 3 2 3 2 6" xfId="1695"/>
    <cellStyle name="Navadno 3 3 2 3 2 6 2" xfId="18637"/>
    <cellStyle name="Navadno 3 3 2 3 2 7" xfId="5921"/>
    <cellStyle name="Navadno 3 3 2 3 2 7 2" xfId="20079"/>
    <cellStyle name="Navadno 3 3 2 3 2 8" xfId="10147"/>
    <cellStyle name="Navadno 3 3 2 3 2 8 2" xfId="24305"/>
    <cellStyle name="Navadno 3 3 2 3 2 9" xfId="14405"/>
    <cellStyle name="Navadno 3 3 2 3 3" xfId="325"/>
    <cellStyle name="Navadno 3 3 2 3 3 10" xfId="28412"/>
    <cellStyle name="Navadno 3 3 2 3 3 11" xfId="30593"/>
    <cellStyle name="Navadno 3 3 2 3 3 12" xfId="32403"/>
    <cellStyle name="Navadno 3 3 2 3 3 2" xfId="677"/>
    <cellStyle name="Navadno 3 3 2 3 3 2 10" xfId="30769"/>
    <cellStyle name="Navadno 3 3 2 3 3 2 11" xfId="32404"/>
    <cellStyle name="Navadno 3 3 2 3 3 2 2" xfId="1381"/>
    <cellStyle name="Navadno 3 3 2 3 3 2 2 10" xfId="32405"/>
    <cellStyle name="Navadno 3 3 2 3 3 2 2 2" xfId="5642"/>
    <cellStyle name="Navadno 3 3 2 3 3 2 2 2 2" xfId="9868"/>
    <cellStyle name="Navadno 3 3 2 3 3 2 2 2 2 2" xfId="24026"/>
    <cellStyle name="Navadno 3 3 2 3 3 2 2 2 3" xfId="14094"/>
    <cellStyle name="Navadno 3 3 2 3 3 2 2 2 3 2" xfId="28252"/>
    <cellStyle name="Navadno 3 3 2 3 3 2 2 2 4" xfId="18352"/>
    <cellStyle name="Navadno 3 3 2 3 3 2 2 2 5" xfId="30417"/>
    <cellStyle name="Navadno 3 3 2 3 3 2 2 2 6" xfId="32406"/>
    <cellStyle name="Navadno 3 3 2 3 3 2 2 3" xfId="4234"/>
    <cellStyle name="Navadno 3 3 2 3 3 2 2 3 2" xfId="8460"/>
    <cellStyle name="Navadno 3 3 2 3 3 2 2 3 2 2" xfId="22618"/>
    <cellStyle name="Navadno 3 3 2 3 3 2 2 3 3" xfId="12686"/>
    <cellStyle name="Navadno 3 3 2 3 3 2 2 3 3 2" xfId="26844"/>
    <cellStyle name="Navadno 3 3 2 3 3 2 2 3 4" xfId="16944"/>
    <cellStyle name="Navadno 3 3 2 3 3 2 2 3 5" xfId="29729"/>
    <cellStyle name="Navadno 3 3 2 3 3 2 2 3 6" xfId="32407"/>
    <cellStyle name="Navadno 3 3 2 3 3 2 2 4" xfId="2826"/>
    <cellStyle name="Navadno 3 3 2 3 3 2 2 4 2" xfId="19768"/>
    <cellStyle name="Navadno 3 3 2 3 3 2 2 5" xfId="7052"/>
    <cellStyle name="Navadno 3 3 2 3 3 2 2 5 2" xfId="21210"/>
    <cellStyle name="Navadno 3 3 2 3 3 2 2 6" xfId="11278"/>
    <cellStyle name="Navadno 3 3 2 3 3 2 2 6 2" xfId="25436"/>
    <cellStyle name="Navadno 3 3 2 3 3 2 2 7" xfId="15536"/>
    <cellStyle name="Navadno 3 3 2 3 3 2 2 8" xfId="29009"/>
    <cellStyle name="Navadno 3 3 2 3 3 2 2 9" xfId="31121"/>
    <cellStyle name="Navadno 3 3 2 3 3 2 3" xfId="4938"/>
    <cellStyle name="Navadno 3 3 2 3 3 2 3 2" xfId="9164"/>
    <cellStyle name="Navadno 3 3 2 3 3 2 3 2 2" xfId="23322"/>
    <cellStyle name="Navadno 3 3 2 3 3 2 3 3" xfId="13390"/>
    <cellStyle name="Navadno 3 3 2 3 3 2 3 3 2" xfId="27548"/>
    <cellStyle name="Navadno 3 3 2 3 3 2 3 4" xfId="17648"/>
    <cellStyle name="Navadno 3 3 2 3 3 2 3 5" xfId="30065"/>
    <cellStyle name="Navadno 3 3 2 3 3 2 3 6" xfId="32408"/>
    <cellStyle name="Navadno 3 3 2 3 3 2 4" xfId="3530"/>
    <cellStyle name="Navadno 3 3 2 3 3 2 4 2" xfId="7756"/>
    <cellStyle name="Navadno 3 3 2 3 3 2 4 2 2" xfId="21914"/>
    <cellStyle name="Navadno 3 3 2 3 3 2 4 3" xfId="11982"/>
    <cellStyle name="Navadno 3 3 2 3 3 2 4 3 2" xfId="26140"/>
    <cellStyle name="Navadno 3 3 2 3 3 2 4 4" xfId="16240"/>
    <cellStyle name="Navadno 3 3 2 3 3 2 4 5" xfId="29377"/>
    <cellStyle name="Navadno 3 3 2 3 3 2 4 6" xfId="32409"/>
    <cellStyle name="Navadno 3 3 2 3 3 2 5" xfId="2122"/>
    <cellStyle name="Navadno 3 3 2 3 3 2 5 2" xfId="19064"/>
    <cellStyle name="Navadno 3 3 2 3 3 2 6" xfId="6348"/>
    <cellStyle name="Navadno 3 3 2 3 3 2 6 2" xfId="20506"/>
    <cellStyle name="Navadno 3 3 2 3 3 2 7" xfId="10574"/>
    <cellStyle name="Navadno 3 3 2 3 3 2 7 2" xfId="24732"/>
    <cellStyle name="Navadno 3 3 2 3 3 2 8" xfId="14832"/>
    <cellStyle name="Navadno 3 3 2 3 3 2 9" xfId="28657"/>
    <cellStyle name="Navadno 3 3 2 3 3 3" xfId="1029"/>
    <cellStyle name="Navadno 3 3 2 3 3 3 10" xfId="32410"/>
    <cellStyle name="Navadno 3 3 2 3 3 3 2" xfId="5290"/>
    <cellStyle name="Navadno 3 3 2 3 3 3 2 2" xfId="9516"/>
    <cellStyle name="Navadno 3 3 2 3 3 3 2 2 2" xfId="23674"/>
    <cellStyle name="Navadno 3 3 2 3 3 3 2 3" xfId="13742"/>
    <cellStyle name="Navadno 3 3 2 3 3 3 2 3 2" xfId="27900"/>
    <cellStyle name="Navadno 3 3 2 3 3 3 2 4" xfId="18000"/>
    <cellStyle name="Navadno 3 3 2 3 3 3 2 5" xfId="30241"/>
    <cellStyle name="Navadno 3 3 2 3 3 3 2 6" xfId="32411"/>
    <cellStyle name="Navadno 3 3 2 3 3 3 3" xfId="3882"/>
    <cellStyle name="Navadno 3 3 2 3 3 3 3 2" xfId="8108"/>
    <cellStyle name="Navadno 3 3 2 3 3 3 3 2 2" xfId="22266"/>
    <cellStyle name="Navadno 3 3 2 3 3 3 3 3" xfId="12334"/>
    <cellStyle name="Navadno 3 3 2 3 3 3 3 3 2" xfId="26492"/>
    <cellStyle name="Navadno 3 3 2 3 3 3 3 4" xfId="16592"/>
    <cellStyle name="Navadno 3 3 2 3 3 3 3 5" xfId="29553"/>
    <cellStyle name="Navadno 3 3 2 3 3 3 3 6" xfId="32412"/>
    <cellStyle name="Navadno 3 3 2 3 3 3 4" xfId="2474"/>
    <cellStyle name="Navadno 3 3 2 3 3 3 4 2" xfId="19416"/>
    <cellStyle name="Navadno 3 3 2 3 3 3 5" xfId="6700"/>
    <cellStyle name="Navadno 3 3 2 3 3 3 5 2" xfId="20858"/>
    <cellStyle name="Navadno 3 3 2 3 3 3 6" xfId="10926"/>
    <cellStyle name="Navadno 3 3 2 3 3 3 6 2" xfId="25084"/>
    <cellStyle name="Navadno 3 3 2 3 3 3 7" xfId="15184"/>
    <cellStyle name="Navadno 3 3 2 3 3 3 8" xfId="28833"/>
    <cellStyle name="Navadno 3 3 2 3 3 3 9" xfId="30945"/>
    <cellStyle name="Navadno 3 3 2 3 3 4" xfId="4586"/>
    <cellStyle name="Navadno 3 3 2 3 3 4 2" xfId="8812"/>
    <cellStyle name="Navadno 3 3 2 3 3 4 2 2" xfId="22970"/>
    <cellStyle name="Navadno 3 3 2 3 3 4 3" xfId="13038"/>
    <cellStyle name="Navadno 3 3 2 3 3 4 3 2" xfId="27196"/>
    <cellStyle name="Navadno 3 3 2 3 3 4 4" xfId="17296"/>
    <cellStyle name="Navadno 3 3 2 3 3 4 5" xfId="29889"/>
    <cellStyle name="Navadno 3 3 2 3 3 4 6" xfId="32413"/>
    <cellStyle name="Navadno 3 3 2 3 3 5" xfId="3178"/>
    <cellStyle name="Navadno 3 3 2 3 3 5 2" xfId="7404"/>
    <cellStyle name="Navadno 3 3 2 3 3 5 2 2" xfId="21562"/>
    <cellStyle name="Navadno 3 3 2 3 3 5 3" xfId="11630"/>
    <cellStyle name="Navadno 3 3 2 3 3 5 3 2" xfId="25788"/>
    <cellStyle name="Navadno 3 3 2 3 3 5 4" xfId="15888"/>
    <cellStyle name="Navadno 3 3 2 3 3 5 5" xfId="29201"/>
    <cellStyle name="Navadno 3 3 2 3 3 5 6" xfId="32414"/>
    <cellStyle name="Navadno 3 3 2 3 3 6" xfId="1770"/>
    <cellStyle name="Navadno 3 3 2 3 3 6 2" xfId="18712"/>
    <cellStyle name="Navadno 3 3 2 3 3 7" xfId="5996"/>
    <cellStyle name="Navadno 3 3 2 3 3 7 2" xfId="20154"/>
    <cellStyle name="Navadno 3 3 2 3 3 8" xfId="10222"/>
    <cellStyle name="Navadno 3 3 2 3 3 8 2" xfId="24380"/>
    <cellStyle name="Navadno 3 3 2 3 3 9" xfId="14480"/>
    <cellStyle name="Navadno 3 3 2 3 4" xfId="474"/>
    <cellStyle name="Navadno 3 3 2 3 4 10" xfId="30670"/>
    <cellStyle name="Navadno 3 3 2 3 4 11" xfId="32415"/>
    <cellStyle name="Navadno 3 3 2 3 4 2" xfId="1178"/>
    <cellStyle name="Navadno 3 3 2 3 4 2 10" xfId="32416"/>
    <cellStyle name="Navadno 3 3 2 3 4 2 2" xfId="5439"/>
    <cellStyle name="Navadno 3 3 2 3 4 2 2 2" xfId="9665"/>
    <cellStyle name="Navadno 3 3 2 3 4 2 2 2 2" xfId="23823"/>
    <cellStyle name="Navadno 3 3 2 3 4 2 2 3" xfId="13891"/>
    <cellStyle name="Navadno 3 3 2 3 4 2 2 3 2" xfId="28049"/>
    <cellStyle name="Navadno 3 3 2 3 4 2 2 4" xfId="18149"/>
    <cellStyle name="Navadno 3 3 2 3 4 2 2 5" xfId="30318"/>
    <cellStyle name="Navadno 3 3 2 3 4 2 2 6" xfId="32417"/>
    <cellStyle name="Navadno 3 3 2 3 4 2 3" xfId="4031"/>
    <cellStyle name="Navadno 3 3 2 3 4 2 3 2" xfId="8257"/>
    <cellStyle name="Navadno 3 3 2 3 4 2 3 2 2" xfId="22415"/>
    <cellStyle name="Navadno 3 3 2 3 4 2 3 3" xfId="12483"/>
    <cellStyle name="Navadno 3 3 2 3 4 2 3 3 2" xfId="26641"/>
    <cellStyle name="Navadno 3 3 2 3 4 2 3 4" xfId="16741"/>
    <cellStyle name="Navadno 3 3 2 3 4 2 3 5" xfId="29630"/>
    <cellStyle name="Navadno 3 3 2 3 4 2 3 6" xfId="32418"/>
    <cellStyle name="Navadno 3 3 2 3 4 2 4" xfId="2623"/>
    <cellStyle name="Navadno 3 3 2 3 4 2 4 2" xfId="19565"/>
    <cellStyle name="Navadno 3 3 2 3 4 2 5" xfId="6849"/>
    <cellStyle name="Navadno 3 3 2 3 4 2 5 2" xfId="21007"/>
    <cellStyle name="Navadno 3 3 2 3 4 2 6" xfId="11075"/>
    <cellStyle name="Navadno 3 3 2 3 4 2 6 2" xfId="25233"/>
    <cellStyle name="Navadno 3 3 2 3 4 2 7" xfId="15333"/>
    <cellStyle name="Navadno 3 3 2 3 4 2 8" xfId="28910"/>
    <cellStyle name="Navadno 3 3 2 3 4 2 9" xfId="31022"/>
    <cellStyle name="Navadno 3 3 2 3 4 3" xfId="4735"/>
    <cellStyle name="Navadno 3 3 2 3 4 3 2" xfId="8961"/>
    <cellStyle name="Navadno 3 3 2 3 4 3 2 2" xfId="23119"/>
    <cellStyle name="Navadno 3 3 2 3 4 3 3" xfId="13187"/>
    <cellStyle name="Navadno 3 3 2 3 4 3 3 2" xfId="27345"/>
    <cellStyle name="Navadno 3 3 2 3 4 3 4" xfId="17445"/>
    <cellStyle name="Navadno 3 3 2 3 4 3 5" xfId="29966"/>
    <cellStyle name="Navadno 3 3 2 3 4 3 6" xfId="32419"/>
    <cellStyle name="Navadno 3 3 2 3 4 4" xfId="3327"/>
    <cellStyle name="Navadno 3 3 2 3 4 4 2" xfId="7553"/>
    <cellStyle name="Navadno 3 3 2 3 4 4 2 2" xfId="21711"/>
    <cellStyle name="Navadno 3 3 2 3 4 4 3" xfId="11779"/>
    <cellStyle name="Navadno 3 3 2 3 4 4 3 2" xfId="25937"/>
    <cellStyle name="Navadno 3 3 2 3 4 4 4" xfId="16037"/>
    <cellStyle name="Navadno 3 3 2 3 4 4 5" xfId="29278"/>
    <cellStyle name="Navadno 3 3 2 3 4 4 6" xfId="32420"/>
    <cellStyle name="Navadno 3 3 2 3 4 5" xfId="1919"/>
    <cellStyle name="Navadno 3 3 2 3 4 5 2" xfId="18861"/>
    <cellStyle name="Navadno 3 3 2 3 4 6" xfId="6145"/>
    <cellStyle name="Navadno 3 3 2 3 4 6 2" xfId="20303"/>
    <cellStyle name="Navadno 3 3 2 3 4 7" xfId="10371"/>
    <cellStyle name="Navadno 3 3 2 3 4 7 2" xfId="24529"/>
    <cellStyle name="Navadno 3 3 2 3 4 8" xfId="14629"/>
    <cellStyle name="Navadno 3 3 2 3 4 9" xfId="28558"/>
    <cellStyle name="Navadno 3 3 2 3 5" xfId="826"/>
    <cellStyle name="Navadno 3 3 2 3 5 10" xfId="32421"/>
    <cellStyle name="Navadno 3 3 2 3 5 2" xfId="5087"/>
    <cellStyle name="Navadno 3 3 2 3 5 2 2" xfId="9313"/>
    <cellStyle name="Navadno 3 3 2 3 5 2 2 2" xfId="23471"/>
    <cellStyle name="Navadno 3 3 2 3 5 2 3" xfId="13539"/>
    <cellStyle name="Navadno 3 3 2 3 5 2 3 2" xfId="27697"/>
    <cellStyle name="Navadno 3 3 2 3 5 2 4" xfId="17797"/>
    <cellStyle name="Navadno 3 3 2 3 5 2 5" xfId="30142"/>
    <cellStyle name="Navadno 3 3 2 3 5 2 6" xfId="32422"/>
    <cellStyle name="Navadno 3 3 2 3 5 3" xfId="3679"/>
    <cellStyle name="Navadno 3 3 2 3 5 3 2" xfId="7905"/>
    <cellStyle name="Navadno 3 3 2 3 5 3 2 2" xfId="22063"/>
    <cellStyle name="Navadno 3 3 2 3 5 3 3" xfId="12131"/>
    <cellStyle name="Navadno 3 3 2 3 5 3 3 2" xfId="26289"/>
    <cellStyle name="Navadno 3 3 2 3 5 3 4" xfId="16389"/>
    <cellStyle name="Navadno 3 3 2 3 5 3 5" xfId="29454"/>
    <cellStyle name="Navadno 3 3 2 3 5 3 6" xfId="32423"/>
    <cellStyle name="Navadno 3 3 2 3 5 4" xfId="2271"/>
    <cellStyle name="Navadno 3 3 2 3 5 4 2" xfId="19213"/>
    <cellStyle name="Navadno 3 3 2 3 5 5" xfId="6497"/>
    <cellStyle name="Navadno 3 3 2 3 5 5 2" xfId="20655"/>
    <cellStyle name="Navadno 3 3 2 3 5 6" xfId="10723"/>
    <cellStyle name="Navadno 3 3 2 3 5 6 2" xfId="24881"/>
    <cellStyle name="Navadno 3 3 2 3 5 7" xfId="14981"/>
    <cellStyle name="Navadno 3 3 2 3 5 8" xfId="28734"/>
    <cellStyle name="Navadno 3 3 2 3 5 9" xfId="30846"/>
    <cellStyle name="Navadno 3 3 2 3 6" xfId="4351"/>
    <cellStyle name="Navadno 3 3 2 3 6 2" xfId="8577"/>
    <cellStyle name="Navadno 3 3 2 3 6 2 2" xfId="22735"/>
    <cellStyle name="Navadno 3 3 2 3 6 3" xfId="12803"/>
    <cellStyle name="Navadno 3 3 2 3 6 3 2" xfId="26961"/>
    <cellStyle name="Navadno 3 3 2 3 6 4" xfId="17061"/>
    <cellStyle name="Navadno 3 3 2 3 6 5" xfId="29774"/>
    <cellStyle name="Navadno 3 3 2 3 6 6" xfId="32424"/>
    <cellStyle name="Navadno 3 3 2 3 7" xfId="2943"/>
    <cellStyle name="Navadno 3 3 2 3 7 2" xfId="7169"/>
    <cellStyle name="Navadno 3 3 2 3 7 2 2" xfId="21327"/>
    <cellStyle name="Navadno 3 3 2 3 7 3" xfId="11395"/>
    <cellStyle name="Navadno 3 3 2 3 7 3 2" xfId="25553"/>
    <cellStyle name="Navadno 3 3 2 3 7 4" xfId="15653"/>
    <cellStyle name="Navadno 3 3 2 3 7 5" xfId="29086"/>
    <cellStyle name="Navadno 3 3 2 3 7 6" xfId="32425"/>
    <cellStyle name="Navadno 3 3 2 3 8" xfId="1503"/>
    <cellStyle name="Navadno 3 3 2 3 8 2" xfId="18445"/>
    <cellStyle name="Navadno 3 3 2 3 9" xfId="5729"/>
    <cellStyle name="Navadno 3 3 2 3 9 2" xfId="19887"/>
    <cellStyle name="Navadno 3 3 2 4" xfId="121"/>
    <cellStyle name="Navadno 3 3 2 4 10" xfId="14277"/>
    <cellStyle name="Navadno 3 3 2 4 11" xfId="28382"/>
    <cellStyle name="Navadno 3 3 2 4 12" xfId="30494"/>
    <cellStyle name="Navadno 3 3 2 4 13" xfId="32426"/>
    <cellStyle name="Navadno 3 3 2 4 2" xfId="281"/>
    <cellStyle name="Navadno 3 3 2 4 2 10" xfId="28478"/>
    <cellStyle name="Navadno 3 3 2 4 2 11" xfId="30574"/>
    <cellStyle name="Navadno 3 3 2 4 2 12" xfId="32427"/>
    <cellStyle name="Navadno 3 3 2 4 2 2" xfId="634"/>
    <cellStyle name="Navadno 3 3 2 4 2 2 10" xfId="30750"/>
    <cellStyle name="Navadno 3 3 2 4 2 2 11" xfId="32428"/>
    <cellStyle name="Navadno 3 3 2 4 2 2 2" xfId="1338"/>
    <cellStyle name="Navadno 3 3 2 4 2 2 2 10" xfId="32429"/>
    <cellStyle name="Navadno 3 3 2 4 2 2 2 2" xfId="5599"/>
    <cellStyle name="Navadno 3 3 2 4 2 2 2 2 2" xfId="9825"/>
    <cellStyle name="Navadno 3 3 2 4 2 2 2 2 2 2" xfId="23983"/>
    <cellStyle name="Navadno 3 3 2 4 2 2 2 2 3" xfId="14051"/>
    <cellStyle name="Navadno 3 3 2 4 2 2 2 2 3 2" xfId="28209"/>
    <cellStyle name="Navadno 3 3 2 4 2 2 2 2 4" xfId="18309"/>
    <cellStyle name="Navadno 3 3 2 4 2 2 2 2 5" xfId="30398"/>
    <cellStyle name="Navadno 3 3 2 4 2 2 2 2 6" xfId="32430"/>
    <cellStyle name="Navadno 3 3 2 4 2 2 2 3" xfId="4191"/>
    <cellStyle name="Navadno 3 3 2 4 2 2 2 3 2" xfId="8417"/>
    <cellStyle name="Navadno 3 3 2 4 2 2 2 3 2 2" xfId="22575"/>
    <cellStyle name="Navadno 3 3 2 4 2 2 2 3 3" xfId="12643"/>
    <cellStyle name="Navadno 3 3 2 4 2 2 2 3 3 2" xfId="26801"/>
    <cellStyle name="Navadno 3 3 2 4 2 2 2 3 4" xfId="16901"/>
    <cellStyle name="Navadno 3 3 2 4 2 2 2 3 5" xfId="29710"/>
    <cellStyle name="Navadno 3 3 2 4 2 2 2 3 6" xfId="32431"/>
    <cellStyle name="Navadno 3 3 2 4 2 2 2 4" xfId="2783"/>
    <cellStyle name="Navadno 3 3 2 4 2 2 2 4 2" xfId="19725"/>
    <cellStyle name="Navadno 3 3 2 4 2 2 2 5" xfId="7009"/>
    <cellStyle name="Navadno 3 3 2 4 2 2 2 5 2" xfId="21167"/>
    <cellStyle name="Navadno 3 3 2 4 2 2 2 6" xfId="11235"/>
    <cellStyle name="Navadno 3 3 2 4 2 2 2 6 2" xfId="25393"/>
    <cellStyle name="Navadno 3 3 2 4 2 2 2 7" xfId="15493"/>
    <cellStyle name="Navadno 3 3 2 4 2 2 2 8" xfId="28990"/>
    <cellStyle name="Navadno 3 3 2 4 2 2 2 9" xfId="31102"/>
    <cellStyle name="Navadno 3 3 2 4 2 2 3" xfId="4895"/>
    <cellStyle name="Navadno 3 3 2 4 2 2 3 2" xfId="9121"/>
    <cellStyle name="Navadno 3 3 2 4 2 2 3 2 2" xfId="23279"/>
    <cellStyle name="Navadno 3 3 2 4 2 2 3 3" xfId="13347"/>
    <cellStyle name="Navadno 3 3 2 4 2 2 3 3 2" xfId="27505"/>
    <cellStyle name="Navadno 3 3 2 4 2 2 3 4" xfId="17605"/>
    <cellStyle name="Navadno 3 3 2 4 2 2 3 5" xfId="30046"/>
    <cellStyle name="Navadno 3 3 2 4 2 2 3 6" xfId="32432"/>
    <cellStyle name="Navadno 3 3 2 4 2 2 4" xfId="3487"/>
    <cellStyle name="Navadno 3 3 2 4 2 2 4 2" xfId="7713"/>
    <cellStyle name="Navadno 3 3 2 4 2 2 4 2 2" xfId="21871"/>
    <cellStyle name="Navadno 3 3 2 4 2 2 4 3" xfId="11939"/>
    <cellStyle name="Navadno 3 3 2 4 2 2 4 3 2" xfId="26097"/>
    <cellStyle name="Navadno 3 3 2 4 2 2 4 4" xfId="16197"/>
    <cellStyle name="Navadno 3 3 2 4 2 2 4 5" xfId="29358"/>
    <cellStyle name="Navadno 3 3 2 4 2 2 4 6" xfId="32433"/>
    <cellStyle name="Navadno 3 3 2 4 2 2 5" xfId="2079"/>
    <cellStyle name="Navadno 3 3 2 4 2 2 5 2" xfId="19021"/>
    <cellStyle name="Navadno 3 3 2 4 2 2 6" xfId="6305"/>
    <cellStyle name="Navadno 3 3 2 4 2 2 6 2" xfId="20463"/>
    <cellStyle name="Navadno 3 3 2 4 2 2 7" xfId="10531"/>
    <cellStyle name="Navadno 3 3 2 4 2 2 7 2" xfId="24689"/>
    <cellStyle name="Navadno 3 3 2 4 2 2 8" xfId="14789"/>
    <cellStyle name="Navadno 3 3 2 4 2 2 9" xfId="28638"/>
    <cellStyle name="Navadno 3 3 2 4 2 3" xfId="986"/>
    <cellStyle name="Navadno 3 3 2 4 2 3 10" xfId="32434"/>
    <cellStyle name="Navadno 3 3 2 4 2 3 2" xfId="5247"/>
    <cellStyle name="Navadno 3 3 2 4 2 3 2 2" xfId="9473"/>
    <cellStyle name="Navadno 3 3 2 4 2 3 2 2 2" xfId="23631"/>
    <cellStyle name="Navadno 3 3 2 4 2 3 2 3" xfId="13699"/>
    <cellStyle name="Navadno 3 3 2 4 2 3 2 3 2" xfId="27857"/>
    <cellStyle name="Navadno 3 3 2 4 2 3 2 4" xfId="17957"/>
    <cellStyle name="Navadno 3 3 2 4 2 3 2 5" xfId="30222"/>
    <cellStyle name="Navadno 3 3 2 4 2 3 2 6" xfId="32435"/>
    <cellStyle name="Navadno 3 3 2 4 2 3 3" xfId="3839"/>
    <cellStyle name="Navadno 3 3 2 4 2 3 3 2" xfId="8065"/>
    <cellStyle name="Navadno 3 3 2 4 2 3 3 2 2" xfId="22223"/>
    <cellStyle name="Navadno 3 3 2 4 2 3 3 3" xfId="12291"/>
    <cellStyle name="Navadno 3 3 2 4 2 3 3 3 2" xfId="26449"/>
    <cellStyle name="Navadno 3 3 2 4 2 3 3 4" xfId="16549"/>
    <cellStyle name="Navadno 3 3 2 4 2 3 3 5" xfId="29534"/>
    <cellStyle name="Navadno 3 3 2 4 2 3 3 6" xfId="32436"/>
    <cellStyle name="Navadno 3 3 2 4 2 3 4" xfId="2431"/>
    <cellStyle name="Navadno 3 3 2 4 2 3 4 2" xfId="19373"/>
    <cellStyle name="Navadno 3 3 2 4 2 3 5" xfId="6657"/>
    <cellStyle name="Navadno 3 3 2 4 2 3 5 2" xfId="20815"/>
    <cellStyle name="Navadno 3 3 2 4 2 3 6" xfId="10883"/>
    <cellStyle name="Navadno 3 3 2 4 2 3 6 2" xfId="25041"/>
    <cellStyle name="Navadno 3 3 2 4 2 3 7" xfId="15141"/>
    <cellStyle name="Navadno 3 3 2 4 2 3 8" xfId="28814"/>
    <cellStyle name="Navadno 3 3 2 4 2 3 9" xfId="30926"/>
    <cellStyle name="Navadno 3 3 2 4 2 4" xfId="4543"/>
    <cellStyle name="Navadno 3 3 2 4 2 4 2" xfId="8769"/>
    <cellStyle name="Navadno 3 3 2 4 2 4 2 2" xfId="22927"/>
    <cellStyle name="Navadno 3 3 2 4 2 4 3" xfId="12995"/>
    <cellStyle name="Navadno 3 3 2 4 2 4 3 2" xfId="27153"/>
    <cellStyle name="Navadno 3 3 2 4 2 4 4" xfId="17253"/>
    <cellStyle name="Navadno 3 3 2 4 2 4 5" xfId="29870"/>
    <cellStyle name="Navadno 3 3 2 4 2 4 6" xfId="32437"/>
    <cellStyle name="Navadno 3 3 2 4 2 5" xfId="3135"/>
    <cellStyle name="Navadno 3 3 2 4 2 5 2" xfId="7361"/>
    <cellStyle name="Navadno 3 3 2 4 2 5 2 2" xfId="21519"/>
    <cellStyle name="Navadno 3 3 2 4 2 5 3" xfId="11587"/>
    <cellStyle name="Navadno 3 3 2 4 2 5 3 2" xfId="25745"/>
    <cellStyle name="Navadno 3 3 2 4 2 5 4" xfId="15845"/>
    <cellStyle name="Navadno 3 3 2 4 2 5 5" xfId="29182"/>
    <cellStyle name="Navadno 3 3 2 4 2 5 6" xfId="32438"/>
    <cellStyle name="Navadno 3 3 2 4 2 6" xfId="1727"/>
    <cellStyle name="Navadno 3 3 2 4 2 6 2" xfId="18669"/>
    <cellStyle name="Navadno 3 3 2 4 2 7" xfId="5953"/>
    <cellStyle name="Navadno 3 3 2 4 2 7 2" xfId="20111"/>
    <cellStyle name="Navadno 3 3 2 4 2 8" xfId="10179"/>
    <cellStyle name="Navadno 3 3 2 4 2 8 2" xfId="24337"/>
    <cellStyle name="Navadno 3 3 2 4 2 9" xfId="14437"/>
    <cellStyle name="Navadno 3 3 2 4 3" xfId="506"/>
    <cellStyle name="Navadno 3 3 2 4 3 10" xfId="30686"/>
    <cellStyle name="Navadno 3 3 2 4 3 11" xfId="32439"/>
    <cellStyle name="Navadno 3 3 2 4 3 2" xfId="1210"/>
    <cellStyle name="Navadno 3 3 2 4 3 2 10" xfId="32440"/>
    <cellStyle name="Navadno 3 3 2 4 3 2 2" xfId="5471"/>
    <cellStyle name="Navadno 3 3 2 4 3 2 2 2" xfId="9697"/>
    <cellStyle name="Navadno 3 3 2 4 3 2 2 2 2" xfId="23855"/>
    <cellStyle name="Navadno 3 3 2 4 3 2 2 3" xfId="13923"/>
    <cellStyle name="Navadno 3 3 2 4 3 2 2 3 2" xfId="28081"/>
    <cellStyle name="Navadno 3 3 2 4 3 2 2 4" xfId="18181"/>
    <cellStyle name="Navadno 3 3 2 4 3 2 2 5" xfId="30334"/>
    <cellStyle name="Navadno 3 3 2 4 3 2 2 6" xfId="32441"/>
    <cellStyle name="Navadno 3 3 2 4 3 2 3" xfId="4063"/>
    <cellStyle name="Navadno 3 3 2 4 3 2 3 2" xfId="8289"/>
    <cellStyle name="Navadno 3 3 2 4 3 2 3 2 2" xfId="22447"/>
    <cellStyle name="Navadno 3 3 2 4 3 2 3 3" xfId="12515"/>
    <cellStyle name="Navadno 3 3 2 4 3 2 3 3 2" xfId="26673"/>
    <cellStyle name="Navadno 3 3 2 4 3 2 3 4" xfId="16773"/>
    <cellStyle name="Navadno 3 3 2 4 3 2 3 5" xfId="29646"/>
    <cellStyle name="Navadno 3 3 2 4 3 2 3 6" xfId="32442"/>
    <cellStyle name="Navadno 3 3 2 4 3 2 4" xfId="2655"/>
    <cellStyle name="Navadno 3 3 2 4 3 2 4 2" xfId="19597"/>
    <cellStyle name="Navadno 3 3 2 4 3 2 5" xfId="6881"/>
    <cellStyle name="Navadno 3 3 2 4 3 2 5 2" xfId="21039"/>
    <cellStyle name="Navadno 3 3 2 4 3 2 6" xfId="11107"/>
    <cellStyle name="Navadno 3 3 2 4 3 2 6 2" xfId="25265"/>
    <cellStyle name="Navadno 3 3 2 4 3 2 7" xfId="15365"/>
    <cellStyle name="Navadno 3 3 2 4 3 2 8" xfId="28926"/>
    <cellStyle name="Navadno 3 3 2 4 3 2 9" xfId="31038"/>
    <cellStyle name="Navadno 3 3 2 4 3 3" xfId="4767"/>
    <cellStyle name="Navadno 3 3 2 4 3 3 2" xfId="8993"/>
    <cellStyle name="Navadno 3 3 2 4 3 3 2 2" xfId="23151"/>
    <cellStyle name="Navadno 3 3 2 4 3 3 3" xfId="13219"/>
    <cellStyle name="Navadno 3 3 2 4 3 3 3 2" xfId="27377"/>
    <cellStyle name="Navadno 3 3 2 4 3 3 4" xfId="17477"/>
    <cellStyle name="Navadno 3 3 2 4 3 3 5" xfId="29982"/>
    <cellStyle name="Navadno 3 3 2 4 3 3 6" xfId="32443"/>
    <cellStyle name="Navadno 3 3 2 4 3 4" xfId="3359"/>
    <cellStyle name="Navadno 3 3 2 4 3 4 2" xfId="7585"/>
    <cellStyle name="Navadno 3 3 2 4 3 4 2 2" xfId="21743"/>
    <cellStyle name="Navadno 3 3 2 4 3 4 3" xfId="11811"/>
    <cellStyle name="Navadno 3 3 2 4 3 4 3 2" xfId="25969"/>
    <cellStyle name="Navadno 3 3 2 4 3 4 4" xfId="16069"/>
    <cellStyle name="Navadno 3 3 2 4 3 4 5" xfId="29294"/>
    <cellStyle name="Navadno 3 3 2 4 3 4 6" xfId="32444"/>
    <cellStyle name="Navadno 3 3 2 4 3 5" xfId="1951"/>
    <cellStyle name="Navadno 3 3 2 4 3 5 2" xfId="18893"/>
    <cellStyle name="Navadno 3 3 2 4 3 6" xfId="6177"/>
    <cellStyle name="Navadno 3 3 2 4 3 6 2" xfId="20335"/>
    <cellStyle name="Navadno 3 3 2 4 3 7" xfId="10403"/>
    <cellStyle name="Navadno 3 3 2 4 3 7 2" xfId="24561"/>
    <cellStyle name="Navadno 3 3 2 4 3 8" xfId="14661"/>
    <cellStyle name="Navadno 3 3 2 4 3 9" xfId="28574"/>
    <cellStyle name="Navadno 3 3 2 4 4" xfId="858"/>
    <cellStyle name="Navadno 3 3 2 4 4 10" xfId="32445"/>
    <cellStyle name="Navadno 3 3 2 4 4 2" xfId="5119"/>
    <cellStyle name="Navadno 3 3 2 4 4 2 2" xfId="9345"/>
    <cellStyle name="Navadno 3 3 2 4 4 2 2 2" xfId="23503"/>
    <cellStyle name="Navadno 3 3 2 4 4 2 3" xfId="13571"/>
    <cellStyle name="Navadno 3 3 2 4 4 2 3 2" xfId="27729"/>
    <cellStyle name="Navadno 3 3 2 4 4 2 4" xfId="17829"/>
    <cellStyle name="Navadno 3 3 2 4 4 2 5" xfId="30158"/>
    <cellStyle name="Navadno 3 3 2 4 4 2 6" xfId="32446"/>
    <cellStyle name="Navadno 3 3 2 4 4 3" xfId="3711"/>
    <cellStyle name="Navadno 3 3 2 4 4 3 2" xfId="7937"/>
    <cellStyle name="Navadno 3 3 2 4 4 3 2 2" xfId="22095"/>
    <cellStyle name="Navadno 3 3 2 4 4 3 3" xfId="12163"/>
    <cellStyle name="Navadno 3 3 2 4 4 3 3 2" xfId="26321"/>
    <cellStyle name="Navadno 3 3 2 4 4 3 4" xfId="16421"/>
    <cellStyle name="Navadno 3 3 2 4 4 3 5" xfId="29470"/>
    <cellStyle name="Navadno 3 3 2 4 4 3 6" xfId="32447"/>
    <cellStyle name="Navadno 3 3 2 4 4 4" xfId="2303"/>
    <cellStyle name="Navadno 3 3 2 4 4 4 2" xfId="19245"/>
    <cellStyle name="Navadno 3 3 2 4 4 5" xfId="6529"/>
    <cellStyle name="Navadno 3 3 2 4 4 5 2" xfId="20687"/>
    <cellStyle name="Navadno 3 3 2 4 4 6" xfId="10755"/>
    <cellStyle name="Navadno 3 3 2 4 4 6 2" xfId="24913"/>
    <cellStyle name="Navadno 3 3 2 4 4 7" xfId="15013"/>
    <cellStyle name="Navadno 3 3 2 4 4 8" xfId="28750"/>
    <cellStyle name="Navadno 3 3 2 4 4 9" xfId="30862"/>
    <cellStyle name="Navadno 3 3 2 4 5" xfId="4383"/>
    <cellStyle name="Navadno 3 3 2 4 5 2" xfId="8609"/>
    <cellStyle name="Navadno 3 3 2 4 5 2 2" xfId="22767"/>
    <cellStyle name="Navadno 3 3 2 4 5 3" xfId="12835"/>
    <cellStyle name="Navadno 3 3 2 4 5 3 2" xfId="26993"/>
    <cellStyle name="Navadno 3 3 2 4 5 4" xfId="17093"/>
    <cellStyle name="Navadno 3 3 2 4 5 5" xfId="29790"/>
    <cellStyle name="Navadno 3 3 2 4 5 6" xfId="32448"/>
    <cellStyle name="Navadno 3 3 2 4 6" xfId="2975"/>
    <cellStyle name="Navadno 3 3 2 4 6 2" xfId="7201"/>
    <cellStyle name="Navadno 3 3 2 4 6 2 2" xfId="21359"/>
    <cellStyle name="Navadno 3 3 2 4 6 3" xfId="11427"/>
    <cellStyle name="Navadno 3 3 2 4 6 3 2" xfId="25585"/>
    <cellStyle name="Navadno 3 3 2 4 6 4" xfId="15685"/>
    <cellStyle name="Navadno 3 3 2 4 6 5" xfId="29102"/>
    <cellStyle name="Navadno 3 3 2 4 6 6" xfId="32449"/>
    <cellStyle name="Navadno 3 3 2 4 7" xfId="1567"/>
    <cellStyle name="Navadno 3 3 2 4 7 2" xfId="18509"/>
    <cellStyle name="Navadno 3 3 2 4 8" xfId="5793"/>
    <cellStyle name="Navadno 3 3 2 4 8 2" xfId="19951"/>
    <cellStyle name="Navadno 3 3 2 4 9" xfId="10019"/>
    <cellStyle name="Navadno 3 3 2 4 9 2" xfId="24177"/>
    <cellStyle name="Navadno 3 3 2 5" xfId="51"/>
    <cellStyle name="Navadno 3 3 2 5 10" xfId="14245"/>
    <cellStyle name="Navadno 3 3 2 5 11" xfId="28350"/>
    <cellStyle name="Navadno 3 3 2 5 12" xfId="30462"/>
    <cellStyle name="Navadno 3 3 2 5 13" xfId="32450"/>
    <cellStyle name="Navadno 3 3 2 5 2" xfId="217"/>
    <cellStyle name="Navadno 3 3 2 5 2 10" xfId="28462"/>
    <cellStyle name="Navadno 3 3 2 5 2 11" xfId="30542"/>
    <cellStyle name="Navadno 3 3 2 5 2 12" xfId="32451"/>
    <cellStyle name="Navadno 3 3 2 5 2 2" xfId="570"/>
    <cellStyle name="Navadno 3 3 2 5 2 2 10" xfId="30718"/>
    <cellStyle name="Navadno 3 3 2 5 2 2 11" xfId="32452"/>
    <cellStyle name="Navadno 3 3 2 5 2 2 2" xfId="1274"/>
    <cellStyle name="Navadno 3 3 2 5 2 2 2 10" xfId="32453"/>
    <cellStyle name="Navadno 3 3 2 5 2 2 2 2" xfId="5535"/>
    <cellStyle name="Navadno 3 3 2 5 2 2 2 2 2" xfId="9761"/>
    <cellStyle name="Navadno 3 3 2 5 2 2 2 2 2 2" xfId="23919"/>
    <cellStyle name="Navadno 3 3 2 5 2 2 2 2 3" xfId="13987"/>
    <cellStyle name="Navadno 3 3 2 5 2 2 2 2 3 2" xfId="28145"/>
    <cellStyle name="Navadno 3 3 2 5 2 2 2 2 4" xfId="18245"/>
    <cellStyle name="Navadno 3 3 2 5 2 2 2 2 5" xfId="30366"/>
    <cellStyle name="Navadno 3 3 2 5 2 2 2 2 6" xfId="32454"/>
    <cellStyle name="Navadno 3 3 2 5 2 2 2 3" xfId="4127"/>
    <cellStyle name="Navadno 3 3 2 5 2 2 2 3 2" xfId="8353"/>
    <cellStyle name="Navadno 3 3 2 5 2 2 2 3 2 2" xfId="22511"/>
    <cellStyle name="Navadno 3 3 2 5 2 2 2 3 3" xfId="12579"/>
    <cellStyle name="Navadno 3 3 2 5 2 2 2 3 3 2" xfId="26737"/>
    <cellStyle name="Navadno 3 3 2 5 2 2 2 3 4" xfId="16837"/>
    <cellStyle name="Navadno 3 3 2 5 2 2 2 3 5" xfId="29678"/>
    <cellStyle name="Navadno 3 3 2 5 2 2 2 3 6" xfId="32455"/>
    <cellStyle name="Navadno 3 3 2 5 2 2 2 4" xfId="2719"/>
    <cellStyle name="Navadno 3 3 2 5 2 2 2 4 2" xfId="19661"/>
    <cellStyle name="Navadno 3 3 2 5 2 2 2 5" xfId="6945"/>
    <cellStyle name="Navadno 3 3 2 5 2 2 2 5 2" xfId="21103"/>
    <cellStyle name="Navadno 3 3 2 5 2 2 2 6" xfId="11171"/>
    <cellStyle name="Navadno 3 3 2 5 2 2 2 6 2" xfId="25329"/>
    <cellStyle name="Navadno 3 3 2 5 2 2 2 7" xfId="15429"/>
    <cellStyle name="Navadno 3 3 2 5 2 2 2 8" xfId="28958"/>
    <cellStyle name="Navadno 3 3 2 5 2 2 2 9" xfId="31070"/>
    <cellStyle name="Navadno 3 3 2 5 2 2 3" xfId="4831"/>
    <cellStyle name="Navadno 3 3 2 5 2 2 3 2" xfId="9057"/>
    <cellStyle name="Navadno 3 3 2 5 2 2 3 2 2" xfId="23215"/>
    <cellStyle name="Navadno 3 3 2 5 2 2 3 3" xfId="13283"/>
    <cellStyle name="Navadno 3 3 2 5 2 2 3 3 2" xfId="27441"/>
    <cellStyle name="Navadno 3 3 2 5 2 2 3 4" xfId="17541"/>
    <cellStyle name="Navadno 3 3 2 5 2 2 3 5" xfId="30014"/>
    <cellStyle name="Navadno 3 3 2 5 2 2 3 6" xfId="32456"/>
    <cellStyle name="Navadno 3 3 2 5 2 2 4" xfId="3423"/>
    <cellStyle name="Navadno 3 3 2 5 2 2 4 2" xfId="7649"/>
    <cellStyle name="Navadno 3 3 2 5 2 2 4 2 2" xfId="21807"/>
    <cellStyle name="Navadno 3 3 2 5 2 2 4 3" xfId="11875"/>
    <cellStyle name="Navadno 3 3 2 5 2 2 4 3 2" xfId="26033"/>
    <cellStyle name="Navadno 3 3 2 5 2 2 4 4" xfId="16133"/>
    <cellStyle name="Navadno 3 3 2 5 2 2 4 5" xfId="29326"/>
    <cellStyle name="Navadno 3 3 2 5 2 2 4 6" xfId="32457"/>
    <cellStyle name="Navadno 3 3 2 5 2 2 5" xfId="2015"/>
    <cellStyle name="Navadno 3 3 2 5 2 2 5 2" xfId="18957"/>
    <cellStyle name="Navadno 3 3 2 5 2 2 6" xfId="6241"/>
    <cellStyle name="Navadno 3 3 2 5 2 2 6 2" xfId="20399"/>
    <cellStyle name="Navadno 3 3 2 5 2 2 7" xfId="10467"/>
    <cellStyle name="Navadno 3 3 2 5 2 2 7 2" xfId="24625"/>
    <cellStyle name="Navadno 3 3 2 5 2 2 8" xfId="14725"/>
    <cellStyle name="Navadno 3 3 2 5 2 2 9" xfId="28606"/>
    <cellStyle name="Navadno 3 3 2 5 2 3" xfId="922"/>
    <cellStyle name="Navadno 3 3 2 5 2 3 10" xfId="32458"/>
    <cellStyle name="Navadno 3 3 2 5 2 3 2" xfId="5183"/>
    <cellStyle name="Navadno 3 3 2 5 2 3 2 2" xfId="9409"/>
    <cellStyle name="Navadno 3 3 2 5 2 3 2 2 2" xfId="23567"/>
    <cellStyle name="Navadno 3 3 2 5 2 3 2 3" xfId="13635"/>
    <cellStyle name="Navadno 3 3 2 5 2 3 2 3 2" xfId="27793"/>
    <cellStyle name="Navadno 3 3 2 5 2 3 2 4" xfId="17893"/>
    <cellStyle name="Navadno 3 3 2 5 2 3 2 5" xfId="30190"/>
    <cellStyle name="Navadno 3 3 2 5 2 3 2 6" xfId="32459"/>
    <cellStyle name="Navadno 3 3 2 5 2 3 3" xfId="3775"/>
    <cellStyle name="Navadno 3 3 2 5 2 3 3 2" xfId="8001"/>
    <cellStyle name="Navadno 3 3 2 5 2 3 3 2 2" xfId="22159"/>
    <cellStyle name="Navadno 3 3 2 5 2 3 3 3" xfId="12227"/>
    <cellStyle name="Navadno 3 3 2 5 2 3 3 3 2" xfId="26385"/>
    <cellStyle name="Navadno 3 3 2 5 2 3 3 4" xfId="16485"/>
    <cellStyle name="Navadno 3 3 2 5 2 3 3 5" xfId="29502"/>
    <cellStyle name="Navadno 3 3 2 5 2 3 3 6" xfId="32460"/>
    <cellStyle name="Navadno 3 3 2 5 2 3 4" xfId="2367"/>
    <cellStyle name="Navadno 3 3 2 5 2 3 4 2" xfId="19309"/>
    <cellStyle name="Navadno 3 3 2 5 2 3 5" xfId="6593"/>
    <cellStyle name="Navadno 3 3 2 5 2 3 5 2" xfId="20751"/>
    <cellStyle name="Navadno 3 3 2 5 2 3 6" xfId="10819"/>
    <cellStyle name="Navadno 3 3 2 5 2 3 6 2" xfId="24977"/>
    <cellStyle name="Navadno 3 3 2 5 2 3 7" xfId="15077"/>
    <cellStyle name="Navadno 3 3 2 5 2 3 8" xfId="28782"/>
    <cellStyle name="Navadno 3 3 2 5 2 3 9" xfId="30894"/>
    <cellStyle name="Navadno 3 3 2 5 2 4" xfId="4479"/>
    <cellStyle name="Navadno 3 3 2 5 2 4 2" xfId="8705"/>
    <cellStyle name="Navadno 3 3 2 5 2 4 2 2" xfId="22863"/>
    <cellStyle name="Navadno 3 3 2 5 2 4 3" xfId="12931"/>
    <cellStyle name="Navadno 3 3 2 5 2 4 3 2" xfId="27089"/>
    <cellStyle name="Navadno 3 3 2 5 2 4 4" xfId="17189"/>
    <cellStyle name="Navadno 3 3 2 5 2 4 5" xfId="29838"/>
    <cellStyle name="Navadno 3 3 2 5 2 4 6" xfId="32461"/>
    <cellStyle name="Navadno 3 3 2 5 2 5" xfId="3071"/>
    <cellStyle name="Navadno 3 3 2 5 2 5 2" xfId="7297"/>
    <cellStyle name="Navadno 3 3 2 5 2 5 2 2" xfId="21455"/>
    <cellStyle name="Navadno 3 3 2 5 2 5 3" xfId="11523"/>
    <cellStyle name="Navadno 3 3 2 5 2 5 3 2" xfId="25681"/>
    <cellStyle name="Navadno 3 3 2 5 2 5 4" xfId="15781"/>
    <cellStyle name="Navadno 3 3 2 5 2 5 5" xfId="29150"/>
    <cellStyle name="Navadno 3 3 2 5 2 5 6" xfId="32462"/>
    <cellStyle name="Navadno 3 3 2 5 2 6" xfId="1663"/>
    <cellStyle name="Navadno 3 3 2 5 2 6 2" xfId="18605"/>
    <cellStyle name="Navadno 3 3 2 5 2 7" xfId="5889"/>
    <cellStyle name="Navadno 3 3 2 5 2 7 2" xfId="20047"/>
    <cellStyle name="Navadno 3 3 2 5 2 8" xfId="10115"/>
    <cellStyle name="Navadno 3 3 2 5 2 8 2" xfId="24273"/>
    <cellStyle name="Navadno 3 3 2 5 2 9" xfId="14373"/>
    <cellStyle name="Navadno 3 3 2 5 3" xfId="442"/>
    <cellStyle name="Navadno 3 3 2 5 3 10" xfId="30654"/>
    <cellStyle name="Navadno 3 3 2 5 3 11" xfId="32463"/>
    <cellStyle name="Navadno 3 3 2 5 3 2" xfId="1146"/>
    <cellStyle name="Navadno 3 3 2 5 3 2 10" xfId="32464"/>
    <cellStyle name="Navadno 3 3 2 5 3 2 2" xfId="5407"/>
    <cellStyle name="Navadno 3 3 2 5 3 2 2 2" xfId="9633"/>
    <cellStyle name="Navadno 3 3 2 5 3 2 2 2 2" xfId="23791"/>
    <cellStyle name="Navadno 3 3 2 5 3 2 2 3" xfId="13859"/>
    <cellStyle name="Navadno 3 3 2 5 3 2 2 3 2" xfId="28017"/>
    <cellStyle name="Navadno 3 3 2 5 3 2 2 4" xfId="18117"/>
    <cellStyle name="Navadno 3 3 2 5 3 2 2 5" xfId="30302"/>
    <cellStyle name="Navadno 3 3 2 5 3 2 2 6" xfId="32465"/>
    <cellStyle name="Navadno 3 3 2 5 3 2 3" xfId="3999"/>
    <cellStyle name="Navadno 3 3 2 5 3 2 3 2" xfId="8225"/>
    <cellStyle name="Navadno 3 3 2 5 3 2 3 2 2" xfId="22383"/>
    <cellStyle name="Navadno 3 3 2 5 3 2 3 3" xfId="12451"/>
    <cellStyle name="Navadno 3 3 2 5 3 2 3 3 2" xfId="26609"/>
    <cellStyle name="Navadno 3 3 2 5 3 2 3 4" xfId="16709"/>
    <cellStyle name="Navadno 3 3 2 5 3 2 3 5" xfId="29614"/>
    <cellStyle name="Navadno 3 3 2 5 3 2 3 6" xfId="32466"/>
    <cellStyle name="Navadno 3 3 2 5 3 2 4" xfId="2591"/>
    <cellStyle name="Navadno 3 3 2 5 3 2 4 2" xfId="19533"/>
    <cellStyle name="Navadno 3 3 2 5 3 2 5" xfId="6817"/>
    <cellStyle name="Navadno 3 3 2 5 3 2 5 2" xfId="20975"/>
    <cellStyle name="Navadno 3 3 2 5 3 2 6" xfId="11043"/>
    <cellStyle name="Navadno 3 3 2 5 3 2 6 2" xfId="25201"/>
    <cellStyle name="Navadno 3 3 2 5 3 2 7" xfId="15301"/>
    <cellStyle name="Navadno 3 3 2 5 3 2 8" xfId="28894"/>
    <cellStyle name="Navadno 3 3 2 5 3 2 9" xfId="31006"/>
    <cellStyle name="Navadno 3 3 2 5 3 3" xfId="4703"/>
    <cellStyle name="Navadno 3 3 2 5 3 3 2" xfId="8929"/>
    <cellStyle name="Navadno 3 3 2 5 3 3 2 2" xfId="23087"/>
    <cellStyle name="Navadno 3 3 2 5 3 3 3" xfId="13155"/>
    <cellStyle name="Navadno 3 3 2 5 3 3 3 2" xfId="27313"/>
    <cellStyle name="Navadno 3 3 2 5 3 3 4" xfId="17413"/>
    <cellStyle name="Navadno 3 3 2 5 3 3 5" xfId="29950"/>
    <cellStyle name="Navadno 3 3 2 5 3 3 6" xfId="32467"/>
    <cellStyle name="Navadno 3 3 2 5 3 4" xfId="3295"/>
    <cellStyle name="Navadno 3 3 2 5 3 4 2" xfId="7521"/>
    <cellStyle name="Navadno 3 3 2 5 3 4 2 2" xfId="21679"/>
    <cellStyle name="Navadno 3 3 2 5 3 4 3" xfId="11747"/>
    <cellStyle name="Navadno 3 3 2 5 3 4 3 2" xfId="25905"/>
    <cellStyle name="Navadno 3 3 2 5 3 4 4" xfId="16005"/>
    <cellStyle name="Navadno 3 3 2 5 3 4 5" xfId="29262"/>
    <cellStyle name="Navadno 3 3 2 5 3 4 6" xfId="32468"/>
    <cellStyle name="Navadno 3 3 2 5 3 5" xfId="1887"/>
    <cellStyle name="Navadno 3 3 2 5 3 5 2" xfId="18829"/>
    <cellStyle name="Navadno 3 3 2 5 3 6" xfId="6113"/>
    <cellStyle name="Navadno 3 3 2 5 3 6 2" xfId="20271"/>
    <cellStyle name="Navadno 3 3 2 5 3 7" xfId="10339"/>
    <cellStyle name="Navadno 3 3 2 5 3 7 2" xfId="24497"/>
    <cellStyle name="Navadno 3 3 2 5 3 8" xfId="14597"/>
    <cellStyle name="Navadno 3 3 2 5 3 9" xfId="28542"/>
    <cellStyle name="Navadno 3 3 2 5 4" xfId="794"/>
    <cellStyle name="Navadno 3 3 2 5 4 10" xfId="32469"/>
    <cellStyle name="Navadno 3 3 2 5 4 2" xfId="5055"/>
    <cellStyle name="Navadno 3 3 2 5 4 2 2" xfId="9281"/>
    <cellStyle name="Navadno 3 3 2 5 4 2 2 2" xfId="23439"/>
    <cellStyle name="Navadno 3 3 2 5 4 2 3" xfId="13507"/>
    <cellStyle name="Navadno 3 3 2 5 4 2 3 2" xfId="27665"/>
    <cellStyle name="Navadno 3 3 2 5 4 2 4" xfId="17765"/>
    <cellStyle name="Navadno 3 3 2 5 4 2 5" xfId="30126"/>
    <cellStyle name="Navadno 3 3 2 5 4 2 6" xfId="32470"/>
    <cellStyle name="Navadno 3 3 2 5 4 3" xfId="3647"/>
    <cellStyle name="Navadno 3 3 2 5 4 3 2" xfId="7873"/>
    <cellStyle name="Navadno 3 3 2 5 4 3 2 2" xfId="22031"/>
    <cellStyle name="Navadno 3 3 2 5 4 3 3" xfId="12099"/>
    <cellStyle name="Navadno 3 3 2 5 4 3 3 2" xfId="26257"/>
    <cellStyle name="Navadno 3 3 2 5 4 3 4" xfId="16357"/>
    <cellStyle name="Navadno 3 3 2 5 4 3 5" xfId="29438"/>
    <cellStyle name="Navadno 3 3 2 5 4 3 6" xfId="32471"/>
    <cellStyle name="Navadno 3 3 2 5 4 4" xfId="2239"/>
    <cellStyle name="Navadno 3 3 2 5 4 4 2" xfId="19181"/>
    <cellStyle name="Navadno 3 3 2 5 4 5" xfId="6465"/>
    <cellStyle name="Navadno 3 3 2 5 4 5 2" xfId="20623"/>
    <cellStyle name="Navadno 3 3 2 5 4 6" xfId="10691"/>
    <cellStyle name="Navadno 3 3 2 5 4 6 2" xfId="24849"/>
    <cellStyle name="Navadno 3 3 2 5 4 7" xfId="14949"/>
    <cellStyle name="Navadno 3 3 2 5 4 8" xfId="28718"/>
    <cellStyle name="Navadno 3 3 2 5 4 9" xfId="30830"/>
    <cellStyle name="Navadno 3 3 2 5 5" xfId="4319"/>
    <cellStyle name="Navadno 3 3 2 5 5 2" xfId="8545"/>
    <cellStyle name="Navadno 3 3 2 5 5 2 2" xfId="22703"/>
    <cellStyle name="Navadno 3 3 2 5 5 3" xfId="12771"/>
    <cellStyle name="Navadno 3 3 2 5 5 3 2" xfId="26929"/>
    <cellStyle name="Navadno 3 3 2 5 5 4" xfId="17029"/>
    <cellStyle name="Navadno 3 3 2 5 5 5" xfId="29758"/>
    <cellStyle name="Navadno 3 3 2 5 5 6" xfId="32472"/>
    <cellStyle name="Navadno 3 3 2 5 6" xfId="2911"/>
    <cellStyle name="Navadno 3 3 2 5 6 2" xfId="7137"/>
    <cellStyle name="Navadno 3 3 2 5 6 2 2" xfId="21295"/>
    <cellStyle name="Navadno 3 3 2 5 6 3" xfId="11363"/>
    <cellStyle name="Navadno 3 3 2 5 6 3 2" xfId="25521"/>
    <cellStyle name="Navadno 3 3 2 5 6 4" xfId="15621"/>
    <cellStyle name="Navadno 3 3 2 5 6 5" xfId="29070"/>
    <cellStyle name="Navadno 3 3 2 5 6 6" xfId="32473"/>
    <cellStyle name="Navadno 3 3 2 5 7" xfId="1535"/>
    <cellStyle name="Navadno 3 3 2 5 7 2" xfId="18477"/>
    <cellStyle name="Navadno 3 3 2 5 8" xfId="5761"/>
    <cellStyle name="Navadno 3 3 2 5 8 2" xfId="19919"/>
    <cellStyle name="Navadno 3 3 2 5 9" xfId="9987"/>
    <cellStyle name="Navadno 3 3 2 5 9 2" xfId="24145"/>
    <cellStyle name="Navadno 3 3 2 6" xfId="154"/>
    <cellStyle name="Navadno 3 3 2 6 10" xfId="28429"/>
    <cellStyle name="Navadno 3 3 2 6 11" xfId="30509"/>
    <cellStyle name="Navadno 3 3 2 6 12" xfId="32474"/>
    <cellStyle name="Navadno 3 3 2 6 2" xfId="539"/>
    <cellStyle name="Navadno 3 3 2 6 2 10" xfId="30701"/>
    <cellStyle name="Navadno 3 3 2 6 2 11" xfId="32475"/>
    <cellStyle name="Navadno 3 3 2 6 2 2" xfId="1243"/>
    <cellStyle name="Navadno 3 3 2 6 2 2 10" xfId="32476"/>
    <cellStyle name="Navadno 3 3 2 6 2 2 2" xfId="5504"/>
    <cellStyle name="Navadno 3 3 2 6 2 2 2 2" xfId="9730"/>
    <cellStyle name="Navadno 3 3 2 6 2 2 2 2 2" xfId="23888"/>
    <cellStyle name="Navadno 3 3 2 6 2 2 2 3" xfId="13956"/>
    <cellStyle name="Navadno 3 3 2 6 2 2 2 3 2" xfId="28114"/>
    <cellStyle name="Navadno 3 3 2 6 2 2 2 4" xfId="18214"/>
    <cellStyle name="Navadno 3 3 2 6 2 2 2 5" xfId="30349"/>
    <cellStyle name="Navadno 3 3 2 6 2 2 2 6" xfId="32477"/>
    <cellStyle name="Navadno 3 3 2 6 2 2 3" xfId="4096"/>
    <cellStyle name="Navadno 3 3 2 6 2 2 3 2" xfId="8322"/>
    <cellStyle name="Navadno 3 3 2 6 2 2 3 2 2" xfId="22480"/>
    <cellStyle name="Navadno 3 3 2 6 2 2 3 3" xfId="12548"/>
    <cellStyle name="Navadno 3 3 2 6 2 2 3 3 2" xfId="26706"/>
    <cellStyle name="Navadno 3 3 2 6 2 2 3 4" xfId="16806"/>
    <cellStyle name="Navadno 3 3 2 6 2 2 3 5" xfId="29661"/>
    <cellStyle name="Navadno 3 3 2 6 2 2 3 6" xfId="32478"/>
    <cellStyle name="Navadno 3 3 2 6 2 2 4" xfId="2688"/>
    <cellStyle name="Navadno 3 3 2 6 2 2 4 2" xfId="19630"/>
    <cellStyle name="Navadno 3 3 2 6 2 2 5" xfId="6914"/>
    <cellStyle name="Navadno 3 3 2 6 2 2 5 2" xfId="21072"/>
    <cellStyle name="Navadno 3 3 2 6 2 2 6" xfId="11140"/>
    <cellStyle name="Navadno 3 3 2 6 2 2 6 2" xfId="25298"/>
    <cellStyle name="Navadno 3 3 2 6 2 2 7" xfId="15398"/>
    <cellStyle name="Navadno 3 3 2 6 2 2 8" xfId="28941"/>
    <cellStyle name="Navadno 3 3 2 6 2 2 9" xfId="31053"/>
    <cellStyle name="Navadno 3 3 2 6 2 3" xfId="4800"/>
    <cellStyle name="Navadno 3 3 2 6 2 3 2" xfId="9026"/>
    <cellStyle name="Navadno 3 3 2 6 2 3 2 2" xfId="23184"/>
    <cellStyle name="Navadno 3 3 2 6 2 3 3" xfId="13252"/>
    <cellStyle name="Navadno 3 3 2 6 2 3 3 2" xfId="27410"/>
    <cellStyle name="Navadno 3 3 2 6 2 3 4" xfId="17510"/>
    <cellStyle name="Navadno 3 3 2 6 2 3 5" xfId="29997"/>
    <cellStyle name="Navadno 3 3 2 6 2 3 6" xfId="32479"/>
    <cellStyle name="Navadno 3 3 2 6 2 4" xfId="3392"/>
    <cellStyle name="Navadno 3 3 2 6 2 4 2" xfId="7618"/>
    <cellStyle name="Navadno 3 3 2 6 2 4 2 2" xfId="21776"/>
    <cellStyle name="Navadno 3 3 2 6 2 4 3" xfId="11844"/>
    <cellStyle name="Navadno 3 3 2 6 2 4 3 2" xfId="26002"/>
    <cellStyle name="Navadno 3 3 2 6 2 4 4" xfId="16102"/>
    <cellStyle name="Navadno 3 3 2 6 2 4 5" xfId="29309"/>
    <cellStyle name="Navadno 3 3 2 6 2 4 6" xfId="32480"/>
    <cellStyle name="Navadno 3 3 2 6 2 5" xfId="1984"/>
    <cellStyle name="Navadno 3 3 2 6 2 5 2" xfId="18926"/>
    <cellStyle name="Navadno 3 3 2 6 2 6" xfId="6210"/>
    <cellStyle name="Navadno 3 3 2 6 2 6 2" xfId="20368"/>
    <cellStyle name="Navadno 3 3 2 6 2 7" xfId="10436"/>
    <cellStyle name="Navadno 3 3 2 6 2 7 2" xfId="24594"/>
    <cellStyle name="Navadno 3 3 2 6 2 8" xfId="14694"/>
    <cellStyle name="Navadno 3 3 2 6 2 9" xfId="28589"/>
    <cellStyle name="Navadno 3 3 2 6 3" xfId="891"/>
    <cellStyle name="Navadno 3 3 2 6 3 10" xfId="32481"/>
    <cellStyle name="Navadno 3 3 2 6 3 2" xfId="5152"/>
    <cellStyle name="Navadno 3 3 2 6 3 2 2" xfId="9378"/>
    <cellStyle name="Navadno 3 3 2 6 3 2 2 2" xfId="23536"/>
    <cellStyle name="Navadno 3 3 2 6 3 2 3" xfId="13604"/>
    <cellStyle name="Navadno 3 3 2 6 3 2 3 2" xfId="27762"/>
    <cellStyle name="Navadno 3 3 2 6 3 2 4" xfId="17862"/>
    <cellStyle name="Navadno 3 3 2 6 3 2 5" xfId="30173"/>
    <cellStyle name="Navadno 3 3 2 6 3 2 6" xfId="32482"/>
    <cellStyle name="Navadno 3 3 2 6 3 3" xfId="3744"/>
    <cellStyle name="Navadno 3 3 2 6 3 3 2" xfId="7970"/>
    <cellStyle name="Navadno 3 3 2 6 3 3 2 2" xfId="22128"/>
    <cellStyle name="Navadno 3 3 2 6 3 3 3" xfId="12196"/>
    <cellStyle name="Navadno 3 3 2 6 3 3 3 2" xfId="26354"/>
    <cellStyle name="Navadno 3 3 2 6 3 3 4" xfId="16454"/>
    <cellStyle name="Navadno 3 3 2 6 3 3 5" xfId="29485"/>
    <cellStyle name="Navadno 3 3 2 6 3 3 6" xfId="32483"/>
    <cellStyle name="Navadno 3 3 2 6 3 4" xfId="2336"/>
    <cellStyle name="Navadno 3 3 2 6 3 4 2" xfId="19278"/>
    <cellStyle name="Navadno 3 3 2 6 3 5" xfId="6562"/>
    <cellStyle name="Navadno 3 3 2 6 3 5 2" xfId="20720"/>
    <cellStyle name="Navadno 3 3 2 6 3 6" xfId="10788"/>
    <cellStyle name="Navadno 3 3 2 6 3 6 2" xfId="24946"/>
    <cellStyle name="Navadno 3 3 2 6 3 7" xfId="15046"/>
    <cellStyle name="Navadno 3 3 2 6 3 8" xfId="28765"/>
    <cellStyle name="Navadno 3 3 2 6 3 9" xfId="30877"/>
    <cellStyle name="Navadno 3 3 2 6 4" xfId="4416"/>
    <cellStyle name="Navadno 3 3 2 6 4 2" xfId="8642"/>
    <cellStyle name="Navadno 3 3 2 6 4 2 2" xfId="22800"/>
    <cellStyle name="Navadno 3 3 2 6 4 3" xfId="12868"/>
    <cellStyle name="Navadno 3 3 2 6 4 3 2" xfId="27026"/>
    <cellStyle name="Navadno 3 3 2 6 4 4" xfId="17126"/>
    <cellStyle name="Navadno 3 3 2 6 4 5" xfId="29805"/>
    <cellStyle name="Navadno 3 3 2 6 4 6" xfId="32484"/>
    <cellStyle name="Navadno 3 3 2 6 5" xfId="3008"/>
    <cellStyle name="Navadno 3 3 2 6 5 2" xfId="7234"/>
    <cellStyle name="Navadno 3 3 2 6 5 2 2" xfId="21392"/>
    <cellStyle name="Navadno 3 3 2 6 5 3" xfId="11460"/>
    <cellStyle name="Navadno 3 3 2 6 5 3 2" xfId="25618"/>
    <cellStyle name="Navadno 3 3 2 6 5 4" xfId="15718"/>
    <cellStyle name="Navadno 3 3 2 6 5 5" xfId="29117"/>
    <cellStyle name="Navadno 3 3 2 6 5 6" xfId="32485"/>
    <cellStyle name="Navadno 3 3 2 6 6" xfId="1600"/>
    <cellStyle name="Navadno 3 3 2 6 6 2" xfId="18542"/>
    <cellStyle name="Navadno 3 3 2 6 7" xfId="5826"/>
    <cellStyle name="Navadno 3 3 2 6 7 2" xfId="19984"/>
    <cellStyle name="Navadno 3 3 2 6 8" xfId="10052"/>
    <cellStyle name="Navadno 3 3 2 6 8 2" xfId="24210"/>
    <cellStyle name="Navadno 3 3 2 6 9" xfId="14310"/>
    <cellStyle name="Navadno 3 3 2 7" xfId="186"/>
    <cellStyle name="Navadno 3 3 2 7 10" xfId="28445"/>
    <cellStyle name="Navadno 3 3 2 7 11" xfId="30525"/>
    <cellStyle name="Navadno 3 3 2 7 12" xfId="32486"/>
    <cellStyle name="Navadno 3 3 2 7 2" xfId="411"/>
    <cellStyle name="Navadno 3 3 2 7 2 10" xfId="30637"/>
    <cellStyle name="Navadno 3 3 2 7 2 11" xfId="32487"/>
    <cellStyle name="Navadno 3 3 2 7 2 2" xfId="1115"/>
    <cellStyle name="Navadno 3 3 2 7 2 2 10" xfId="32488"/>
    <cellStyle name="Navadno 3 3 2 7 2 2 2" xfId="5376"/>
    <cellStyle name="Navadno 3 3 2 7 2 2 2 2" xfId="9602"/>
    <cellStyle name="Navadno 3 3 2 7 2 2 2 2 2" xfId="23760"/>
    <cellStyle name="Navadno 3 3 2 7 2 2 2 3" xfId="13828"/>
    <cellStyle name="Navadno 3 3 2 7 2 2 2 3 2" xfId="27986"/>
    <cellStyle name="Navadno 3 3 2 7 2 2 2 4" xfId="18086"/>
    <cellStyle name="Navadno 3 3 2 7 2 2 2 5" xfId="30285"/>
    <cellStyle name="Navadno 3 3 2 7 2 2 2 6" xfId="32489"/>
    <cellStyle name="Navadno 3 3 2 7 2 2 3" xfId="3968"/>
    <cellStyle name="Navadno 3 3 2 7 2 2 3 2" xfId="8194"/>
    <cellStyle name="Navadno 3 3 2 7 2 2 3 2 2" xfId="22352"/>
    <cellStyle name="Navadno 3 3 2 7 2 2 3 3" xfId="12420"/>
    <cellStyle name="Navadno 3 3 2 7 2 2 3 3 2" xfId="26578"/>
    <cellStyle name="Navadno 3 3 2 7 2 2 3 4" xfId="16678"/>
    <cellStyle name="Navadno 3 3 2 7 2 2 3 5" xfId="29597"/>
    <cellStyle name="Navadno 3 3 2 7 2 2 3 6" xfId="32490"/>
    <cellStyle name="Navadno 3 3 2 7 2 2 4" xfId="2560"/>
    <cellStyle name="Navadno 3 3 2 7 2 2 4 2" xfId="19502"/>
    <cellStyle name="Navadno 3 3 2 7 2 2 5" xfId="6786"/>
    <cellStyle name="Navadno 3 3 2 7 2 2 5 2" xfId="20944"/>
    <cellStyle name="Navadno 3 3 2 7 2 2 6" xfId="11012"/>
    <cellStyle name="Navadno 3 3 2 7 2 2 6 2" xfId="25170"/>
    <cellStyle name="Navadno 3 3 2 7 2 2 7" xfId="15270"/>
    <cellStyle name="Navadno 3 3 2 7 2 2 8" xfId="28877"/>
    <cellStyle name="Navadno 3 3 2 7 2 2 9" xfId="30989"/>
    <cellStyle name="Navadno 3 3 2 7 2 3" xfId="4672"/>
    <cellStyle name="Navadno 3 3 2 7 2 3 2" xfId="8898"/>
    <cellStyle name="Navadno 3 3 2 7 2 3 2 2" xfId="23056"/>
    <cellStyle name="Navadno 3 3 2 7 2 3 3" xfId="13124"/>
    <cellStyle name="Navadno 3 3 2 7 2 3 3 2" xfId="27282"/>
    <cellStyle name="Navadno 3 3 2 7 2 3 4" xfId="17382"/>
    <cellStyle name="Navadno 3 3 2 7 2 3 5" xfId="29933"/>
    <cellStyle name="Navadno 3 3 2 7 2 3 6" xfId="32491"/>
    <cellStyle name="Navadno 3 3 2 7 2 4" xfId="3264"/>
    <cellStyle name="Navadno 3 3 2 7 2 4 2" xfId="7490"/>
    <cellStyle name="Navadno 3 3 2 7 2 4 2 2" xfId="21648"/>
    <cellStyle name="Navadno 3 3 2 7 2 4 3" xfId="11716"/>
    <cellStyle name="Navadno 3 3 2 7 2 4 3 2" xfId="25874"/>
    <cellStyle name="Navadno 3 3 2 7 2 4 4" xfId="15974"/>
    <cellStyle name="Navadno 3 3 2 7 2 4 5" xfId="29245"/>
    <cellStyle name="Navadno 3 3 2 7 2 4 6" xfId="32492"/>
    <cellStyle name="Navadno 3 3 2 7 2 5" xfId="1856"/>
    <cellStyle name="Navadno 3 3 2 7 2 5 2" xfId="18798"/>
    <cellStyle name="Navadno 3 3 2 7 2 6" xfId="6082"/>
    <cellStyle name="Navadno 3 3 2 7 2 6 2" xfId="20240"/>
    <cellStyle name="Navadno 3 3 2 7 2 7" xfId="10308"/>
    <cellStyle name="Navadno 3 3 2 7 2 7 2" xfId="24466"/>
    <cellStyle name="Navadno 3 3 2 7 2 8" xfId="14566"/>
    <cellStyle name="Navadno 3 3 2 7 2 9" xfId="28525"/>
    <cellStyle name="Navadno 3 3 2 7 3" xfId="763"/>
    <cellStyle name="Navadno 3 3 2 7 3 10" xfId="32493"/>
    <cellStyle name="Navadno 3 3 2 7 3 2" xfId="5024"/>
    <cellStyle name="Navadno 3 3 2 7 3 2 2" xfId="9250"/>
    <cellStyle name="Navadno 3 3 2 7 3 2 2 2" xfId="23408"/>
    <cellStyle name="Navadno 3 3 2 7 3 2 3" xfId="13476"/>
    <cellStyle name="Navadno 3 3 2 7 3 2 3 2" xfId="27634"/>
    <cellStyle name="Navadno 3 3 2 7 3 2 4" xfId="17734"/>
    <cellStyle name="Navadno 3 3 2 7 3 2 5" xfId="30109"/>
    <cellStyle name="Navadno 3 3 2 7 3 2 6" xfId="32494"/>
    <cellStyle name="Navadno 3 3 2 7 3 3" xfId="3616"/>
    <cellStyle name="Navadno 3 3 2 7 3 3 2" xfId="7842"/>
    <cellStyle name="Navadno 3 3 2 7 3 3 2 2" xfId="22000"/>
    <cellStyle name="Navadno 3 3 2 7 3 3 3" xfId="12068"/>
    <cellStyle name="Navadno 3 3 2 7 3 3 3 2" xfId="26226"/>
    <cellStyle name="Navadno 3 3 2 7 3 3 4" xfId="16326"/>
    <cellStyle name="Navadno 3 3 2 7 3 3 5" xfId="29421"/>
    <cellStyle name="Navadno 3 3 2 7 3 3 6" xfId="32495"/>
    <cellStyle name="Navadno 3 3 2 7 3 4" xfId="2208"/>
    <cellStyle name="Navadno 3 3 2 7 3 4 2" xfId="19150"/>
    <cellStyle name="Navadno 3 3 2 7 3 5" xfId="6434"/>
    <cellStyle name="Navadno 3 3 2 7 3 5 2" xfId="20592"/>
    <cellStyle name="Navadno 3 3 2 7 3 6" xfId="10660"/>
    <cellStyle name="Navadno 3 3 2 7 3 6 2" xfId="24818"/>
    <cellStyle name="Navadno 3 3 2 7 3 7" xfId="14918"/>
    <cellStyle name="Navadno 3 3 2 7 3 8" xfId="28701"/>
    <cellStyle name="Navadno 3 3 2 7 3 9" xfId="30813"/>
    <cellStyle name="Navadno 3 3 2 7 4" xfId="4448"/>
    <cellStyle name="Navadno 3 3 2 7 4 2" xfId="8674"/>
    <cellStyle name="Navadno 3 3 2 7 4 2 2" xfId="22832"/>
    <cellStyle name="Navadno 3 3 2 7 4 3" xfId="12900"/>
    <cellStyle name="Navadno 3 3 2 7 4 3 2" xfId="27058"/>
    <cellStyle name="Navadno 3 3 2 7 4 4" xfId="17158"/>
    <cellStyle name="Navadno 3 3 2 7 4 5" xfId="29821"/>
    <cellStyle name="Navadno 3 3 2 7 4 6" xfId="32496"/>
    <cellStyle name="Navadno 3 3 2 7 5" xfId="3040"/>
    <cellStyle name="Navadno 3 3 2 7 5 2" xfId="7266"/>
    <cellStyle name="Navadno 3 3 2 7 5 2 2" xfId="21424"/>
    <cellStyle name="Navadno 3 3 2 7 5 3" xfId="11492"/>
    <cellStyle name="Navadno 3 3 2 7 5 3 2" xfId="25650"/>
    <cellStyle name="Navadno 3 3 2 7 5 4" xfId="15750"/>
    <cellStyle name="Navadno 3 3 2 7 5 5" xfId="29133"/>
    <cellStyle name="Navadno 3 3 2 7 5 6" xfId="32497"/>
    <cellStyle name="Navadno 3 3 2 7 6" xfId="1632"/>
    <cellStyle name="Navadno 3 3 2 7 6 2" xfId="18574"/>
    <cellStyle name="Navadno 3 3 2 7 7" xfId="5858"/>
    <cellStyle name="Navadno 3 3 2 7 7 2" xfId="20016"/>
    <cellStyle name="Navadno 3 3 2 7 8" xfId="10084"/>
    <cellStyle name="Navadno 3 3 2 7 8 2" xfId="24242"/>
    <cellStyle name="Navadno 3 3 2 7 9" xfId="14342"/>
    <cellStyle name="Navadno 3 3 2 8" xfId="332"/>
    <cellStyle name="Navadno 3 3 2 8 10" xfId="28493"/>
    <cellStyle name="Navadno 3 3 2 8 11" xfId="30599"/>
    <cellStyle name="Navadno 3 3 2 8 12" xfId="32498"/>
    <cellStyle name="Navadno 3 3 2 8 2" xfId="684"/>
    <cellStyle name="Navadno 3 3 2 8 2 10" xfId="30775"/>
    <cellStyle name="Navadno 3 3 2 8 2 11" xfId="32499"/>
    <cellStyle name="Navadno 3 3 2 8 2 2" xfId="1388"/>
    <cellStyle name="Navadno 3 3 2 8 2 2 10" xfId="32500"/>
    <cellStyle name="Navadno 3 3 2 8 2 2 2" xfId="5649"/>
    <cellStyle name="Navadno 3 3 2 8 2 2 2 2" xfId="9875"/>
    <cellStyle name="Navadno 3 3 2 8 2 2 2 2 2" xfId="24033"/>
    <cellStyle name="Navadno 3 3 2 8 2 2 2 3" xfId="14101"/>
    <cellStyle name="Navadno 3 3 2 8 2 2 2 3 2" xfId="28259"/>
    <cellStyle name="Navadno 3 3 2 8 2 2 2 4" xfId="18359"/>
    <cellStyle name="Navadno 3 3 2 8 2 2 2 5" xfId="30423"/>
    <cellStyle name="Navadno 3 3 2 8 2 2 2 6" xfId="32501"/>
    <cellStyle name="Navadno 3 3 2 8 2 2 3" xfId="4241"/>
    <cellStyle name="Navadno 3 3 2 8 2 2 3 2" xfId="8467"/>
    <cellStyle name="Navadno 3 3 2 8 2 2 3 2 2" xfId="22625"/>
    <cellStyle name="Navadno 3 3 2 8 2 2 3 3" xfId="12693"/>
    <cellStyle name="Navadno 3 3 2 8 2 2 3 3 2" xfId="26851"/>
    <cellStyle name="Navadno 3 3 2 8 2 2 3 4" xfId="16951"/>
    <cellStyle name="Navadno 3 3 2 8 2 2 3 5" xfId="29735"/>
    <cellStyle name="Navadno 3 3 2 8 2 2 3 6" xfId="32502"/>
    <cellStyle name="Navadno 3 3 2 8 2 2 4" xfId="2833"/>
    <cellStyle name="Navadno 3 3 2 8 2 2 4 2" xfId="19775"/>
    <cellStyle name="Navadno 3 3 2 8 2 2 5" xfId="7059"/>
    <cellStyle name="Navadno 3 3 2 8 2 2 5 2" xfId="21217"/>
    <cellStyle name="Navadno 3 3 2 8 2 2 6" xfId="11285"/>
    <cellStyle name="Navadno 3 3 2 8 2 2 6 2" xfId="25443"/>
    <cellStyle name="Navadno 3 3 2 8 2 2 7" xfId="15543"/>
    <cellStyle name="Navadno 3 3 2 8 2 2 8" xfId="29015"/>
    <cellStyle name="Navadno 3 3 2 8 2 2 9" xfId="31127"/>
    <cellStyle name="Navadno 3 3 2 8 2 3" xfId="4945"/>
    <cellStyle name="Navadno 3 3 2 8 2 3 2" xfId="9171"/>
    <cellStyle name="Navadno 3 3 2 8 2 3 2 2" xfId="23329"/>
    <cellStyle name="Navadno 3 3 2 8 2 3 3" xfId="13397"/>
    <cellStyle name="Navadno 3 3 2 8 2 3 3 2" xfId="27555"/>
    <cellStyle name="Navadno 3 3 2 8 2 3 4" xfId="17655"/>
    <cellStyle name="Navadno 3 3 2 8 2 3 5" xfId="30071"/>
    <cellStyle name="Navadno 3 3 2 8 2 3 6" xfId="32503"/>
    <cellStyle name="Navadno 3 3 2 8 2 4" xfId="3537"/>
    <cellStyle name="Navadno 3 3 2 8 2 4 2" xfId="7763"/>
    <cellStyle name="Navadno 3 3 2 8 2 4 2 2" xfId="21921"/>
    <cellStyle name="Navadno 3 3 2 8 2 4 3" xfId="11989"/>
    <cellStyle name="Navadno 3 3 2 8 2 4 3 2" xfId="26147"/>
    <cellStyle name="Navadno 3 3 2 8 2 4 4" xfId="16247"/>
    <cellStyle name="Navadno 3 3 2 8 2 4 5" xfId="29383"/>
    <cellStyle name="Navadno 3 3 2 8 2 4 6" xfId="32504"/>
    <cellStyle name="Navadno 3 3 2 8 2 5" xfId="2129"/>
    <cellStyle name="Navadno 3 3 2 8 2 5 2" xfId="19071"/>
    <cellStyle name="Navadno 3 3 2 8 2 6" xfId="6355"/>
    <cellStyle name="Navadno 3 3 2 8 2 6 2" xfId="20513"/>
    <cellStyle name="Navadno 3 3 2 8 2 7" xfId="10581"/>
    <cellStyle name="Navadno 3 3 2 8 2 7 2" xfId="24739"/>
    <cellStyle name="Navadno 3 3 2 8 2 8" xfId="14839"/>
    <cellStyle name="Navadno 3 3 2 8 2 9" xfId="28663"/>
    <cellStyle name="Navadno 3 3 2 8 3" xfId="1036"/>
    <cellStyle name="Navadno 3 3 2 8 3 10" xfId="32505"/>
    <cellStyle name="Navadno 3 3 2 8 3 2" xfId="5297"/>
    <cellStyle name="Navadno 3 3 2 8 3 2 2" xfId="9523"/>
    <cellStyle name="Navadno 3 3 2 8 3 2 2 2" xfId="23681"/>
    <cellStyle name="Navadno 3 3 2 8 3 2 3" xfId="13749"/>
    <cellStyle name="Navadno 3 3 2 8 3 2 3 2" xfId="27907"/>
    <cellStyle name="Navadno 3 3 2 8 3 2 4" xfId="18007"/>
    <cellStyle name="Navadno 3 3 2 8 3 2 5" xfId="30247"/>
    <cellStyle name="Navadno 3 3 2 8 3 2 6" xfId="32506"/>
    <cellStyle name="Navadno 3 3 2 8 3 3" xfId="3889"/>
    <cellStyle name="Navadno 3 3 2 8 3 3 2" xfId="8115"/>
    <cellStyle name="Navadno 3 3 2 8 3 3 2 2" xfId="22273"/>
    <cellStyle name="Navadno 3 3 2 8 3 3 3" xfId="12341"/>
    <cellStyle name="Navadno 3 3 2 8 3 3 3 2" xfId="26499"/>
    <cellStyle name="Navadno 3 3 2 8 3 3 4" xfId="16599"/>
    <cellStyle name="Navadno 3 3 2 8 3 3 5" xfId="29559"/>
    <cellStyle name="Navadno 3 3 2 8 3 3 6" xfId="32507"/>
    <cellStyle name="Navadno 3 3 2 8 3 4" xfId="2481"/>
    <cellStyle name="Navadno 3 3 2 8 3 4 2" xfId="19423"/>
    <cellStyle name="Navadno 3 3 2 8 3 5" xfId="6707"/>
    <cellStyle name="Navadno 3 3 2 8 3 5 2" xfId="20865"/>
    <cellStyle name="Navadno 3 3 2 8 3 6" xfId="10933"/>
    <cellStyle name="Navadno 3 3 2 8 3 6 2" xfId="25091"/>
    <cellStyle name="Navadno 3 3 2 8 3 7" xfId="15191"/>
    <cellStyle name="Navadno 3 3 2 8 3 8" xfId="28839"/>
    <cellStyle name="Navadno 3 3 2 8 3 9" xfId="30951"/>
    <cellStyle name="Navadno 3 3 2 8 4" xfId="4593"/>
    <cellStyle name="Navadno 3 3 2 8 4 2" xfId="8819"/>
    <cellStyle name="Navadno 3 3 2 8 4 2 2" xfId="22977"/>
    <cellStyle name="Navadno 3 3 2 8 4 3" xfId="13045"/>
    <cellStyle name="Navadno 3 3 2 8 4 3 2" xfId="27203"/>
    <cellStyle name="Navadno 3 3 2 8 4 4" xfId="17303"/>
    <cellStyle name="Navadno 3 3 2 8 4 5" xfId="29895"/>
    <cellStyle name="Navadno 3 3 2 8 4 6" xfId="32508"/>
    <cellStyle name="Navadno 3 3 2 8 5" xfId="3185"/>
    <cellStyle name="Navadno 3 3 2 8 5 2" xfId="7411"/>
    <cellStyle name="Navadno 3 3 2 8 5 2 2" xfId="21569"/>
    <cellStyle name="Navadno 3 3 2 8 5 3" xfId="11637"/>
    <cellStyle name="Navadno 3 3 2 8 5 3 2" xfId="25795"/>
    <cellStyle name="Navadno 3 3 2 8 5 4" xfId="15895"/>
    <cellStyle name="Navadno 3 3 2 8 5 5" xfId="29207"/>
    <cellStyle name="Navadno 3 3 2 8 5 6" xfId="32509"/>
    <cellStyle name="Navadno 3 3 2 8 6" xfId="1777"/>
    <cellStyle name="Navadno 3 3 2 8 6 2" xfId="18719"/>
    <cellStyle name="Navadno 3 3 2 8 7" xfId="6003"/>
    <cellStyle name="Navadno 3 3 2 8 7 2" xfId="20161"/>
    <cellStyle name="Navadno 3 3 2 8 8" xfId="10229"/>
    <cellStyle name="Navadno 3 3 2 8 8 2" xfId="24387"/>
    <cellStyle name="Navadno 3 3 2 8 9" xfId="14487"/>
    <cellStyle name="Navadno 3 3 2 9" xfId="379"/>
    <cellStyle name="Navadno 3 3 2 9 10" xfId="30621"/>
    <cellStyle name="Navadno 3 3 2 9 11" xfId="32510"/>
    <cellStyle name="Navadno 3 3 2 9 2" xfId="1083"/>
    <cellStyle name="Navadno 3 3 2 9 2 10" xfId="32511"/>
    <cellStyle name="Navadno 3 3 2 9 2 2" xfId="5344"/>
    <cellStyle name="Navadno 3 3 2 9 2 2 2" xfId="9570"/>
    <cellStyle name="Navadno 3 3 2 9 2 2 2 2" xfId="23728"/>
    <cellStyle name="Navadno 3 3 2 9 2 2 3" xfId="13796"/>
    <cellStyle name="Navadno 3 3 2 9 2 2 3 2" xfId="27954"/>
    <cellStyle name="Navadno 3 3 2 9 2 2 4" xfId="18054"/>
    <cellStyle name="Navadno 3 3 2 9 2 2 5" xfId="30269"/>
    <cellStyle name="Navadno 3 3 2 9 2 2 6" xfId="32512"/>
    <cellStyle name="Navadno 3 3 2 9 2 3" xfId="3936"/>
    <cellStyle name="Navadno 3 3 2 9 2 3 2" xfId="8162"/>
    <cellStyle name="Navadno 3 3 2 9 2 3 2 2" xfId="22320"/>
    <cellStyle name="Navadno 3 3 2 9 2 3 3" xfId="12388"/>
    <cellStyle name="Navadno 3 3 2 9 2 3 3 2" xfId="26546"/>
    <cellStyle name="Navadno 3 3 2 9 2 3 4" xfId="16646"/>
    <cellStyle name="Navadno 3 3 2 9 2 3 5" xfId="29581"/>
    <cellStyle name="Navadno 3 3 2 9 2 3 6" xfId="32513"/>
    <cellStyle name="Navadno 3 3 2 9 2 4" xfId="2528"/>
    <cellStyle name="Navadno 3 3 2 9 2 4 2" xfId="19470"/>
    <cellStyle name="Navadno 3 3 2 9 2 5" xfId="6754"/>
    <cellStyle name="Navadno 3 3 2 9 2 5 2" xfId="20912"/>
    <cellStyle name="Navadno 3 3 2 9 2 6" xfId="10980"/>
    <cellStyle name="Navadno 3 3 2 9 2 6 2" xfId="25138"/>
    <cellStyle name="Navadno 3 3 2 9 2 7" xfId="15238"/>
    <cellStyle name="Navadno 3 3 2 9 2 8" xfId="28861"/>
    <cellStyle name="Navadno 3 3 2 9 2 9" xfId="30973"/>
    <cellStyle name="Navadno 3 3 2 9 3" xfId="4640"/>
    <cellStyle name="Navadno 3 3 2 9 3 2" xfId="8866"/>
    <cellStyle name="Navadno 3 3 2 9 3 2 2" xfId="23024"/>
    <cellStyle name="Navadno 3 3 2 9 3 3" xfId="13092"/>
    <cellStyle name="Navadno 3 3 2 9 3 3 2" xfId="27250"/>
    <cellStyle name="Navadno 3 3 2 9 3 4" xfId="17350"/>
    <cellStyle name="Navadno 3 3 2 9 3 5" xfId="29917"/>
    <cellStyle name="Navadno 3 3 2 9 3 6" xfId="32514"/>
    <cellStyle name="Navadno 3 3 2 9 4" xfId="3232"/>
    <cellStyle name="Navadno 3 3 2 9 4 2" xfId="7458"/>
    <cellStyle name="Navadno 3 3 2 9 4 2 2" xfId="21616"/>
    <cellStyle name="Navadno 3 3 2 9 4 3" xfId="11684"/>
    <cellStyle name="Navadno 3 3 2 9 4 3 2" xfId="25842"/>
    <cellStyle name="Navadno 3 3 2 9 4 4" xfId="15942"/>
    <cellStyle name="Navadno 3 3 2 9 4 5" xfId="29229"/>
    <cellStyle name="Navadno 3 3 2 9 4 6" xfId="32515"/>
    <cellStyle name="Navadno 3 3 2 9 5" xfId="1824"/>
    <cellStyle name="Navadno 3 3 2 9 5 2" xfId="18766"/>
    <cellStyle name="Navadno 3 3 2 9 6" xfId="6050"/>
    <cellStyle name="Navadno 3 3 2 9 6 2" xfId="20208"/>
    <cellStyle name="Navadno 3 3 2 9 7" xfId="10276"/>
    <cellStyle name="Navadno 3 3 2 9 7 2" xfId="24434"/>
    <cellStyle name="Navadno 3 3 2 9 8" xfId="14534"/>
    <cellStyle name="Navadno 3 3 2 9 9" xfId="28509"/>
    <cellStyle name="Navadno 3 3 20" xfId="30441"/>
    <cellStyle name="Navadno 3 3 21" xfId="32240"/>
    <cellStyle name="Navadno 3 3 3" xfId="28"/>
    <cellStyle name="Navadno 3 3 3 10" xfId="1442"/>
    <cellStyle name="Navadno 3 3 3 10 2" xfId="4296"/>
    <cellStyle name="Navadno 3 3 3 10 2 2" xfId="19830"/>
    <cellStyle name="Navadno 3 3 3 10 3" xfId="8522"/>
    <cellStyle name="Navadno 3 3 3 10 3 2" xfId="22680"/>
    <cellStyle name="Navadno 3 3 3 10 4" xfId="12748"/>
    <cellStyle name="Navadno 3 3 3 10 4 2" xfId="26906"/>
    <cellStyle name="Navadno 3 3 3 10 5" xfId="17006"/>
    <cellStyle name="Navadno 3 3 3 10 6" xfId="29042"/>
    <cellStyle name="Navadno 3 3 3 10 7" xfId="32517"/>
    <cellStyle name="Navadno 3 3 3 11" xfId="2888"/>
    <cellStyle name="Navadno 3 3 3 11 2" xfId="7114"/>
    <cellStyle name="Navadno 3 3 3 11 2 2" xfId="21272"/>
    <cellStyle name="Navadno 3 3 3 11 3" xfId="11340"/>
    <cellStyle name="Navadno 3 3 3 11 3 2" xfId="25498"/>
    <cellStyle name="Navadno 3 3 3 11 4" xfId="15598"/>
    <cellStyle name="Navadno 3 3 3 11 5" xfId="29057"/>
    <cellStyle name="Navadno 3 3 3 11 6" xfId="32518"/>
    <cellStyle name="Navadno 3 3 3 12" xfId="1479"/>
    <cellStyle name="Navadno 3 3 3 12 2" xfId="18421"/>
    <cellStyle name="Navadno 3 3 3 13" xfId="5705"/>
    <cellStyle name="Navadno 3 3 3 13 2" xfId="19863"/>
    <cellStyle name="Navadno 3 3 3 14" xfId="9931"/>
    <cellStyle name="Navadno 3 3 3 14 2" xfId="24089"/>
    <cellStyle name="Navadno 3 3 3 15" xfId="14155"/>
    <cellStyle name="Navadno 3 3 3 15 2" xfId="28313"/>
    <cellStyle name="Navadno 3 3 3 16" xfId="14189"/>
    <cellStyle name="Navadno 3 3 3 17" xfId="28337"/>
    <cellStyle name="Navadno 3 3 3 18" xfId="30449"/>
    <cellStyle name="Navadno 3 3 3 19" xfId="32516"/>
    <cellStyle name="Navadno 3 3 3 2" xfId="97"/>
    <cellStyle name="Navadno 3 3 3 2 10" xfId="9963"/>
    <cellStyle name="Navadno 3 3 3 2 10 2" xfId="24121"/>
    <cellStyle name="Navadno 3 3 3 2 11" xfId="14221"/>
    <cellStyle name="Navadno 3 3 3 2 12" xfId="28370"/>
    <cellStyle name="Navadno 3 3 3 2 13" xfId="30482"/>
    <cellStyle name="Navadno 3 3 3 2 14" xfId="32519"/>
    <cellStyle name="Navadno 3 3 3 2 2" xfId="257"/>
    <cellStyle name="Navadno 3 3 3 2 2 10" xfId="28402"/>
    <cellStyle name="Navadno 3 3 3 2 2 11" xfId="30562"/>
    <cellStyle name="Navadno 3 3 3 2 2 12" xfId="32520"/>
    <cellStyle name="Navadno 3 3 3 2 2 2" xfId="610"/>
    <cellStyle name="Navadno 3 3 3 2 2 2 10" xfId="30738"/>
    <cellStyle name="Navadno 3 3 3 2 2 2 11" xfId="32521"/>
    <cellStyle name="Navadno 3 3 3 2 2 2 2" xfId="1314"/>
    <cellStyle name="Navadno 3 3 3 2 2 2 2 10" xfId="32522"/>
    <cellStyle name="Navadno 3 3 3 2 2 2 2 2" xfId="5575"/>
    <cellStyle name="Navadno 3 3 3 2 2 2 2 2 2" xfId="9801"/>
    <cellStyle name="Navadno 3 3 3 2 2 2 2 2 2 2" xfId="23959"/>
    <cellStyle name="Navadno 3 3 3 2 2 2 2 2 3" xfId="14027"/>
    <cellStyle name="Navadno 3 3 3 2 2 2 2 2 3 2" xfId="28185"/>
    <cellStyle name="Navadno 3 3 3 2 2 2 2 2 4" xfId="18285"/>
    <cellStyle name="Navadno 3 3 3 2 2 2 2 2 5" xfId="30386"/>
    <cellStyle name="Navadno 3 3 3 2 2 2 2 2 6" xfId="32523"/>
    <cellStyle name="Navadno 3 3 3 2 2 2 2 3" xfId="4167"/>
    <cellStyle name="Navadno 3 3 3 2 2 2 2 3 2" xfId="8393"/>
    <cellStyle name="Navadno 3 3 3 2 2 2 2 3 2 2" xfId="22551"/>
    <cellStyle name="Navadno 3 3 3 2 2 2 2 3 3" xfId="12619"/>
    <cellStyle name="Navadno 3 3 3 2 2 2 2 3 3 2" xfId="26777"/>
    <cellStyle name="Navadno 3 3 3 2 2 2 2 3 4" xfId="16877"/>
    <cellStyle name="Navadno 3 3 3 2 2 2 2 3 5" xfId="29698"/>
    <cellStyle name="Navadno 3 3 3 2 2 2 2 3 6" xfId="32524"/>
    <cellStyle name="Navadno 3 3 3 2 2 2 2 4" xfId="2759"/>
    <cellStyle name="Navadno 3 3 3 2 2 2 2 4 2" xfId="19701"/>
    <cellStyle name="Navadno 3 3 3 2 2 2 2 5" xfId="6985"/>
    <cellStyle name="Navadno 3 3 3 2 2 2 2 5 2" xfId="21143"/>
    <cellStyle name="Navadno 3 3 3 2 2 2 2 6" xfId="11211"/>
    <cellStyle name="Navadno 3 3 3 2 2 2 2 6 2" xfId="25369"/>
    <cellStyle name="Navadno 3 3 3 2 2 2 2 7" xfId="15469"/>
    <cellStyle name="Navadno 3 3 3 2 2 2 2 8" xfId="28978"/>
    <cellStyle name="Navadno 3 3 3 2 2 2 2 9" xfId="31090"/>
    <cellStyle name="Navadno 3 3 3 2 2 2 3" xfId="4871"/>
    <cellStyle name="Navadno 3 3 3 2 2 2 3 2" xfId="9097"/>
    <cellStyle name="Navadno 3 3 3 2 2 2 3 2 2" xfId="23255"/>
    <cellStyle name="Navadno 3 3 3 2 2 2 3 3" xfId="13323"/>
    <cellStyle name="Navadno 3 3 3 2 2 2 3 3 2" xfId="27481"/>
    <cellStyle name="Navadno 3 3 3 2 2 2 3 4" xfId="17581"/>
    <cellStyle name="Navadno 3 3 3 2 2 2 3 5" xfId="30034"/>
    <cellStyle name="Navadno 3 3 3 2 2 2 3 6" xfId="32525"/>
    <cellStyle name="Navadno 3 3 3 2 2 2 4" xfId="3463"/>
    <cellStyle name="Navadno 3 3 3 2 2 2 4 2" xfId="7689"/>
    <cellStyle name="Navadno 3 3 3 2 2 2 4 2 2" xfId="21847"/>
    <cellStyle name="Navadno 3 3 3 2 2 2 4 3" xfId="11915"/>
    <cellStyle name="Navadno 3 3 3 2 2 2 4 3 2" xfId="26073"/>
    <cellStyle name="Navadno 3 3 3 2 2 2 4 4" xfId="16173"/>
    <cellStyle name="Navadno 3 3 3 2 2 2 4 5" xfId="29346"/>
    <cellStyle name="Navadno 3 3 3 2 2 2 4 6" xfId="32526"/>
    <cellStyle name="Navadno 3 3 3 2 2 2 5" xfId="2055"/>
    <cellStyle name="Navadno 3 3 3 2 2 2 5 2" xfId="18997"/>
    <cellStyle name="Navadno 3 3 3 2 2 2 6" xfId="6281"/>
    <cellStyle name="Navadno 3 3 3 2 2 2 6 2" xfId="20439"/>
    <cellStyle name="Navadno 3 3 3 2 2 2 7" xfId="10507"/>
    <cellStyle name="Navadno 3 3 3 2 2 2 7 2" xfId="24665"/>
    <cellStyle name="Navadno 3 3 3 2 2 2 8" xfId="14765"/>
    <cellStyle name="Navadno 3 3 3 2 2 2 9" xfId="28626"/>
    <cellStyle name="Navadno 3 3 3 2 2 3" xfId="962"/>
    <cellStyle name="Navadno 3 3 3 2 2 3 10" xfId="32527"/>
    <cellStyle name="Navadno 3 3 3 2 2 3 2" xfId="5223"/>
    <cellStyle name="Navadno 3 3 3 2 2 3 2 2" xfId="9449"/>
    <cellStyle name="Navadno 3 3 3 2 2 3 2 2 2" xfId="23607"/>
    <cellStyle name="Navadno 3 3 3 2 2 3 2 3" xfId="13675"/>
    <cellStyle name="Navadno 3 3 3 2 2 3 2 3 2" xfId="27833"/>
    <cellStyle name="Navadno 3 3 3 2 2 3 2 4" xfId="17933"/>
    <cellStyle name="Navadno 3 3 3 2 2 3 2 5" xfId="30210"/>
    <cellStyle name="Navadno 3 3 3 2 2 3 2 6" xfId="32528"/>
    <cellStyle name="Navadno 3 3 3 2 2 3 3" xfId="3815"/>
    <cellStyle name="Navadno 3 3 3 2 2 3 3 2" xfId="8041"/>
    <cellStyle name="Navadno 3 3 3 2 2 3 3 2 2" xfId="22199"/>
    <cellStyle name="Navadno 3 3 3 2 2 3 3 3" xfId="12267"/>
    <cellStyle name="Navadno 3 3 3 2 2 3 3 3 2" xfId="26425"/>
    <cellStyle name="Navadno 3 3 3 2 2 3 3 4" xfId="16525"/>
    <cellStyle name="Navadno 3 3 3 2 2 3 3 5" xfId="29522"/>
    <cellStyle name="Navadno 3 3 3 2 2 3 3 6" xfId="32529"/>
    <cellStyle name="Navadno 3 3 3 2 2 3 4" xfId="2407"/>
    <cellStyle name="Navadno 3 3 3 2 2 3 4 2" xfId="19349"/>
    <cellStyle name="Navadno 3 3 3 2 2 3 5" xfId="6633"/>
    <cellStyle name="Navadno 3 3 3 2 2 3 5 2" xfId="20791"/>
    <cellStyle name="Navadno 3 3 3 2 2 3 6" xfId="10859"/>
    <cellStyle name="Navadno 3 3 3 2 2 3 6 2" xfId="25017"/>
    <cellStyle name="Navadno 3 3 3 2 2 3 7" xfId="15117"/>
    <cellStyle name="Navadno 3 3 3 2 2 3 8" xfId="28802"/>
    <cellStyle name="Navadno 3 3 3 2 2 3 9" xfId="30914"/>
    <cellStyle name="Navadno 3 3 3 2 2 4" xfId="4519"/>
    <cellStyle name="Navadno 3 3 3 2 2 4 2" xfId="8745"/>
    <cellStyle name="Navadno 3 3 3 2 2 4 2 2" xfId="22903"/>
    <cellStyle name="Navadno 3 3 3 2 2 4 3" xfId="12971"/>
    <cellStyle name="Navadno 3 3 3 2 2 4 3 2" xfId="27129"/>
    <cellStyle name="Navadno 3 3 3 2 2 4 4" xfId="17229"/>
    <cellStyle name="Navadno 3 3 3 2 2 4 5" xfId="29858"/>
    <cellStyle name="Navadno 3 3 3 2 2 4 6" xfId="32530"/>
    <cellStyle name="Navadno 3 3 3 2 2 5" xfId="3111"/>
    <cellStyle name="Navadno 3 3 3 2 2 5 2" xfId="7337"/>
    <cellStyle name="Navadno 3 3 3 2 2 5 2 2" xfId="21495"/>
    <cellStyle name="Navadno 3 3 3 2 2 5 3" xfId="11563"/>
    <cellStyle name="Navadno 3 3 3 2 2 5 3 2" xfId="25721"/>
    <cellStyle name="Navadno 3 3 3 2 2 5 4" xfId="15821"/>
    <cellStyle name="Navadno 3 3 3 2 2 5 5" xfId="29170"/>
    <cellStyle name="Navadno 3 3 3 2 2 5 6" xfId="32531"/>
    <cellStyle name="Navadno 3 3 3 2 2 6" xfId="1703"/>
    <cellStyle name="Navadno 3 3 3 2 2 6 2" xfId="18645"/>
    <cellStyle name="Navadno 3 3 3 2 2 7" xfId="5929"/>
    <cellStyle name="Navadno 3 3 3 2 2 7 2" xfId="20087"/>
    <cellStyle name="Navadno 3 3 3 2 2 8" xfId="10155"/>
    <cellStyle name="Navadno 3 3 3 2 2 8 2" xfId="24313"/>
    <cellStyle name="Navadno 3 3 3 2 2 9" xfId="14413"/>
    <cellStyle name="Navadno 3 3 3 2 3" xfId="328"/>
    <cellStyle name="Navadno 3 3 3 2 3 10" xfId="28414"/>
    <cellStyle name="Navadno 3 3 3 2 3 11" xfId="30595"/>
    <cellStyle name="Navadno 3 3 3 2 3 12" xfId="32532"/>
    <cellStyle name="Navadno 3 3 3 2 3 2" xfId="680"/>
    <cellStyle name="Navadno 3 3 3 2 3 2 10" xfId="30771"/>
    <cellStyle name="Navadno 3 3 3 2 3 2 11" xfId="32533"/>
    <cellStyle name="Navadno 3 3 3 2 3 2 2" xfId="1384"/>
    <cellStyle name="Navadno 3 3 3 2 3 2 2 10" xfId="32534"/>
    <cellStyle name="Navadno 3 3 3 2 3 2 2 2" xfId="5645"/>
    <cellStyle name="Navadno 3 3 3 2 3 2 2 2 2" xfId="9871"/>
    <cellStyle name="Navadno 3 3 3 2 3 2 2 2 2 2" xfId="24029"/>
    <cellStyle name="Navadno 3 3 3 2 3 2 2 2 3" xfId="14097"/>
    <cellStyle name="Navadno 3 3 3 2 3 2 2 2 3 2" xfId="28255"/>
    <cellStyle name="Navadno 3 3 3 2 3 2 2 2 4" xfId="18355"/>
    <cellStyle name="Navadno 3 3 3 2 3 2 2 2 5" xfId="30419"/>
    <cellStyle name="Navadno 3 3 3 2 3 2 2 2 6" xfId="32535"/>
    <cellStyle name="Navadno 3 3 3 2 3 2 2 3" xfId="4237"/>
    <cellStyle name="Navadno 3 3 3 2 3 2 2 3 2" xfId="8463"/>
    <cellStyle name="Navadno 3 3 3 2 3 2 2 3 2 2" xfId="22621"/>
    <cellStyle name="Navadno 3 3 3 2 3 2 2 3 3" xfId="12689"/>
    <cellStyle name="Navadno 3 3 3 2 3 2 2 3 3 2" xfId="26847"/>
    <cellStyle name="Navadno 3 3 3 2 3 2 2 3 4" xfId="16947"/>
    <cellStyle name="Navadno 3 3 3 2 3 2 2 3 5" xfId="29731"/>
    <cellStyle name="Navadno 3 3 3 2 3 2 2 3 6" xfId="32536"/>
    <cellStyle name="Navadno 3 3 3 2 3 2 2 4" xfId="2829"/>
    <cellStyle name="Navadno 3 3 3 2 3 2 2 4 2" xfId="19771"/>
    <cellStyle name="Navadno 3 3 3 2 3 2 2 5" xfId="7055"/>
    <cellStyle name="Navadno 3 3 3 2 3 2 2 5 2" xfId="21213"/>
    <cellStyle name="Navadno 3 3 3 2 3 2 2 6" xfId="11281"/>
    <cellStyle name="Navadno 3 3 3 2 3 2 2 6 2" xfId="25439"/>
    <cellStyle name="Navadno 3 3 3 2 3 2 2 7" xfId="15539"/>
    <cellStyle name="Navadno 3 3 3 2 3 2 2 8" xfId="29011"/>
    <cellStyle name="Navadno 3 3 3 2 3 2 2 9" xfId="31123"/>
    <cellStyle name="Navadno 3 3 3 2 3 2 3" xfId="4941"/>
    <cellStyle name="Navadno 3 3 3 2 3 2 3 2" xfId="9167"/>
    <cellStyle name="Navadno 3 3 3 2 3 2 3 2 2" xfId="23325"/>
    <cellStyle name="Navadno 3 3 3 2 3 2 3 3" xfId="13393"/>
    <cellStyle name="Navadno 3 3 3 2 3 2 3 3 2" xfId="27551"/>
    <cellStyle name="Navadno 3 3 3 2 3 2 3 4" xfId="17651"/>
    <cellStyle name="Navadno 3 3 3 2 3 2 3 5" xfId="30067"/>
    <cellStyle name="Navadno 3 3 3 2 3 2 3 6" xfId="32537"/>
    <cellStyle name="Navadno 3 3 3 2 3 2 4" xfId="3533"/>
    <cellStyle name="Navadno 3 3 3 2 3 2 4 2" xfId="7759"/>
    <cellStyle name="Navadno 3 3 3 2 3 2 4 2 2" xfId="21917"/>
    <cellStyle name="Navadno 3 3 3 2 3 2 4 3" xfId="11985"/>
    <cellStyle name="Navadno 3 3 3 2 3 2 4 3 2" xfId="26143"/>
    <cellStyle name="Navadno 3 3 3 2 3 2 4 4" xfId="16243"/>
    <cellStyle name="Navadno 3 3 3 2 3 2 4 5" xfId="29379"/>
    <cellStyle name="Navadno 3 3 3 2 3 2 4 6" xfId="32538"/>
    <cellStyle name="Navadno 3 3 3 2 3 2 5" xfId="2125"/>
    <cellStyle name="Navadno 3 3 3 2 3 2 5 2" xfId="19067"/>
    <cellStyle name="Navadno 3 3 3 2 3 2 6" xfId="6351"/>
    <cellStyle name="Navadno 3 3 3 2 3 2 6 2" xfId="20509"/>
    <cellStyle name="Navadno 3 3 3 2 3 2 7" xfId="10577"/>
    <cellStyle name="Navadno 3 3 3 2 3 2 7 2" xfId="24735"/>
    <cellStyle name="Navadno 3 3 3 2 3 2 8" xfId="14835"/>
    <cellStyle name="Navadno 3 3 3 2 3 2 9" xfId="28659"/>
    <cellStyle name="Navadno 3 3 3 2 3 3" xfId="1032"/>
    <cellStyle name="Navadno 3 3 3 2 3 3 10" xfId="32539"/>
    <cellStyle name="Navadno 3 3 3 2 3 3 2" xfId="5293"/>
    <cellStyle name="Navadno 3 3 3 2 3 3 2 2" xfId="9519"/>
    <cellStyle name="Navadno 3 3 3 2 3 3 2 2 2" xfId="23677"/>
    <cellStyle name="Navadno 3 3 3 2 3 3 2 3" xfId="13745"/>
    <cellStyle name="Navadno 3 3 3 2 3 3 2 3 2" xfId="27903"/>
    <cellStyle name="Navadno 3 3 3 2 3 3 2 4" xfId="18003"/>
    <cellStyle name="Navadno 3 3 3 2 3 3 2 5" xfId="30243"/>
    <cellStyle name="Navadno 3 3 3 2 3 3 2 6" xfId="32540"/>
    <cellStyle name="Navadno 3 3 3 2 3 3 3" xfId="3885"/>
    <cellStyle name="Navadno 3 3 3 2 3 3 3 2" xfId="8111"/>
    <cellStyle name="Navadno 3 3 3 2 3 3 3 2 2" xfId="22269"/>
    <cellStyle name="Navadno 3 3 3 2 3 3 3 3" xfId="12337"/>
    <cellStyle name="Navadno 3 3 3 2 3 3 3 3 2" xfId="26495"/>
    <cellStyle name="Navadno 3 3 3 2 3 3 3 4" xfId="16595"/>
    <cellStyle name="Navadno 3 3 3 2 3 3 3 5" xfId="29555"/>
    <cellStyle name="Navadno 3 3 3 2 3 3 3 6" xfId="32541"/>
    <cellStyle name="Navadno 3 3 3 2 3 3 4" xfId="2477"/>
    <cellStyle name="Navadno 3 3 3 2 3 3 4 2" xfId="19419"/>
    <cellStyle name="Navadno 3 3 3 2 3 3 5" xfId="6703"/>
    <cellStyle name="Navadno 3 3 3 2 3 3 5 2" xfId="20861"/>
    <cellStyle name="Navadno 3 3 3 2 3 3 6" xfId="10929"/>
    <cellStyle name="Navadno 3 3 3 2 3 3 6 2" xfId="25087"/>
    <cellStyle name="Navadno 3 3 3 2 3 3 7" xfId="15187"/>
    <cellStyle name="Navadno 3 3 3 2 3 3 8" xfId="28835"/>
    <cellStyle name="Navadno 3 3 3 2 3 3 9" xfId="30947"/>
    <cellStyle name="Navadno 3 3 3 2 3 4" xfId="4589"/>
    <cellStyle name="Navadno 3 3 3 2 3 4 2" xfId="8815"/>
    <cellStyle name="Navadno 3 3 3 2 3 4 2 2" xfId="22973"/>
    <cellStyle name="Navadno 3 3 3 2 3 4 3" xfId="13041"/>
    <cellStyle name="Navadno 3 3 3 2 3 4 3 2" xfId="27199"/>
    <cellStyle name="Navadno 3 3 3 2 3 4 4" xfId="17299"/>
    <cellStyle name="Navadno 3 3 3 2 3 4 5" xfId="29891"/>
    <cellStyle name="Navadno 3 3 3 2 3 4 6" xfId="32542"/>
    <cellStyle name="Navadno 3 3 3 2 3 5" xfId="3181"/>
    <cellStyle name="Navadno 3 3 3 2 3 5 2" xfId="7407"/>
    <cellStyle name="Navadno 3 3 3 2 3 5 2 2" xfId="21565"/>
    <cellStyle name="Navadno 3 3 3 2 3 5 3" xfId="11633"/>
    <cellStyle name="Navadno 3 3 3 2 3 5 3 2" xfId="25791"/>
    <cellStyle name="Navadno 3 3 3 2 3 5 4" xfId="15891"/>
    <cellStyle name="Navadno 3 3 3 2 3 5 5" xfId="29203"/>
    <cellStyle name="Navadno 3 3 3 2 3 5 6" xfId="32543"/>
    <cellStyle name="Navadno 3 3 3 2 3 6" xfId="1773"/>
    <cellStyle name="Navadno 3 3 3 2 3 6 2" xfId="18715"/>
    <cellStyle name="Navadno 3 3 3 2 3 7" xfId="5999"/>
    <cellStyle name="Navadno 3 3 3 2 3 7 2" xfId="20157"/>
    <cellStyle name="Navadno 3 3 3 2 3 8" xfId="10225"/>
    <cellStyle name="Navadno 3 3 3 2 3 8 2" xfId="24383"/>
    <cellStyle name="Navadno 3 3 3 2 3 9" xfId="14483"/>
    <cellStyle name="Navadno 3 3 3 2 4" xfId="482"/>
    <cellStyle name="Navadno 3 3 3 2 4 10" xfId="30674"/>
    <cellStyle name="Navadno 3 3 3 2 4 11" xfId="32544"/>
    <cellStyle name="Navadno 3 3 3 2 4 2" xfId="1186"/>
    <cellStyle name="Navadno 3 3 3 2 4 2 10" xfId="32545"/>
    <cellStyle name="Navadno 3 3 3 2 4 2 2" xfId="5447"/>
    <cellStyle name="Navadno 3 3 3 2 4 2 2 2" xfId="9673"/>
    <cellStyle name="Navadno 3 3 3 2 4 2 2 2 2" xfId="23831"/>
    <cellStyle name="Navadno 3 3 3 2 4 2 2 3" xfId="13899"/>
    <cellStyle name="Navadno 3 3 3 2 4 2 2 3 2" xfId="28057"/>
    <cellStyle name="Navadno 3 3 3 2 4 2 2 4" xfId="18157"/>
    <cellStyle name="Navadno 3 3 3 2 4 2 2 5" xfId="30322"/>
    <cellStyle name="Navadno 3 3 3 2 4 2 2 6" xfId="32546"/>
    <cellStyle name="Navadno 3 3 3 2 4 2 3" xfId="4039"/>
    <cellStyle name="Navadno 3 3 3 2 4 2 3 2" xfId="8265"/>
    <cellStyle name="Navadno 3 3 3 2 4 2 3 2 2" xfId="22423"/>
    <cellStyle name="Navadno 3 3 3 2 4 2 3 3" xfId="12491"/>
    <cellStyle name="Navadno 3 3 3 2 4 2 3 3 2" xfId="26649"/>
    <cellStyle name="Navadno 3 3 3 2 4 2 3 4" xfId="16749"/>
    <cellStyle name="Navadno 3 3 3 2 4 2 3 5" xfId="29634"/>
    <cellStyle name="Navadno 3 3 3 2 4 2 3 6" xfId="32547"/>
    <cellStyle name="Navadno 3 3 3 2 4 2 4" xfId="2631"/>
    <cellStyle name="Navadno 3 3 3 2 4 2 4 2" xfId="19573"/>
    <cellStyle name="Navadno 3 3 3 2 4 2 5" xfId="6857"/>
    <cellStyle name="Navadno 3 3 3 2 4 2 5 2" xfId="21015"/>
    <cellStyle name="Navadno 3 3 3 2 4 2 6" xfId="11083"/>
    <cellStyle name="Navadno 3 3 3 2 4 2 6 2" xfId="25241"/>
    <cellStyle name="Navadno 3 3 3 2 4 2 7" xfId="15341"/>
    <cellStyle name="Navadno 3 3 3 2 4 2 8" xfId="28914"/>
    <cellStyle name="Navadno 3 3 3 2 4 2 9" xfId="31026"/>
    <cellStyle name="Navadno 3 3 3 2 4 3" xfId="4743"/>
    <cellStyle name="Navadno 3 3 3 2 4 3 2" xfId="8969"/>
    <cellStyle name="Navadno 3 3 3 2 4 3 2 2" xfId="23127"/>
    <cellStyle name="Navadno 3 3 3 2 4 3 3" xfId="13195"/>
    <cellStyle name="Navadno 3 3 3 2 4 3 3 2" xfId="27353"/>
    <cellStyle name="Navadno 3 3 3 2 4 3 4" xfId="17453"/>
    <cellStyle name="Navadno 3 3 3 2 4 3 5" xfId="29970"/>
    <cellStyle name="Navadno 3 3 3 2 4 3 6" xfId="32548"/>
    <cellStyle name="Navadno 3 3 3 2 4 4" xfId="3335"/>
    <cellStyle name="Navadno 3 3 3 2 4 4 2" xfId="7561"/>
    <cellStyle name="Navadno 3 3 3 2 4 4 2 2" xfId="21719"/>
    <cellStyle name="Navadno 3 3 3 2 4 4 3" xfId="11787"/>
    <cellStyle name="Navadno 3 3 3 2 4 4 3 2" xfId="25945"/>
    <cellStyle name="Navadno 3 3 3 2 4 4 4" xfId="16045"/>
    <cellStyle name="Navadno 3 3 3 2 4 4 5" xfId="29282"/>
    <cellStyle name="Navadno 3 3 3 2 4 4 6" xfId="32549"/>
    <cellStyle name="Navadno 3 3 3 2 4 5" xfId="1927"/>
    <cellStyle name="Navadno 3 3 3 2 4 5 2" xfId="18869"/>
    <cellStyle name="Navadno 3 3 3 2 4 6" xfId="6153"/>
    <cellStyle name="Navadno 3 3 3 2 4 6 2" xfId="20311"/>
    <cellStyle name="Navadno 3 3 3 2 4 7" xfId="10379"/>
    <cellStyle name="Navadno 3 3 3 2 4 7 2" xfId="24537"/>
    <cellStyle name="Navadno 3 3 3 2 4 8" xfId="14637"/>
    <cellStyle name="Navadno 3 3 3 2 4 9" xfId="28562"/>
    <cellStyle name="Navadno 3 3 3 2 5" xfId="834"/>
    <cellStyle name="Navadno 3 3 3 2 5 10" xfId="32550"/>
    <cellStyle name="Navadno 3 3 3 2 5 2" xfId="5095"/>
    <cellStyle name="Navadno 3 3 3 2 5 2 2" xfId="9321"/>
    <cellStyle name="Navadno 3 3 3 2 5 2 2 2" xfId="23479"/>
    <cellStyle name="Navadno 3 3 3 2 5 2 3" xfId="13547"/>
    <cellStyle name="Navadno 3 3 3 2 5 2 3 2" xfId="27705"/>
    <cellStyle name="Navadno 3 3 3 2 5 2 4" xfId="17805"/>
    <cellStyle name="Navadno 3 3 3 2 5 2 5" xfId="30146"/>
    <cellStyle name="Navadno 3 3 3 2 5 2 6" xfId="32551"/>
    <cellStyle name="Navadno 3 3 3 2 5 3" xfId="3687"/>
    <cellStyle name="Navadno 3 3 3 2 5 3 2" xfId="7913"/>
    <cellStyle name="Navadno 3 3 3 2 5 3 2 2" xfId="22071"/>
    <cellStyle name="Navadno 3 3 3 2 5 3 3" xfId="12139"/>
    <cellStyle name="Navadno 3 3 3 2 5 3 3 2" xfId="26297"/>
    <cellStyle name="Navadno 3 3 3 2 5 3 4" xfId="16397"/>
    <cellStyle name="Navadno 3 3 3 2 5 3 5" xfId="29458"/>
    <cellStyle name="Navadno 3 3 3 2 5 3 6" xfId="32552"/>
    <cellStyle name="Navadno 3 3 3 2 5 4" xfId="2279"/>
    <cellStyle name="Navadno 3 3 3 2 5 4 2" xfId="19221"/>
    <cellStyle name="Navadno 3 3 3 2 5 5" xfId="6505"/>
    <cellStyle name="Navadno 3 3 3 2 5 5 2" xfId="20663"/>
    <cellStyle name="Navadno 3 3 3 2 5 6" xfId="10731"/>
    <cellStyle name="Navadno 3 3 3 2 5 6 2" xfId="24889"/>
    <cellStyle name="Navadno 3 3 3 2 5 7" xfId="14989"/>
    <cellStyle name="Navadno 3 3 3 2 5 8" xfId="28738"/>
    <cellStyle name="Navadno 3 3 3 2 5 9" xfId="30850"/>
    <cellStyle name="Navadno 3 3 3 2 6" xfId="4359"/>
    <cellStyle name="Navadno 3 3 3 2 6 2" xfId="8585"/>
    <cellStyle name="Navadno 3 3 3 2 6 2 2" xfId="22743"/>
    <cellStyle name="Navadno 3 3 3 2 6 3" xfId="12811"/>
    <cellStyle name="Navadno 3 3 3 2 6 3 2" xfId="26969"/>
    <cellStyle name="Navadno 3 3 3 2 6 4" xfId="17069"/>
    <cellStyle name="Navadno 3 3 3 2 6 5" xfId="29778"/>
    <cellStyle name="Navadno 3 3 3 2 6 6" xfId="32553"/>
    <cellStyle name="Navadno 3 3 3 2 7" xfId="2951"/>
    <cellStyle name="Navadno 3 3 3 2 7 2" xfId="7177"/>
    <cellStyle name="Navadno 3 3 3 2 7 2 2" xfId="21335"/>
    <cellStyle name="Navadno 3 3 3 2 7 3" xfId="11403"/>
    <cellStyle name="Navadno 3 3 3 2 7 3 2" xfId="25561"/>
    <cellStyle name="Navadno 3 3 3 2 7 4" xfId="15661"/>
    <cellStyle name="Navadno 3 3 3 2 7 5" xfId="29090"/>
    <cellStyle name="Navadno 3 3 3 2 7 6" xfId="32554"/>
    <cellStyle name="Navadno 3 3 3 2 8" xfId="1511"/>
    <cellStyle name="Navadno 3 3 3 2 8 2" xfId="18453"/>
    <cellStyle name="Navadno 3 3 3 2 9" xfId="5737"/>
    <cellStyle name="Navadno 3 3 3 2 9 2" xfId="19895"/>
    <cellStyle name="Navadno 3 3 3 3" xfId="129"/>
    <cellStyle name="Navadno 3 3 3 3 10" xfId="14285"/>
    <cellStyle name="Navadno 3 3 3 3 11" xfId="28386"/>
    <cellStyle name="Navadno 3 3 3 3 12" xfId="30498"/>
    <cellStyle name="Navadno 3 3 3 3 13" xfId="32555"/>
    <cellStyle name="Navadno 3 3 3 3 2" xfId="289"/>
    <cellStyle name="Navadno 3 3 3 3 2 10" xfId="28482"/>
    <cellStyle name="Navadno 3 3 3 3 2 11" xfId="30578"/>
    <cellStyle name="Navadno 3 3 3 3 2 12" xfId="32556"/>
    <cellStyle name="Navadno 3 3 3 3 2 2" xfId="642"/>
    <cellStyle name="Navadno 3 3 3 3 2 2 10" xfId="30754"/>
    <cellStyle name="Navadno 3 3 3 3 2 2 11" xfId="32557"/>
    <cellStyle name="Navadno 3 3 3 3 2 2 2" xfId="1346"/>
    <cellStyle name="Navadno 3 3 3 3 2 2 2 10" xfId="32558"/>
    <cellStyle name="Navadno 3 3 3 3 2 2 2 2" xfId="5607"/>
    <cellStyle name="Navadno 3 3 3 3 2 2 2 2 2" xfId="9833"/>
    <cellStyle name="Navadno 3 3 3 3 2 2 2 2 2 2" xfId="23991"/>
    <cellStyle name="Navadno 3 3 3 3 2 2 2 2 3" xfId="14059"/>
    <cellStyle name="Navadno 3 3 3 3 2 2 2 2 3 2" xfId="28217"/>
    <cellStyle name="Navadno 3 3 3 3 2 2 2 2 4" xfId="18317"/>
    <cellStyle name="Navadno 3 3 3 3 2 2 2 2 5" xfId="30402"/>
    <cellStyle name="Navadno 3 3 3 3 2 2 2 2 6" xfId="32559"/>
    <cellStyle name="Navadno 3 3 3 3 2 2 2 3" xfId="4199"/>
    <cellStyle name="Navadno 3 3 3 3 2 2 2 3 2" xfId="8425"/>
    <cellStyle name="Navadno 3 3 3 3 2 2 2 3 2 2" xfId="22583"/>
    <cellStyle name="Navadno 3 3 3 3 2 2 2 3 3" xfId="12651"/>
    <cellStyle name="Navadno 3 3 3 3 2 2 2 3 3 2" xfId="26809"/>
    <cellStyle name="Navadno 3 3 3 3 2 2 2 3 4" xfId="16909"/>
    <cellStyle name="Navadno 3 3 3 3 2 2 2 3 5" xfId="29714"/>
    <cellStyle name="Navadno 3 3 3 3 2 2 2 3 6" xfId="32560"/>
    <cellStyle name="Navadno 3 3 3 3 2 2 2 4" xfId="2791"/>
    <cellStyle name="Navadno 3 3 3 3 2 2 2 4 2" xfId="19733"/>
    <cellStyle name="Navadno 3 3 3 3 2 2 2 5" xfId="7017"/>
    <cellStyle name="Navadno 3 3 3 3 2 2 2 5 2" xfId="21175"/>
    <cellStyle name="Navadno 3 3 3 3 2 2 2 6" xfId="11243"/>
    <cellStyle name="Navadno 3 3 3 3 2 2 2 6 2" xfId="25401"/>
    <cellStyle name="Navadno 3 3 3 3 2 2 2 7" xfId="15501"/>
    <cellStyle name="Navadno 3 3 3 3 2 2 2 8" xfId="28994"/>
    <cellStyle name="Navadno 3 3 3 3 2 2 2 9" xfId="31106"/>
    <cellStyle name="Navadno 3 3 3 3 2 2 3" xfId="4903"/>
    <cellStyle name="Navadno 3 3 3 3 2 2 3 2" xfId="9129"/>
    <cellStyle name="Navadno 3 3 3 3 2 2 3 2 2" xfId="23287"/>
    <cellStyle name="Navadno 3 3 3 3 2 2 3 3" xfId="13355"/>
    <cellStyle name="Navadno 3 3 3 3 2 2 3 3 2" xfId="27513"/>
    <cellStyle name="Navadno 3 3 3 3 2 2 3 4" xfId="17613"/>
    <cellStyle name="Navadno 3 3 3 3 2 2 3 5" xfId="30050"/>
    <cellStyle name="Navadno 3 3 3 3 2 2 3 6" xfId="32561"/>
    <cellStyle name="Navadno 3 3 3 3 2 2 4" xfId="3495"/>
    <cellStyle name="Navadno 3 3 3 3 2 2 4 2" xfId="7721"/>
    <cellStyle name="Navadno 3 3 3 3 2 2 4 2 2" xfId="21879"/>
    <cellStyle name="Navadno 3 3 3 3 2 2 4 3" xfId="11947"/>
    <cellStyle name="Navadno 3 3 3 3 2 2 4 3 2" xfId="26105"/>
    <cellStyle name="Navadno 3 3 3 3 2 2 4 4" xfId="16205"/>
    <cellStyle name="Navadno 3 3 3 3 2 2 4 5" xfId="29362"/>
    <cellStyle name="Navadno 3 3 3 3 2 2 4 6" xfId="32562"/>
    <cellStyle name="Navadno 3 3 3 3 2 2 5" xfId="2087"/>
    <cellStyle name="Navadno 3 3 3 3 2 2 5 2" xfId="19029"/>
    <cellStyle name="Navadno 3 3 3 3 2 2 6" xfId="6313"/>
    <cellStyle name="Navadno 3 3 3 3 2 2 6 2" xfId="20471"/>
    <cellStyle name="Navadno 3 3 3 3 2 2 7" xfId="10539"/>
    <cellStyle name="Navadno 3 3 3 3 2 2 7 2" xfId="24697"/>
    <cellStyle name="Navadno 3 3 3 3 2 2 8" xfId="14797"/>
    <cellStyle name="Navadno 3 3 3 3 2 2 9" xfId="28642"/>
    <cellStyle name="Navadno 3 3 3 3 2 3" xfId="994"/>
    <cellStyle name="Navadno 3 3 3 3 2 3 10" xfId="32563"/>
    <cellStyle name="Navadno 3 3 3 3 2 3 2" xfId="5255"/>
    <cellStyle name="Navadno 3 3 3 3 2 3 2 2" xfId="9481"/>
    <cellStyle name="Navadno 3 3 3 3 2 3 2 2 2" xfId="23639"/>
    <cellStyle name="Navadno 3 3 3 3 2 3 2 3" xfId="13707"/>
    <cellStyle name="Navadno 3 3 3 3 2 3 2 3 2" xfId="27865"/>
    <cellStyle name="Navadno 3 3 3 3 2 3 2 4" xfId="17965"/>
    <cellStyle name="Navadno 3 3 3 3 2 3 2 5" xfId="30226"/>
    <cellStyle name="Navadno 3 3 3 3 2 3 2 6" xfId="32564"/>
    <cellStyle name="Navadno 3 3 3 3 2 3 3" xfId="3847"/>
    <cellStyle name="Navadno 3 3 3 3 2 3 3 2" xfId="8073"/>
    <cellStyle name="Navadno 3 3 3 3 2 3 3 2 2" xfId="22231"/>
    <cellStyle name="Navadno 3 3 3 3 2 3 3 3" xfId="12299"/>
    <cellStyle name="Navadno 3 3 3 3 2 3 3 3 2" xfId="26457"/>
    <cellStyle name="Navadno 3 3 3 3 2 3 3 4" xfId="16557"/>
    <cellStyle name="Navadno 3 3 3 3 2 3 3 5" xfId="29538"/>
    <cellStyle name="Navadno 3 3 3 3 2 3 3 6" xfId="32565"/>
    <cellStyle name="Navadno 3 3 3 3 2 3 4" xfId="2439"/>
    <cellStyle name="Navadno 3 3 3 3 2 3 4 2" xfId="19381"/>
    <cellStyle name="Navadno 3 3 3 3 2 3 5" xfId="6665"/>
    <cellStyle name="Navadno 3 3 3 3 2 3 5 2" xfId="20823"/>
    <cellStyle name="Navadno 3 3 3 3 2 3 6" xfId="10891"/>
    <cellStyle name="Navadno 3 3 3 3 2 3 6 2" xfId="25049"/>
    <cellStyle name="Navadno 3 3 3 3 2 3 7" xfId="15149"/>
    <cellStyle name="Navadno 3 3 3 3 2 3 8" xfId="28818"/>
    <cellStyle name="Navadno 3 3 3 3 2 3 9" xfId="30930"/>
    <cellStyle name="Navadno 3 3 3 3 2 4" xfId="4551"/>
    <cellStyle name="Navadno 3 3 3 3 2 4 2" xfId="8777"/>
    <cellStyle name="Navadno 3 3 3 3 2 4 2 2" xfId="22935"/>
    <cellStyle name="Navadno 3 3 3 3 2 4 3" xfId="13003"/>
    <cellStyle name="Navadno 3 3 3 3 2 4 3 2" xfId="27161"/>
    <cellStyle name="Navadno 3 3 3 3 2 4 4" xfId="17261"/>
    <cellStyle name="Navadno 3 3 3 3 2 4 5" xfId="29874"/>
    <cellStyle name="Navadno 3 3 3 3 2 4 6" xfId="32566"/>
    <cellStyle name="Navadno 3 3 3 3 2 5" xfId="3143"/>
    <cellStyle name="Navadno 3 3 3 3 2 5 2" xfId="7369"/>
    <cellStyle name="Navadno 3 3 3 3 2 5 2 2" xfId="21527"/>
    <cellStyle name="Navadno 3 3 3 3 2 5 3" xfId="11595"/>
    <cellStyle name="Navadno 3 3 3 3 2 5 3 2" xfId="25753"/>
    <cellStyle name="Navadno 3 3 3 3 2 5 4" xfId="15853"/>
    <cellStyle name="Navadno 3 3 3 3 2 5 5" xfId="29186"/>
    <cellStyle name="Navadno 3 3 3 3 2 5 6" xfId="32567"/>
    <cellStyle name="Navadno 3 3 3 3 2 6" xfId="1735"/>
    <cellStyle name="Navadno 3 3 3 3 2 6 2" xfId="18677"/>
    <cellStyle name="Navadno 3 3 3 3 2 7" xfId="5961"/>
    <cellStyle name="Navadno 3 3 3 3 2 7 2" xfId="20119"/>
    <cellStyle name="Navadno 3 3 3 3 2 8" xfId="10187"/>
    <cellStyle name="Navadno 3 3 3 3 2 8 2" xfId="24345"/>
    <cellStyle name="Navadno 3 3 3 3 2 9" xfId="14445"/>
    <cellStyle name="Navadno 3 3 3 3 3" xfId="514"/>
    <cellStyle name="Navadno 3 3 3 3 3 10" xfId="30690"/>
    <cellStyle name="Navadno 3 3 3 3 3 11" xfId="32568"/>
    <cellStyle name="Navadno 3 3 3 3 3 2" xfId="1218"/>
    <cellStyle name="Navadno 3 3 3 3 3 2 10" xfId="32569"/>
    <cellStyle name="Navadno 3 3 3 3 3 2 2" xfId="5479"/>
    <cellStyle name="Navadno 3 3 3 3 3 2 2 2" xfId="9705"/>
    <cellStyle name="Navadno 3 3 3 3 3 2 2 2 2" xfId="23863"/>
    <cellStyle name="Navadno 3 3 3 3 3 2 2 3" xfId="13931"/>
    <cellStyle name="Navadno 3 3 3 3 3 2 2 3 2" xfId="28089"/>
    <cellStyle name="Navadno 3 3 3 3 3 2 2 4" xfId="18189"/>
    <cellStyle name="Navadno 3 3 3 3 3 2 2 5" xfId="30338"/>
    <cellStyle name="Navadno 3 3 3 3 3 2 2 6" xfId="32570"/>
    <cellStyle name="Navadno 3 3 3 3 3 2 3" xfId="4071"/>
    <cellStyle name="Navadno 3 3 3 3 3 2 3 2" xfId="8297"/>
    <cellStyle name="Navadno 3 3 3 3 3 2 3 2 2" xfId="22455"/>
    <cellStyle name="Navadno 3 3 3 3 3 2 3 3" xfId="12523"/>
    <cellStyle name="Navadno 3 3 3 3 3 2 3 3 2" xfId="26681"/>
    <cellStyle name="Navadno 3 3 3 3 3 2 3 4" xfId="16781"/>
    <cellStyle name="Navadno 3 3 3 3 3 2 3 5" xfId="29650"/>
    <cellStyle name="Navadno 3 3 3 3 3 2 3 6" xfId="32571"/>
    <cellStyle name="Navadno 3 3 3 3 3 2 4" xfId="2663"/>
    <cellStyle name="Navadno 3 3 3 3 3 2 4 2" xfId="19605"/>
    <cellStyle name="Navadno 3 3 3 3 3 2 5" xfId="6889"/>
    <cellStyle name="Navadno 3 3 3 3 3 2 5 2" xfId="21047"/>
    <cellStyle name="Navadno 3 3 3 3 3 2 6" xfId="11115"/>
    <cellStyle name="Navadno 3 3 3 3 3 2 6 2" xfId="25273"/>
    <cellStyle name="Navadno 3 3 3 3 3 2 7" xfId="15373"/>
    <cellStyle name="Navadno 3 3 3 3 3 2 8" xfId="28930"/>
    <cellStyle name="Navadno 3 3 3 3 3 2 9" xfId="31042"/>
    <cellStyle name="Navadno 3 3 3 3 3 3" xfId="4775"/>
    <cellStyle name="Navadno 3 3 3 3 3 3 2" xfId="9001"/>
    <cellStyle name="Navadno 3 3 3 3 3 3 2 2" xfId="23159"/>
    <cellStyle name="Navadno 3 3 3 3 3 3 3" xfId="13227"/>
    <cellStyle name="Navadno 3 3 3 3 3 3 3 2" xfId="27385"/>
    <cellStyle name="Navadno 3 3 3 3 3 3 4" xfId="17485"/>
    <cellStyle name="Navadno 3 3 3 3 3 3 5" xfId="29986"/>
    <cellStyle name="Navadno 3 3 3 3 3 3 6" xfId="32572"/>
    <cellStyle name="Navadno 3 3 3 3 3 4" xfId="3367"/>
    <cellStyle name="Navadno 3 3 3 3 3 4 2" xfId="7593"/>
    <cellStyle name="Navadno 3 3 3 3 3 4 2 2" xfId="21751"/>
    <cellStyle name="Navadno 3 3 3 3 3 4 3" xfId="11819"/>
    <cellStyle name="Navadno 3 3 3 3 3 4 3 2" xfId="25977"/>
    <cellStyle name="Navadno 3 3 3 3 3 4 4" xfId="16077"/>
    <cellStyle name="Navadno 3 3 3 3 3 4 5" xfId="29298"/>
    <cellStyle name="Navadno 3 3 3 3 3 4 6" xfId="32573"/>
    <cellStyle name="Navadno 3 3 3 3 3 5" xfId="1959"/>
    <cellStyle name="Navadno 3 3 3 3 3 5 2" xfId="18901"/>
    <cellStyle name="Navadno 3 3 3 3 3 6" xfId="6185"/>
    <cellStyle name="Navadno 3 3 3 3 3 6 2" xfId="20343"/>
    <cellStyle name="Navadno 3 3 3 3 3 7" xfId="10411"/>
    <cellStyle name="Navadno 3 3 3 3 3 7 2" xfId="24569"/>
    <cellStyle name="Navadno 3 3 3 3 3 8" xfId="14669"/>
    <cellStyle name="Navadno 3 3 3 3 3 9" xfId="28578"/>
    <cellStyle name="Navadno 3 3 3 3 4" xfId="866"/>
    <cellStyle name="Navadno 3 3 3 3 4 10" xfId="32574"/>
    <cellStyle name="Navadno 3 3 3 3 4 2" xfId="5127"/>
    <cellStyle name="Navadno 3 3 3 3 4 2 2" xfId="9353"/>
    <cellStyle name="Navadno 3 3 3 3 4 2 2 2" xfId="23511"/>
    <cellStyle name="Navadno 3 3 3 3 4 2 3" xfId="13579"/>
    <cellStyle name="Navadno 3 3 3 3 4 2 3 2" xfId="27737"/>
    <cellStyle name="Navadno 3 3 3 3 4 2 4" xfId="17837"/>
    <cellStyle name="Navadno 3 3 3 3 4 2 5" xfId="30162"/>
    <cellStyle name="Navadno 3 3 3 3 4 2 6" xfId="32575"/>
    <cellStyle name="Navadno 3 3 3 3 4 3" xfId="3719"/>
    <cellStyle name="Navadno 3 3 3 3 4 3 2" xfId="7945"/>
    <cellStyle name="Navadno 3 3 3 3 4 3 2 2" xfId="22103"/>
    <cellStyle name="Navadno 3 3 3 3 4 3 3" xfId="12171"/>
    <cellStyle name="Navadno 3 3 3 3 4 3 3 2" xfId="26329"/>
    <cellStyle name="Navadno 3 3 3 3 4 3 4" xfId="16429"/>
    <cellStyle name="Navadno 3 3 3 3 4 3 5" xfId="29474"/>
    <cellStyle name="Navadno 3 3 3 3 4 3 6" xfId="32576"/>
    <cellStyle name="Navadno 3 3 3 3 4 4" xfId="2311"/>
    <cellStyle name="Navadno 3 3 3 3 4 4 2" xfId="19253"/>
    <cellStyle name="Navadno 3 3 3 3 4 5" xfId="6537"/>
    <cellStyle name="Navadno 3 3 3 3 4 5 2" xfId="20695"/>
    <cellStyle name="Navadno 3 3 3 3 4 6" xfId="10763"/>
    <cellStyle name="Navadno 3 3 3 3 4 6 2" xfId="24921"/>
    <cellStyle name="Navadno 3 3 3 3 4 7" xfId="15021"/>
    <cellStyle name="Navadno 3 3 3 3 4 8" xfId="28754"/>
    <cellStyle name="Navadno 3 3 3 3 4 9" xfId="30866"/>
    <cellStyle name="Navadno 3 3 3 3 5" xfId="4391"/>
    <cellStyle name="Navadno 3 3 3 3 5 2" xfId="8617"/>
    <cellStyle name="Navadno 3 3 3 3 5 2 2" xfId="22775"/>
    <cellStyle name="Navadno 3 3 3 3 5 3" xfId="12843"/>
    <cellStyle name="Navadno 3 3 3 3 5 3 2" xfId="27001"/>
    <cellStyle name="Navadno 3 3 3 3 5 4" xfId="17101"/>
    <cellStyle name="Navadno 3 3 3 3 5 5" xfId="29794"/>
    <cellStyle name="Navadno 3 3 3 3 5 6" xfId="32577"/>
    <cellStyle name="Navadno 3 3 3 3 6" xfId="2983"/>
    <cellStyle name="Navadno 3 3 3 3 6 2" xfId="7209"/>
    <cellStyle name="Navadno 3 3 3 3 6 2 2" xfId="21367"/>
    <cellStyle name="Navadno 3 3 3 3 6 3" xfId="11435"/>
    <cellStyle name="Navadno 3 3 3 3 6 3 2" xfId="25593"/>
    <cellStyle name="Navadno 3 3 3 3 6 4" xfId="15693"/>
    <cellStyle name="Navadno 3 3 3 3 6 5" xfId="29106"/>
    <cellStyle name="Navadno 3 3 3 3 6 6" xfId="32578"/>
    <cellStyle name="Navadno 3 3 3 3 7" xfId="1575"/>
    <cellStyle name="Navadno 3 3 3 3 7 2" xfId="18517"/>
    <cellStyle name="Navadno 3 3 3 3 8" xfId="5801"/>
    <cellStyle name="Navadno 3 3 3 3 8 2" xfId="19959"/>
    <cellStyle name="Navadno 3 3 3 3 9" xfId="10027"/>
    <cellStyle name="Navadno 3 3 3 3 9 2" xfId="24185"/>
    <cellStyle name="Navadno 3 3 3 4" xfId="59"/>
    <cellStyle name="Navadno 3 3 3 4 10" xfId="14253"/>
    <cellStyle name="Navadno 3 3 3 4 11" xfId="28354"/>
    <cellStyle name="Navadno 3 3 3 4 12" xfId="30466"/>
    <cellStyle name="Navadno 3 3 3 4 13" xfId="32579"/>
    <cellStyle name="Navadno 3 3 3 4 2" xfId="225"/>
    <cellStyle name="Navadno 3 3 3 4 2 10" xfId="28466"/>
    <cellStyle name="Navadno 3 3 3 4 2 11" xfId="30546"/>
    <cellStyle name="Navadno 3 3 3 4 2 12" xfId="32580"/>
    <cellStyle name="Navadno 3 3 3 4 2 2" xfId="578"/>
    <cellStyle name="Navadno 3 3 3 4 2 2 10" xfId="30722"/>
    <cellStyle name="Navadno 3 3 3 4 2 2 11" xfId="32581"/>
    <cellStyle name="Navadno 3 3 3 4 2 2 2" xfId="1282"/>
    <cellStyle name="Navadno 3 3 3 4 2 2 2 10" xfId="32582"/>
    <cellStyle name="Navadno 3 3 3 4 2 2 2 2" xfId="5543"/>
    <cellStyle name="Navadno 3 3 3 4 2 2 2 2 2" xfId="9769"/>
    <cellStyle name="Navadno 3 3 3 4 2 2 2 2 2 2" xfId="23927"/>
    <cellStyle name="Navadno 3 3 3 4 2 2 2 2 3" xfId="13995"/>
    <cellStyle name="Navadno 3 3 3 4 2 2 2 2 3 2" xfId="28153"/>
    <cellStyle name="Navadno 3 3 3 4 2 2 2 2 4" xfId="18253"/>
    <cellStyle name="Navadno 3 3 3 4 2 2 2 2 5" xfId="30370"/>
    <cellStyle name="Navadno 3 3 3 4 2 2 2 2 6" xfId="32583"/>
    <cellStyle name="Navadno 3 3 3 4 2 2 2 3" xfId="4135"/>
    <cellStyle name="Navadno 3 3 3 4 2 2 2 3 2" xfId="8361"/>
    <cellStyle name="Navadno 3 3 3 4 2 2 2 3 2 2" xfId="22519"/>
    <cellStyle name="Navadno 3 3 3 4 2 2 2 3 3" xfId="12587"/>
    <cellStyle name="Navadno 3 3 3 4 2 2 2 3 3 2" xfId="26745"/>
    <cellStyle name="Navadno 3 3 3 4 2 2 2 3 4" xfId="16845"/>
    <cellStyle name="Navadno 3 3 3 4 2 2 2 3 5" xfId="29682"/>
    <cellStyle name="Navadno 3 3 3 4 2 2 2 3 6" xfId="32584"/>
    <cellStyle name="Navadno 3 3 3 4 2 2 2 4" xfId="2727"/>
    <cellStyle name="Navadno 3 3 3 4 2 2 2 4 2" xfId="19669"/>
    <cellStyle name="Navadno 3 3 3 4 2 2 2 5" xfId="6953"/>
    <cellStyle name="Navadno 3 3 3 4 2 2 2 5 2" xfId="21111"/>
    <cellStyle name="Navadno 3 3 3 4 2 2 2 6" xfId="11179"/>
    <cellStyle name="Navadno 3 3 3 4 2 2 2 6 2" xfId="25337"/>
    <cellStyle name="Navadno 3 3 3 4 2 2 2 7" xfId="15437"/>
    <cellStyle name="Navadno 3 3 3 4 2 2 2 8" xfId="28962"/>
    <cellStyle name="Navadno 3 3 3 4 2 2 2 9" xfId="31074"/>
    <cellStyle name="Navadno 3 3 3 4 2 2 3" xfId="4839"/>
    <cellStyle name="Navadno 3 3 3 4 2 2 3 2" xfId="9065"/>
    <cellStyle name="Navadno 3 3 3 4 2 2 3 2 2" xfId="23223"/>
    <cellStyle name="Navadno 3 3 3 4 2 2 3 3" xfId="13291"/>
    <cellStyle name="Navadno 3 3 3 4 2 2 3 3 2" xfId="27449"/>
    <cellStyle name="Navadno 3 3 3 4 2 2 3 4" xfId="17549"/>
    <cellStyle name="Navadno 3 3 3 4 2 2 3 5" xfId="30018"/>
    <cellStyle name="Navadno 3 3 3 4 2 2 3 6" xfId="32585"/>
    <cellStyle name="Navadno 3 3 3 4 2 2 4" xfId="3431"/>
    <cellStyle name="Navadno 3 3 3 4 2 2 4 2" xfId="7657"/>
    <cellStyle name="Navadno 3 3 3 4 2 2 4 2 2" xfId="21815"/>
    <cellStyle name="Navadno 3 3 3 4 2 2 4 3" xfId="11883"/>
    <cellStyle name="Navadno 3 3 3 4 2 2 4 3 2" xfId="26041"/>
    <cellStyle name="Navadno 3 3 3 4 2 2 4 4" xfId="16141"/>
    <cellStyle name="Navadno 3 3 3 4 2 2 4 5" xfId="29330"/>
    <cellStyle name="Navadno 3 3 3 4 2 2 4 6" xfId="32586"/>
    <cellStyle name="Navadno 3 3 3 4 2 2 5" xfId="2023"/>
    <cellStyle name="Navadno 3 3 3 4 2 2 5 2" xfId="18965"/>
    <cellStyle name="Navadno 3 3 3 4 2 2 6" xfId="6249"/>
    <cellStyle name="Navadno 3 3 3 4 2 2 6 2" xfId="20407"/>
    <cellStyle name="Navadno 3 3 3 4 2 2 7" xfId="10475"/>
    <cellStyle name="Navadno 3 3 3 4 2 2 7 2" xfId="24633"/>
    <cellStyle name="Navadno 3 3 3 4 2 2 8" xfId="14733"/>
    <cellStyle name="Navadno 3 3 3 4 2 2 9" xfId="28610"/>
    <cellStyle name="Navadno 3 3 3 4 2 3" xfId="930"/>
    <cellStyle name="Navadno 3 3 3 4 2 3 10" xfId="32587"/>
    <cellStyle name="Navadno 3 3 3 4 2 3 2" xfId="5191"/>
    <cellStyle name="Navadno 3 3 3 4 2 3 2 2" xfId="9417"/>
    <cellStyle name="Navadno 3 3 3 4 2 3 2 2 2" xfId="23575"/>
    <cellStyle name="Navadno 3 3 3 4 2 3 2 3" xfId="13643"/>
    <cellStyle name="Navadno 3 3 3 4 2 3 2 3 2" xfId="27801"/>
    <cellStyle name="Navadno 3 3 3 4 2 3 2 4" xfId="17901"/>
    <cellStyle name="Navadno 3 3 3 4 2 3 2 5" xfId="30194"/>
    <cellStyle name="Navadno 3 3 3 4 2 3 2 6" xfId="32588"/>
    <cellStyle name="Navadno 3 3 3 4 2 3 3" xfId="3783"/>
    <cellStyle name="Navadno 3 3 3 4 2 3 3 2" xfId="8009"/>
    <cellStyle name="Navadno 3 3 3 4 2 3 3 2 2" xfId="22167"/>
    <cellStyle name="Navadno 3 3 3 4 2 3 3 3" xfId="12235"/>
    <cellStyle name="Navadno 3 3 3 4 2 3 3 3 2" xfId="26393"/>
    <cellStyle name="Navadno 3 3 3 4 2 3 3 4" xfId="16493"/>
    <cellStyle name="Navadno 3 3 3 4 2 3 3 5" xfId="29506"/>
    <cellStyle name="Navadno 3 3 3 4 2 3 3 6" xfId="32589"/>
    <cellStyle name="Navadno 3 3 3 4 2 3 4" xfId="2375"/>
    <cellStyle name="Navadno 3 3 3 4 2 3 4 2" xfId="19317"/>
    <cellStyle name="Navadno 3 3 3 4 2 3 5" xfId="6601"/>
    <cellStyle name="Navadno 3 3 3 4 2 3 5 2" xfId="20759"/>
    <cellStyle name="Navadno 3 3 3 4 2 3 6" xfId="10827"/>
    <cellStyle name="Navadno 3 3 3 4 2 3 6 2" xfId="24985"/>
    <cellStyle name="Navadno 3 3 3 4 2 3 7" xfId="15085"/>
    <cellStyle name="Navadno 3 3 3 4 2 3 8" xfId="28786"/>
    <cellStyle name="Navadno 3 3 3 4 2 3 9" xfId="30898"/>
    <cellStyle name="Navadno 3 3 3 4 2 4" xfId="4487"/>
    <cellStyle name="Navadno 3 3 3 4 2 4 2" xfId="8713"/>
    <cellStyle name="Navadno 3 3 3 4 2 4 2 2" xfId="22871"/>
    <cellStyle name="Navadno 3 3 3 4 2 4 3" xfId="12939"/>
    <cellStyle name="Navadno 3 3 3 4 2 4 3 2" xfId="27097"/>
    <cellStyle name="Navadno 3 3 3 4 2 4 4" xfId="17197"/>
    <cellStyle name="Navadno 3 3 3 4 2 4 5" xfId="29842"/>
    <cellStyle name="Navadno 3 3 3 4 2 4 6" xfId="32590"/>
    <cellStyle name="Navadno 3 3 3 4 2 5" xfId="3079"/>
    <cellStyle name="Navadno 3 3 3 4 2 5 2" xfId="7305"/>
    <cellStyle name="Navadno 3 3 3 4 2 5 2 2" xfId="21463"/>
    <cellStyle name="Navadno 3 3 3 4 2 5 3" xfId="11531"/>
    <cellStyle name="Navadno 3 3 3 4 2 5 3 2" xfId="25689"/>
    <cellStyle name="Navadno 3 3 3 4 2 5 4" xfId="15789"/>
    <cellStyle name="Navadno 3 3 3 4 2 5 5" xfId="29154"/>
    <cellStyle name="Navadno 3 3 3 4 2 5 6" xfId="32591"/>
    <cellStyle name="Navadno 3 3 3 4 2 6" xfId="1671"/>
    <cellStyle name="Navadno 3 3 3 4 2 6 2" xfId="18613"/>
    <cellStyle name="Navadno 3 3 3 4 2 7" xfId="5897"/>
    <cellStyle name="Navadno 3 3 3 4 2 7 2" xfId="20055"/>
    <cellStyle name="Navadno 3 3 3 4 2 8" xfId="10123"/>
    <cellStyle name="Navadno 3 3 3 4 2 8 2" xfId="24281"/>
    <cellStyle name="Navadno 3 3 3 4 2 9" xfId="14381"/>
    <cellStyle name="Navadno 3 3 3 4 3" xfId="450"/>
    <cellStyle name="Navadno 3 3 3 4 3 10" xfId="30658"/>
    <cellStyle name="Navadno 3 3 3 4 3 11" xfId="32592"/>
    <cellStyle name="Navadno 3 3 3 4 3 2" xfId="1154"/>
    <cellStyle name="Navadno 3 3 3 4 3 2 10" xfId="32593"/>
    <cellStyle name="Navadno 3 3 3 4 3 2 2" xfId="5415"/>
    <cellStyle name="Navadno 3 3 3 4 3 2 2 2" xfId="9641"/>
    <cellStyle name="Navadno 3 3 3 4 3 2 2 2 2" xfId="23799"/>
    <cellStyle name="Navadno 3 3 3 4 3 2 2 3" xfId="13867"/>
    <cellStyle name="Navadno 3 3 3 4 3 2 2 3 2" xfId="28025"/>
    <cellStyle name="Navadno 3 3 3 4 3 2 2 4" xfId="18125"/>
    <cellStyle name="Navadno 3 3 3 4 3 2 2 5" xfId="30306"/>
    <cellStyle name="Navadno 3 3 3 4 3 2 2 6" xfId="32594"/>
    <cellStyle name="Navadno 3 3 3 4 3 2 3" xfId="4007"/>
    <cellStyle name="Navadno 3 3 3 4 3 2 3 2" xfId="8233"/>
    <cellStyle name="Navadno 3 3 3 4 3 2 3 2 2" xfId="22391"/>
    <cellStyle name="Navadno 3 3 3 4 3 2 3 3" xfId="12459"/>
    <cellStyle name="Navadno 3 3 3 4 3 2 3 3 2" xfId="26617"/>
    <cellStyle name="Navadno 3 3 3 4 3 2 3 4" xfId="16717"/>
    <cellStyle name="Navadno 3 3 3 4 3 2 3 5" xfId="29618"/>
    <cellStyle name="Navadno 3 3 3 4 3 2 3 6" xfId="32595"/>
    <cellStyle name="Navadno 3 3 3 4 3 2 4" xfId="2599"/>
    <cellStyle name="Navadno 3 3 3 4 3 2 4 2" xfId="19541"/>
    <cellStyle name="Navadno 3 3 3 4 3 2 5" xfId="6825"/>
    <cellStyle name="Navadno 3 3 3 4 3 2 5 2" xfId="20983"/>
    <cellStyle name="Navadno 3 3 3 4 3 2 6" xfId="11051"/>
    <cellStyle name="Navadno 3 3 3 4 3 2 6 2" xfId="25209"/>
    <cellStyle name="Navadno 3 3 3 4 3 2 7" xfId="15309"/>
    <cellStyle name="Navadno 3 3 3 4 3 2 8" xfId="28898"/>
    <cellStyle name="Navadno 3 3 3 4 3 2 9" xfId="31010"/>
    <cellStyle name="Navadno 3 3 3 4 3 3" xfId="4711"/>
    <cellStyle name="Navadno 3 3 3 4 3 3 2" xfId="8937"/>
    <cellStyle name="Navadno 3 3 3 4 3 3 2 2" xfId="23095"/>
    <cellStyle name="Navadno 3 3 3 4 3 3 3" xfId="13163"/>
    <cellStyle name="Navadno 3 3 3 4 3 3 3 2" xfId="27321"/>
    <cellStyle name="Navadno 3 3 3 4 3 3 4" xfId="17421"/>
    <cellStyle name="Navadno 3 3 3 4 3 3 5" xfId="29954"/>
    <cellStyle name="Navadno 3 3 3 4 3 3 6" xfId="32596"/>
    <cellStyle name="Navadno 3 3 3 4 3 4" xfId="3303"/>
    <cellStyle name="Navadno 3 3 3 4 3 4 2" xfId="7529"/>
    <cellStyle name="Navadno 3 3 3 4 3 4 2 2" xfId="21687"/>
    <cellStyle name="Navadno 3 3 3 4 3 4 3" xfId="11755"/>
    <cellStyle name="Navadno 3 3 3 4 3 4 3 2" xfId="25913"/>
    <cellStyle name="Navadno 3 3 3 4 3 4 4" xfId="16013"/>
    <cellStyle name="Navadno 3 3 3 4 3 4 5" xfId="29266"/>
    <cellStyle name="Navadno 3 3 3 4 3 4 6" xfId="32597"/>
    <cellStyle name="Navadno 3 3 3 4 3 5" xfId="1895"/>
    <cellStyle name="Navadno 3 3 3 4 3 5 2" xfId="18837"/>
    <cellStyle name="Navadno 3 3 3 4 3 6" xfId="6121"/>
    <cellStyle name="Navadno 3 3 3 4 3 6 2" xfId="20279"/>
    <cellStyle name="Navadno 3 3 3 4 3 7" xfId="10347"/>
    <cellStyle name="Navadno 3 3 3 4 3 7 2" xfId="24505"/>
    <cellStyle name="Navadno 3 3 3 4 3 8" xfId="14605"/>
    <cellStyle name="Navadno 3 3 3 4 3 9" xfId="28546"/>
    <cellStyle name="Navadno 3 3 3 4 4" xfId="802"/>
    <cellStyle name="Navadno 3 3 3 4 4 10" xfId="32598"/>
    <cellStyle name="Navadno 3 3 3 4 4 2" xfId="5063"/>
    <cellStyle name="Navadno 3 3 3 4 4 2 2" xfId="9289"/>
    <cellStyle name="Navadno 3 3 3 4 4 2 2 2" xfId="23447"/>
    <cellStyle name="Navadno 3 3 3 4 4 2 3" xfId="13515"/>
    <cellStyle name="Navadno 3 3 3 4 4 2 3 2" xfId="27673"/>
    <cellStyle name="Navadno 3 3 3 4 4 2 4" xfId="17773"/>
    <cellStyle name="Navadno 3 3 3 4 4 2 5" xfId="30130"/>
    <cellStyle name="Navadno 3 3 3 4 4 2 6" xfId="32599"/>
    <cellStyle name="Navadno 3 3 3 4 4 3" xfId="3655"/>
    <cellStyle name="Navadno 3 3 3 4 4 3 2" xfId="7881"/>
    <cellStyle name="Navadno 3 3 3 4 4 3 2 2" xfId="22039"/>
    <cellStyle name="Navadno 3 3 3 4 4 3 3" xfId="12107"/>
    <cellStyle name="Navadno 3 3 3 4 4 3 3 2" xfId="26265"/>
    <cellStyle name="Navadno 3 3 3 4 4 3 4" xfId="16365"/>
    <cellStyle name="Navadno 3 3 3 4 4 3 5" xfId="29442"/>
    <cellStyle name="Navadno 3 3 3 4 4 3 6" xfId="32600"/>
    <cellStyle name="Navadno 3 3 3 4 4 4" xfId="2247"/>
    <cellStyle name="Navadno 3 3 3 4 4 4 2" xfId="19189"/>
    <cellStyle name="Navadno 3 3 3 4 4 5" xfId="6473"/>
    <cellStyle name="Navadno 3 3 3 4 4 5 2" xfId="20631"/>
    <cellStyle name="Navadno 3 3 3 4 4 6" xfId="10699"/>
    <cellStyle name="Navadno 3 3 3 4 4 6 2" xfId="24857"/>
    <cellStyle name="Navadno 3 3 3 4 4 7" xfId="14957"/>
    <cellStyle name="Navadno 3 3 3 4 4 8" xfId="28722"/>
    <cellStyle name="Navadno 3 3 3 4 4 9" xfId="30834"/>
    <cellStyle name="Navadno 3 3 3 4 5" xfId="4327"/>
    <cellStyle name="Navadno 3 3 3 4 5 2" xfId="8553"/>
    <cellStyle name="Navadno 3 3 3 4 5 2 2" xfId="22711"/>
    <cellStyle name="Navadno 3 3 3 4 5 3" xfId="12779"/>
    <cellStyle name="Navadno 3 3 3 4 5 3 2" xfId="26937"/>
    <cellStyle name="Navadno 3 3 3 4 5 4" xfId="17037"/>
    <cellStyle name="Navadno 3 3 3 4 5 5" xfId="29762"/>
    <cellStyle name="Navadno 3 3 3 4 5 6" xfId="32601"/>
    <cellStyle name="Navadno 3 3 3 4 6" xfId="2919"/>
    <cellStyle name="Navadno 3 3 3 4 6 2" xfId="7145"/>
    <cellStyle name="Navadno 3 3 3 4 6 2 2" xfId="21303"/>
    <cellStyle name="Navadno 3 3 3 4 6 3" xfId="11371"/>
    <cellStyle name="Navadno 3 3 3 4 6 3 2" xfId="25529"/>
    <cellStyle name="Navadno 3 3 3 4 6 4" xfId="15629"/>
    <cellStyle name="Navadno 3 3 3 4 6 5" xfId="29074"/>
    <cellStyle name="Navadno 3 3 3 4 6 6" xfId="32602"/>
    <cellStyle name="Navadno 3 3 3 4 7" xfId="1543"/>
    <cellStyle name="Navadno 3 3 3 4 7 2" xfId="18485"/>
    <cellStyle name="Navadno 3 3 3 4 8" xfId="5769"/>
    <cellStyle name="Navadno 3 3 3 4 8 2" xfId="19927"/>
    <cellStyle name="Navadno 3 3 3 4 9" xfId="9995"/>
    <cellStyle name="Navadno 3 3 3 4 9 2" xfId="24153"/>
    <cellStyle name="Navadno 3 3 3 5" xfId="162"/>
    <cellStyle name="Navadno 3 3 3 5 10" xfId="28433"/>
    <cellStyle name="Navadno 3 3 3 5 11" xfId="30513"/>
    <cellStyle name="Navadno 3 3 3 5 12" xfId="32603"/>
    <cellStyle name="Navadno 3 3 3 5 2" xfId="547"/>
    <cellStyle name="Navadno 3 3 3 5 2 10" xfId="30705"/>
    <cellStyle name="Navadno 3 3 3 5 2 11" xfId="32604"/>
    <cellStyle name="Navadno 3 3 3 5 2 2" xfId="1251"/>
    <cellStyle name="Navadno 3 3 3 5 2 2 10" xfId="32605"/>
    <cellStyle name="Navadno 3 3 3 5 2 2 2" xfId="5512"/>
    <cellStyle name="Navadno 3 3 3 5 2 2 2 2" xfId="9738"/>
    <cellStyle name="Navadno 3 3 3 5 2 2 2 2 2" xfId="23896"/>
    <cellStyle name="Navadno 3 3 3 5 2 2 2 3" xfId="13964"/>
    <cellStyle name="Navadno 3 3 3 5 2 2 2 3 2" xfId="28122"/>
    <cellStyle name="Navadno 3 3 3 5 2 2 2 4" xfId="18222"/>
    <cellStyle name="Navadno 3 3 3 5 2 2 2 5" xfId="30353"/>
    <cellStyle name="Navadno 3 3 3 5 2 2 2 6" xfId="32606"/>
    <cellStyle name="Navadno 3 3 3 5 2 2 3" xfId="4104"/>
    <cellStyle name="Navadno 3 3 3 5 2 2 3 2" xfId="8330"/>
    <cellStyle name="Navadno 3 3 3 5 2 2 3 2 2" xfId="22488"/>
    <cellStyle name="Navadno 3 3 3 5 2 2 3 3" xfId="12556"/>
    <cellStyle name="Navadno 3 3 3 5 2 2 3 3 2" xfId="26714"/>
    <cellStyle name="Navadno 3 3 3 5 2 2 3 4" xfId="16814"/>
    <cellStyle name="Navadno 3 3 3 5 2 2 3 5" xfId="29665"/>
    <cellStyle name="Navadno 3 3 3 5 2 2 3 6" xfId="32607"/>
    <cellStyle name="Navadno 3 3 3 5 2 2 4" xfId="2696"/>
    <cellStyle name="Navadno 3 3 3 5 2 2 4 2" xfId="19638"/>
    <cellStyle name="Navadno 3 3 3 5 2 2 5" xfId="6922"/>
    <cellStyle name="Navadno 3 3 3 5 2 2 5 2" xfId="21080"/>
    <cellStyle name="Navadno 3 3 3 5 2 2 6" xfId="11148"/>
    <cellStyle name="Navadno 3 3 3 5 2 2 6 2" xfId="25306"/>
    <cellStyle name="Navadno 3 3 3 5 2 2 7" xfId="15406"/>
    <cellStyle name="Navadno 3 3 3 5 2 2 8" xfId="28945"/>
    <cellStyle name="Navadno 3 3 3 5 2 2 9" xfId="31057"/>
    <cellStyle name="Navadno 3 3 3 5 2 3" xfId="4808"/>
    <cellStyle name="Navadno 3 3 3 5 2 3 2" xfId="9034"/>
    <cellStyle name="Navadno 3 3 3 5 2 3 2 2" xfId="23192"/>
    <cellStyle name="Navadno 3 3 3 5 2 3 3" xfId="13260"/>
    <cellStyle name="Navadno 3 3 3 5 2 3 3 2" xfId="27418"/>
    <cellStyle name="Navadno 3 3 3 5 2 3 4" xfId="17518"/>
    <cellStyle name="Navadno 3 3 3 5 2 3 5" xfId="30001"/>
    <cellStyle name="Navadno 3 3 3 5 2 3 6" xfId="32608"/>
    <cellStyle name="Navadno 3 3 3 5 2 4" xfId="3400"/>
    <cellStyle name="Navadno 3 3 3 5 2 4 2" xfId="7626"/>
    <cellStyle name="Navadno 3 3 3 5 2 4 2 2" xfId="21784"/>
    <cellStyle name="Navadno 3 3 3 5 2 4 3" xfId="11852"/>
    <cellStyle name="Navadno 3 3 3 5 2 4 3 2" xfId="26010"/>
    <cellStyle name="Navadno 3 3 3 5 2 4 4" xfId="16110"/>
    <cellStyle name="Navadno 3 3 3 5 2 4 5" xfId="29313"/>
    <cellStyle name="Navadno 3 3 3 5 2 4 6" xfId="32609"/>
    <cellStyle name="Navadno 3 3 3 5 2 5" xfId="1992"/>
    <cellStyle name="Navadno 3 3 3 5 2 5 2" xfId="18934"/>
    <cellStyle name="Navadno 3 3 3 5 2 6" xfId="6218"/>
    <cellStyle name="Navadno 3 3 3 5 2 6 2" xfId="20376"/>
    <cellStyle name="Navadno 3 3 3 5 2 7" xfId="10444"/>
    <cellStyle name="Navadno 3 3 3 5 2 7 2" xfId="24602"/>
    <cellStyle name="Navadno 3 3 3 5 2 8" xfId="14702"/>
    <cellStyle name="Navadno 3 3 3 5 2 9" xfId="28593"/>
    <cellStyle name="Navadno 3 3 3 5 3" xfId="899"/>
    <cellStyle name="Navadno 3 3 3 5 3 10" xfId="32610"/>
    <cellStyle name="Navadno 3 3 3 5 3 2" xfId="5160"/>
    <cellStyle name="Navadno 3 3 3 5 3 2 2" xfId="9386"/>
    <cellStyle name="Navadno 3 3 3 5 3 2 2 2" xfId="23544"/>
    <cellStyle name="Navadno 3 3 3 5 3 2 3" xfId="13612"/>
    <cellStyle name="Navadno 3 3 3 5 3 2 3 2" xfId="27770"/>
    <cellStyle name="Navadno 3 3 3 5 3 2 4" xfId="17870"/>
    <cellStyle name="Navadno 3 3 3 5 3 2 5" xfId="30177"/>
    <cellStyle name="Navadno 3 3 3 5 3 2 6" xfId="32611"/>
    <cellStyle name="Navadno 3 3 3 5 3 3" xfId="3752"/>
    <cellStyle name="Navadno 3 3 3 5 3 3 2" xfId="7978"/>
    <cellStyle name="Navadno 3 3 3 5 3 3 2 2" xfId="22136"/>
    <cellStyle name="Navadno 3 3 3 5 3 3 3" xfId="12204"/>
    <cellStyle name="Navadno 3 3 3 5 3 3 3 2" xfId="26362"/>
    <cellStyle name="Navadno 3 3 3 5 3 3 4" xfId="16462"/>
    <cellStyle name="Navadno 3 3 3 5 3 3 5" xfId="29489"/>
    <cellStyle name="Navadno 3 3 3 5 3 3 6" xfId="32612"/>
    <cellStyle name="Navadno 3 3 3 5 3 4" xfId="2344"/>
    <cellStyle name="Navadno 3 3 3 5 3 4 2" xfId="19286"/>
    <cellStyle name="Navadno 3 3 3 5 3 5" xfId="6570"/>
    <cellStyle name="Navadno 3 3 3 5 3 5 2" xfId="20728"/>
    <cellStyle name="Navadno 3 3 3 5 3 6" xfId="10796"/>
    <cellStyle name="Navadno 3 3 3 5 3 6 2" xfId="24954"/>
    <cellStyle name="Navadno 3 3 3 5 3 7" xfId="15054"/>
    <cellStyle name="Navadno 3 3 3 5 3 8" xfId="28769"/>
    <cellStyle name="Navadno 3 3 3 5 3 9" xfId="30881"/>
    <cellStyle name="Navadno 3 3 3 5 4" xfId="4424"/>
    <cellStyle name="Navadno 3 3 3 5 4 2" xfId="8650"/>
    <cellStyle name="Navadno 3 3 3 5 4 2 2" xfId="22808"/>
    <cellStyle name="Navadno 3 3 3 5 4 3" xfId="12876"/>
    <cellStyle name="Navadno 3 3 3 5 4 3 2" xfId="27034"/>
    <cellStyle name="Navadno 3 3 3 5 4 4" xfId="17134"/>
    <cellStyle name="Navadno 3 3 3 5 4 5" xfId="29809"/>
    <cellStyle name="Navadno 3 3 3 5 4 6" xfId="32613"/>
    <cellStyle name="Navadno 3 3 3 5 5" xfId="3016"/>
    <cellStyle name="Navadno 3 3 3 5 5 2" xfId="7242"/>
    <cellStyle name="Navadno 3 3 3 5 5 2 2" xfId="21400"/>
    <cellStyle name="Navadno 3 3 3 5 5 3" xfId="11468"/>
    <cellStyle name="Navadno 3 3 3 5 5 3 2" xfId="25626"/>
    <cellStyle name="Navadno 3 3 3 5 5 4" xfId="15726"/>
    <cellStyle name="Navadno 3 3 3 5 5 5" xfId="29121"/>
    <cellStyle name="Navadno 3 3 3 5 5 6" xfId="32614"/>
    <cellStyle name="Navadno 3 3 3 5 6" xfId="1608"/>
    <cellStyle name="Navadno 3 3 3 5 6 2" xfId="18550"/>
    <cellStyle name="Navadno 3 3 3 5 7" xfId="5834"/>
    <cellStyle name="Navadno 3 3 3 5 7 2" xfId="19992"/>
    <cellStyle name="Navadno 3 3 3 5 8" xfId="10060"/>
    <cellStyle name="Navadno 3 3 3 5 8 2" xfId="24218"/>
    <cellStyle name="Navadno 3 3 3 5 9" xfId="14318"/>
    <cellStyle name="Navadno 3 3 3 6" xfId="194"/>
    <cellStyle name="Navadno 3 3 3 6 10" xfId="28449"/>
    <cellStyle name="Navadno 3 3 3 6 11" xfId="30529"/>
    <cellStyle name="Navadno 3 3 3 6 12" xfId="32615"/>
    <cellStyle name="Navadno 3 3 3 6 2" xfId="419"/>
    <cellStyle name="Navadno 3 3 3 6 2 10" xfId="30641"/>
    <cellStyle name="Navadno 3 3 3 6 2 11" xfId="32616"/>
    <cellStyle name="Navadno 3 3 3 6 2 2" xfId="1123"/>
    <cellStyle name="Navadno 3 3 3 6 2 2 10" xfId="32617"/>
    <cellStyle name="Navadno 3 3 3 6 2 2 2" xfId="5384"/>
    <cellStyle name="Navadno 3 3 3 6 2 2 2 2" xfId="9610"/>
    <cellStyle name="Navadno 3 3 3 6 2 2 2 2 2" xfId="23768"/>
    <cellStyle name="Navadno 3 3 3 6 2 2 2 3" xfId="13836"/>
    <cellStyle name="Navadno 3 3 3 6 2 2 2 3 2" xfId="27994"/>
    <cellStyle name="Navadno 3 3 3 6 2 2 2 4" xfId="18094"/>
    <cellStyle name="Navadno 3 3 3 6 2 2 2 5" xfId="30289"/>
    <cellStyle name="Navadno 3 3 3 6 2 2 2 6" xfId="32618"/>
    <cellStyle name="Navadno 3 3 3 6 2 2 3" xfId="3976"/>
    <cellStyle name="Navadno 3 3 3 6 2 2 3 2" xfId="8202"/>
    <cellStyle name="Navadno 3 3 3 6 2 2 3 2 2" xfId="22360"/>
    <cellStyle name="Navadno 3 3 3 6 2 2 3 3" xfId="12428"/>
    <cellStyle name="Navadno 3 3 3 6 2 2 3 3 2" xfId="26586"/>
    <cellStyle name="Navadno 3 3 3 6 2 2 3 4" xfId="16686"/>
    <cellStyle name="Navadno 3 3 3 6 2 2 3 5" xfId="29601"/>
    <cellStyle name="Navadno 3 3 3 6 2 2 3 6" xfId="32619"/>
    <cellStyle name="Navadno 3 3 3 6 2 2 4" xfId="2568"/>
    <cellStyle name="Navadno 3 3 3 6 2 2 4 2" xfId="19510"/>
    <cellStyle name="Navadno 3 3 3 6 2 2 5" xfId="6794"/>
    <cellStyle name="Navadno 3 3 3 6 2 2 5 2" xfId="20952"/>
    <cellStyle name="Navadno 3 3 3 6 2 2 6" xfId="11020"/>
    <cellStyle name="Navadno 3 3 3 6 2 2 6 2" xfId="25178"/>
    <cellStyle name="Navadno 3 3 3 6 2 2 7" xfId="15278"/>
    <cellStyle name="Navadno 3 3 3 6 2 2 8" xfId="28881"/>
    <cellStyle name="Navadno 3 3 3 6 2 2 9" xfId="30993"/>
    <cellStyle name="Navadno 3 3 3 6 2 3" xfId="4680"/>
    <cellStyle name="Navadno 3 3 3 6 2 3 2" xfId="8906"/>
    <cellStyle name="Navadno 3 3 3 6 2 3 2 2" xfId="23064"/>
    <cellStyle name="Navadno 3 3 3 6 2 3 3" xfId="13132"/>
    <cellStyle name="Navadno 3 3 3 6 2 3 3 2" xfId="27290"/>
    <cellStyle name="Navadno 3 3 3 6 2 3 4" xfId="17390"/>
    <cellStyle name="Navadno 3 3 3 6 2 3 5" xfId="29937"/>
    <cellStyle name="Navadno 3 3 3 6 2 3 6" xfId="32620"/>
    <cellStyle name="Navadno 3 3 3 6 2 4" xfId="3272"/>
    <cellStyle name="Navadno 3 3 3 6 2 4 2" xfId="7498"/>
    <cellStyle name="Navadno 3 3 3 6 2 4 2 2" xfId="21656"/>
    <cellStyle name="Navadno 3 3 3 6 2 4 3" xfId="11724"/>
    <cellStyle name="Navadno 3 3 3 6 2 4 3 2" xfId="25882"/>
    <cellStyle name="Navadno 3 3 3 6 2 4 4" xfId="15982"/>
    <cellStyle name="Navadno 3 3 3 6 2 4 5" xfId="29249"/>
    <cellStyle name="Navadno 3 3 3 6 2 4 6" xfId="32621"/>
    <cellStyle name="Navadno 3 3 3 6 2 5" xfId="1864"/>
    <cellStyle name="Navadno 3 3 3 6 2 5 2" xfId="18806"/>
    <cellStyle name="Navadno 3 3 3 6 2 6" xfId="6090"/>
    <cellStyle name="Navadno 3 3 3 6 2 6 2" xfId="20248"/>
    <cellStyle name="Navadno 3 3 3 6 2 7" xfId="10316"/>
    <cellStyle name="Navadno 3 3 3 6 2 7 2" xfId="24474"/>
    <cellStyle name="Navadno 3 3 3 6 2 8" xfId="14574"/>
    <cellStyle name="Navadno 3 3 3 6 2 9" xfId="28529"/>
    <cellStyle name="Navadno 3 3 3 6 3" xfId="771"/>
    <cellStyle name="Navadno 3 3 3 6 3 10" xfId="32622"/>
    <cellStyle name="Navadno 3 3 3 6 3 2" xfId="5032"/>
    <cellStyle name="Navadno 3 3 3 6 3 2 2" xfId="9258"/>
    <cellStyle name="Navadno 3 3 3 6 3 2 2 2" xfId="23416"/>
    <cellStyle name="Navadno 3 3 3 6 3 2 3" xfId="13484"/>
    <cellStyle name="Navadno 3 3 3 6 3 2 3 2" xfId="27642"/>
    <cellStyle name="Navadno 3 3 3 6 3 2 4" xfId="17742"/>
    <cellStyle name="Navadno 3 3 3 6 3 2 5" xfId="30113"/>
    <cellStyle name="Navadno 3 3 3 6 3 2 6" xfId="32623"/>
    <cellStyle name="Navadno 3 3 3 6 3 3" xfId="3624"/>
    <cellStyle name="Navadno 3 3 3 6 3 3 2" xfId="7850"/>
    <cellStyle name="Navadno 3 3 3 6 3 3 2 2" xfId="22008"/>
    <cellStyle name="Navadno 3 3 3 6 3 3 3" xfId="12076"/>
    <cellStyle name="Navadno 3 3 3 6 3 3 3 2" xfId="26234"/>
    <cellStyle name="Navadno 3 3 3 6 3 3 4" xfId="16334"/>
    <cellStyle name="Navadno 3 3 3 6 3 3 5" xfId="29425"/>
    <cellStyle name="Navadno 3 3 3 6 3 3 6" xfId="32624"/>
    <cellStyle name="Navadno 3 3 3 6 3 4" xfId="2216"/>
    <cellStyle name="Navadno 3 3 3 6 3 4 2" xfId="19158"/>
    <cellStyle name="Navadno 3 3 3 6 3 5" xfId="6442"/>
    <cellStyle name="Navadno 3 3 3 6 3 5 2" xfId="20600"/>
    <cellStyle name="Navadno 3 3 3 6 3 6" xfId="10668"/>
    <cellStyle name="Navadno 3 3 3 6 3 6 2" xfId="24826"/>
    <cellStyle name="Navadno 3 3 3 6 3 7" xfId="14926"/>
    <cellStyle name="Navadno 3 3 3 6 3 8" xfId="28705"/>
    <cellStyle name="Navadno 3 3 3 6 3 9" xfId="30817"/>
    <cellStyle name="Navadno 3 3 3 6 4" xfId="4456"/>
    <cellStyle name="Navadno 3 3 3 6 4 2" xfId="8682"/>
    <cellStyle name="Navadno 3 3 3 6 4 2 2" xfId="22840"/>
    <cellStyle name="Navadno 3 3 3 6 4 3" xfId="12908"/>
    <cellStyle name="Navadno 3 3 3 6 4 3 2" xfId="27066"/>
    <cellStyle name="Navadno 3 3 3 6 4 4" xfId="17166"/>
    <cellStyle name="Navadno 3 3 3 6 4 5" xfId="29825"/>
    <cellStyle name="Navadno 3 3 3 6 4 6" xfId="32625"/>
    <cellStyle name="Navadno 3 3 3 6 5" xfId="3048"/>
    <cellStyle name="Navadno 3 3 3 6 5 2" xfId="7274"/>
    <cellStyle name="Navadno 3 3 3 6 5 2 2" xfId="21432"/>
    <cellStyle name="Navadno 3 3 3 6 5 3" xfId="11500"/>
    <cellStyle name="Navadno 3 3 3 6 5 3 2" xfId="25658"/>
    <cellStyle name="Navadno 3 3 3 6 5 4" xfId="15758"/>
    <cellStyle name="Navadno 3 3 3 6 5 5" xfId="29137"/>
    <cellStyle name="Navadno 3 3 3 6 5 6" xfId="32626"/>
    <cellStyle name="Navadno 3 3 3 6 6" xfId="1640"/>
    <cellStyle name="Navadno 3 3 3 6 6 2" xfId="18582"/>
    <cellStyle name="Navadno 3 3 3 6 7" xfId="5866"/>
    <cellStyle name="Navadno 3 3 3 6 7 2" xfId="20024"/>
    <cellStyle name="Navadno 3 3 3 6 8" xfId="10092"/>
    <cellStyle name="Navadno 3 3 3 6 8 2" xfId="24250"/>
    <cellStyle name="Navadno 3 3 3 6 9" xfId="14350"/>
    <cellStyle name="Navadno 3 3 3 7" xfId="356"/>
    <cellStyle name="Navadno 3 3 3 7 10" xfId="28500"/>
    <cellStyle name="Navadno 3 3 3 7 11" xfId="30611"/>
    <cellStyle name="Navadno 3 3 3 7 12" xfId="32627"/>
    <cellStyle name="Navadno 3 3 3 7 2" xfId="708"/>
    <cellStyle name="Navadno 3 3 3 7 2 10" xfId="30787"/>
    <cellStyle name="Navadno 3 3 3 7 2 11" xfId="32628"/>
    <cellStyle name="Navadno 3 3 3 7 2 2" xfId="1412"/>
    <cellStyle name="Navadno 3 3 3 7 2 2 10" xfId="32629"/>
    <cellStyle name="Navadno 3 3 3 7 2 2 2" xfId="5673"/>
    <cellStyle name="Navadno 3 3 3 7 2 2 2 2" xfId="9899"/>
    <cellStyle name="Navadno 3 3 3 7 2 2 2 2 2" xfId="24057"/>
    <cellStyle name="Navadno 3 3 3 7 2 2 2 3" xfId="14125"/>
    <cellStyle name="Navadno 3 3 3 7 2 2 2 3 2" xfId="28283"/>
    <cellStyle name="Navadno 3 3 3 7 2 2 2 4" xfId="18383"/>
    <cellStyle name="Navadno 3 3 3 7 2 2 2 5" xfId="30435"/>
    <cellStyle name="Navadno 3 3 3 7 2 2 2 6" xfId="32630"/>
    <cellStyle name="Navadno 3 3 3 7 2 2 3" xfId="4265"/>
    <cellStyle name="Navadno 3 3 3 7 2 2 3 2" xfId="8491"/>
    <cellStyle name="Navadno 3 3 3 7 2 2 3 2 2" xfId="22649"/>
    <cellStyle name="Navadno 3 3 3 7 2 2 3 3" xfId="12717"/>
    <cellStyle name="Navadno 3 3 3 7 2 2 3 3 2" xfId="26875"/>
    <cellStyle name="Navadno 3 3 3 7 2 2 3 4" xfId="16975"/>
    <cellStyle name="Navadno 3 3 3 7 2 2 3 5" xfId="29747"/>
    <cellStyle name="Navadno 3 3 3 7 2 2 3 6" xfId="32631"/>
    <cellStyle name="Navadno 3 3 3 7 2 2 4" xfId="2857"/>
    <cellStyle name="Navadno 3 3 3 7 2 2 4 2" xfId="19799"/>
    <cellStyle name="Navadno 3 3 3 7 2 2 5" xfId="7083"/>
    <cellStyle name="Navadno 3 3 3 7 2 2 5 2" xfId="21241"/>
    <cellStyle name="Navadno 3 3 3 7 2 2 6" xfId="11309"/>
    <cellStyle name="Navadno 3 3 3 7 2 2 6 2" xfId="25467"/>
    <cellStyle name="Navadno 3 3 3 7 2 2 7" xfId="15567"/>
    <cellStyle name="Navadno 3 3 3 7 2 2 8" xfId="29027"/>
    <cellStyle name="Navadno 3 3 3 7 2 2 9" xfId="31139"/>
    <cellStyle name="Navadno 3 3 3 7 2 3" xfId="4969"/>
    <cellStyle name="Navadno 3 3 3 7 2 3 2" xfId="9195"/>
    <cellStyle name="Navadno 3 3 3 7 2 3 2 2" xfId="23353"/>
    <cellStyle name="Navadno 3 3 3 7 2 3 3" xfId="13421"/>
    <cellStyle name="Navadno 3 3 3 7 2 3 3 2" xfId="27579"/>
    <cellStyle name="Navadno 3 3 3 7 2 3 4" xfId="17679"/>
    <cellStyle name="Navadno 3 3 3 7 2 3 5" xfId="30083"/>
    <cellStyle name="Navadno 3 3 3 7 2 3 6" xfId="32632"/>
    <cellStyle name="Navadno 3 3 3 7 2 4" xfId="3561"/>
    <cellStyle name="Navadno 3 3 3 7 2 4 2" xfId="7787"/>
    <cellStyle name="Navadno 3 3 3 7 2 4 2 2" xfId="21945"/>
    <cellStyle name="Navadno 3 3 3 7 2 4 3" xfId="12013"/>
    <cellStyle name="Navadno 3 3 3 7 2 4 3 2" xfId="26171"/>
    <cellStyle name="Navadno 3 3 3 7 2 4 4" xfId="16271"/>
    <cellStyle name="Navadno 3 3 3 7 2 4 5" xfId="29395"/>
    <cellStyle name="Navadno 3 3 3 7 2 4 6" xfId="32633"/>
    <cellStyle name="Navadno 3 3 3 7 2 5" xfId="2153"/>
    <cellStyle name="Navadno 3 3 3 7 2 5 2" xfId="19095"/>
    <cellStyle name="Navadno 3 3 3 7 2 6" xfId="6379"/>
    <cellStyle name="Navadno 3 3 3 7 2 6 2" xfId="20537"/>
    <cellStyle name="Navadno 3 3 3 7 2 7" xfId="10605"/>
    <cellStyle name="Navadno 3 3 3 7 2 7 2" xfId="24763"/>
    <cellStyle name="Navadno 3 3 3 7 2 8" xfId="14863"/>
    <cellStyle name="Navadno 3 3 3 7 2 9" xfId="28675"/>
    <cellStyle name="Navadno 3 3 3 7 3" xfId="1060"/>
    <cellStyle name="Navadno 3 3 3 7 3 10" xfId="32634"/>
    <cellStyle name="Navadno 3 3 3 7 3 2" xfId="5321"/>
    <cellStyle name="Navadno 3 3 3 7 3 2 2" xfId="9547"/>
    <cellStyle name="Navadno 3 3 3 7 3 2 2 2" xfId="23705"/>
    <cellStyle name="Navadno 3 3 3 7 3 2 3" xfId="13773"/>
    <cellStyle name="Navadno 3 3 3 7 3 2 3 2" xfId="27931"/>
    <cellStyle name="Navadno 3 3 3 7 3 2 4" xfId="18031"/>
    <cellStyle name="Navadno 3 3 3 7 3 2 5" xfId="30259"/>
    <cellStyle name="Navadno 3 3 3 7 3 2 6" xfId="32635"/>
    <cellStyle name="Navadno 3 3 3 7 3 3" xfId="3913"/>
    <cellStyle name="Navadno 3 3 3 7 3 3 2" xfId="8139"/>
    <cellStyle name="Navadno 3 3 3 7 3 3 2 2" xfId="22297"/>
    <cellStyle name="Navadno 3 3 3 7 3 3 3" xfId="12365"/>
    <cellStyle name="Navadno 3 3 3 7 3 3 3 2" xfId="26523"/>
    <cellStyle name="Navadno 3 3 3 7 3 3 4" xfId="16623"/>
    <cellStyle name="Navadno 3 3 3 7 3 3 5" xfId="29571"/>
    <cellStyle name="Navadno 3 3 3 7 3 3 6" xfId="32636"/>
    <cellStyle name="Navadno 3 3 3 7 3 4" xfId="2505"/>
    <cellStyle name="Navadno 3 3 3 7 3 4 2" xfId="19447"/>
    <cellStyle name="Navadno 3 3 3 7 3 5" xfId="6731"/>
    <cellStyle name="Navadno 3 3 3 7 3 5 2" xfId="20889"/>
    <cellStyle name="Navadno 3 3 3 7 3 6" xfId="10957"/>
    <cellStyle name="Navadno 3 3 3 7 3 6 2" xfId="25115"/>
    <cellStyle name="Navadno 3 3 3 7 3 7" xfId="15215"/>
    <cellStyle name="Navadno 3 3 3 7 3 8" xfId="28851"/>
    <cellStyle name="Navadno 3 3 3 7 3 9" xfId="30963"/>
    <cellStyle name="Navadno 3 3 3 7 4" xfId="4617"/>
    <cellStyle name="Navadno 3 3 3 7 4 2" xfId="8843"/>
    <cellStyle name="Navadno 3 3 3 7 4 2 2" xfId="23001"/>
    <cellStyle name="Navadno 3 3 3 7 4 3" xfId="13069"/>
    <cellStyle name="Navadno 3 3 3 7 4 3 2" xfId="27227"/>
    <cellStyle name="Navadno 3 3 3 7 4 4" xfId="17327"/>
    <cellStyle name="Navadno 3 3 3 7 4 5" xfId="29907"/>
    <cellStyle name="Navadno 3 3 3 7 4 6" xfId="32637"/>
    <cellStyle name="Navadno 3 3 3 7 5" xfId="3209"/>
    <cellStyle name="Navadno 3 3 3 7 5 2" xfId="7435"/>
    <cellStyle name="Navadno 3 3 3 7 5 2 2" xfId="21593"/>
    <cellStyle name="Navadno 3 3 3 7 5 3" xfId="11661"/>
    <cellStyle name="Navadno 3 3 3 7 5 3 2" xfId="25819"/>
    <cellStyle name="Navadno 3 3 3 7 5 4" xfId="15919"/>
    <cellStyle name="Navadno 3 3 3 7 5 5" xfId="29219"/>
    <cellStyle name="Navadno 3 3 3 7 5 6" xfId="32638"/>
    <cellStyle name="Navadno 3 3 3 7 6" xfId="1801"/>
    <cellStyle name="Navadno 3 3 3 7 6 2" xfId="18743"/>
    <cellStyle name="Navadno 3 3 3 7 7" xfId="6027"/>
    <cellStyle name="Navadno 3 3 3 7 7 2" xfId="20185"/>
    <cellStyle name="Navadno 3 3 3 7 8" xfId="10253"/>
    <cellStyle name="Navadno 3 3 3 7 8 2" xfId="24411"/>
    <cellStyle name="Navadno 3 3 3 7 9" xfId="14511"/>
    <cellStyle name="Navadno 3 3 3 8" xfId="387"/>
    <cellStyle name="Navadno 3 3 3 8 10" xfId="30625"/>
    <cellStyle name="Navadno 3 3 3 8 11" xfId="32639"/>
    <cellStyle name="Navadno 3 3 3 8 2" xfId="1091"/>
    <cellStyle name="Navadno 3 3 3 8 2 10" xfId="32640"/>
    <cellStyle name="Navadno 3 3 3 8 2 2" xfId="5352"/>
    <cellStyle name="Navadno 3 3 3 8 2 2 2" xfId="9578"/>
    <cellStyle name="Navadno 3 3 3 8 2 2 2 2" xfId="23736"/>
    <cellStyle name="Navadno 3 3 3 8 2 2 3" xfId="13804"/>
    <cellStyle name="Navadno 3 3 3 8 2 2 3 2" xfId="27962"/>
    <cellStyle name="Navadno 3 3 3 8 2 2 4" xfId="18062"/>
    <cellStyle name="Navadno 3 3 3 8 2 2 5" xfId="30273"/>
    <cellStyle name="Navadno 3 3 3 8 2 2 6" xfId="32641"/>
    <cellStyle name="Navadno 3 3 3 8 2 3" xfId="3944"/>
    <cellStyle name="Navadno 3 3 3 8 2 3 2" xfId="8170"/>
    <cellStyle name="Navadno 3 3 3 8 2 3 2 2" xfId="22328"/>
    <cellStyle name="Navadno 3 3 3 8 2 3 3" xfId="12396"/>
    <cellStyle name="Navadno 3 3 3 8 2 3 3 2" xfId="26554"/>
    <cellStyle name="Navadno 3 3 3 8 2 3 4" xfId="16654"/>
    <cellStyle name="Navadno 3 3 3 8 2 3 5" xfId="29585"/>
    <cellStyle name="Navadno 3 3 3 8 2 3 6" xfId="32642"/>
    <cellStyle name="Navadno 3 3 3 8 2 4" xfId="2536"/>
    <cellStyle name="Navadno 3 3 3 8 2 4 2" xfId="19478"/>
    <cellStyle name="Navadno 3 3 3 8 2 5" xfId="6762"/>
    <cellStyle name="Navadno 3 3 3 8 2 5 2" xfId="20920"/>
    <cellStyle name="Navadno 3 3 3 8 2 6" xfId="10988"/>
    <cellStyle name="Navadno 3 3 3 8 2 6 2" xfId="25146"/>
    <cellStyle name="Navadno 3 3 3 8 2 7" xfId="15246"/>
    <cellStyle name="Navadno 3 3 3 8 2 8" xfId="28865"/>
    <cellStyle name="Navadno 3 3 3 8 2 9" xfId="30977"/>
    <cellStyle name="Navadno 3 3 3 8 3" xfId="4648"/>
    <cellStyle name="Navadno 3 3 3 8 3 2" xfId="8874"/>
    <cellStyle name="Navadno 3 3 3 8 3 2 2" xfId="23032"/>
    <cellStyle name="Navadno 3 3 3 8 3 3" xfId="13100"/>
    <cellStyle name="Navadno 3 3 3 8 3 3 2" xfId="27258"/>
    <cellStyle name="Navadno 3 3 3 8 3 4" xfId="17358"/>
    <cellStyle name="Navadno 3 3 3 8 3 5" xfId="29921"/>
    <cellStyle name="Navadno 3 3 3 8 3 6" xfId="32643"/>
    <cellStyle name="Navadno 3 3 3 8 4" xfId="3240"/>
    <cellStyle name="Navadno 3 3 3 8 4 2" xfId="7466"/>
    <cellStyle name="Navadno 3 3 3 8 4 2 2" xfId="21624"/>
    <cellStyle name="Navadno 3 3 3 8 4 3" xfId="11692"/>
    <cellStyle name="Navadno 3 3 3 8 4 3 2" xfId="25850"/>
    <cellStyle name="Navadno 3 3 3 8 4 4" xfId="15950"/>
    <cellStyle name="Navadno 3 3 3 8 4 5" xfId="29233"/>
    <cellStyle name="Navadno 3 3 3 8 4 6" xfId="32644"/>
    <cellStyle name="Navadno 3 3 3 8 5" xfId="1832"/>
    <cellStyle name="Navadno 3 3 3 8 5 2" xfId="18774"/>
    <cellStyle name="Navadno 3 3 3 8 6" xfId="6058"/>
    <cellStyle name="Navadno 3 3 3 8 6 2" xfId="20216"/>
    <cellStyle name="Navadno 3 3 3 8 7" xfId="10284"/>
    <cellStyle name="Navadno 3 3 3 8 7 2" xfId="24442"/>
    <cellStyle name="Navadno 3 3 3 8 8" xfId="14542"/>
    <cellStyle name="Navadno 3 3 3 8 9" xfId="28513"/>
    <cellStyle name="Navadno 3 3 3 9" xfId="739"/>
    <cellStyle name="Navadno 3 3 3 9 10" xfId="32645"/>
    <cellStyle name="Navadno 3 3 3 9 2" xfId="5000"/>
    <cellStyle name="Navadno 3 3 3 9 2 2" xfId="9226"/>
    <cellStyle name="Navadno 3 3 3 9 2 2 2" xfId="23384"/>
    <cellStyle name="Navadno 3 3 3 9 2 3" xfId="13452"/>
    <cellStyle name="Navadno 3 3 3 9 2 3 2" xfId="27610"/>
    <cellStyle name="Navadno 3 3 3 9 2 4" xfId="17710"/>
    <cellStyle name="Navadno 3 3 3 9 2 5" xfId="30097"/>
    <cellStyle name="Navadno 3 3 3 9 2 6" xfId="32646"/>
    <cellStyle name="Navadno 3 3 3 9 3" xfId="3592"/>
    <cellStyle name="Navadno 3 3 3 9 3 2" xfId="7818"/>
    <cellStyle name="Navadno 3 3 3 9 3 2 2" xfId="21976"/>
    <cellStyle name="Navadno 3 3 3 9 3 3" xfId="12044"/>
    <cellStyle name="Navadno 3 3 3 9 3 3 2" xfId="26202"/>
    <cellStyle name="Navadno 3 3 3 9 3 4" xfId="16302"/>
    <cellStyle name="Navadno 3 3 3 9 3 5" xfId="29409"/>
    <cellStyle name="Navadno 3 3 3 9 3 6" xfId="32647"/>
    <cellStyle name="Navadno 3 3 3 9 4" xfId="2184"/>
    <cellStyle name="Navadno 3 3 3 9 4 2" xfId="19126"/>
    <cellStyle name="Navadno 3 3 3 9 5" xfId="6410"/>
    <cellStyle name="Navadno 3 3 3 9 5 2" xfId="20568"/>
    <cellStyle name="Navadno 3 3 3 9 6" xfId="10636"/>
    <cellStyle name="Navadno 3 3 3 9 6 2" xfId="24794"/>
    <cellStyle name="Navadno 3 3 3 9 7" xfId="14894"/>
    <cellStyle name="Navadno 3 3 3 9 8" xfId="28689"/>
    <cellStyle name="Navadno 3 3 3 9 9" xfId="30801"/>
    <cellStyle name="Navadno 3 3 4" xfId="79"/>
    <cellStyle name="Navadno 3 3 4 10" xfId="9947"/>
    <cellStyle name="Navadno 3 3 4 10 2" xfId="24105"/>
    <cellStyle name="Navadno 3 3 4 11" xfId="14205"/>
    <cellStyle name="Navadno 3 3 4 12" xfId="28362"/>
    <cellStyle name="Navadno 3 3 4 13" xfId="30474"/>
    <cellStyle name="Navadno 3 3 4 14" xfId="32648"/>
    <cellStyle name="Navadno 3 3 4 2" xfId="241"/>
    <cellStyle name="Navadno 3 3 4 2 10" xfId="28394"/>
    <cellStyle name="Navadno 3 3 4 2 11" xfId="30554"/>
    <cellStyle name="Navadno 3 3 4 2 12" xfId="32649"/>
    <cellStyle name="Navadno 3 3 4 2 2" xfId="594"/>
    <cellStyle name="Navadno 3 3 4 2 2 10" xfId="30730"/>
    <cellStyle name="Navadno 3 3 4 2 2 11" xfId="32650"/>
    <cellStyle name="Navadno 3 3 4 2 2 2" xfId="1298"/>
    <cellStyle name="Navadno 3 3 4 2 2 2 10" xfId="32651"/>
    <cellStyle name="Navadno 3 3 4 2 2 2 2" xfId="5559"/>
    <cellStyle name="Navadno 3 3 4 2 2 2 2 2" xfId="9785"/>
    <cellStyle name="Navadno 3 3 4 2 2 2 2 2 2" xfId="23943"/>
    <cellStyle name="Navadno 3 3 4 2 2 2 2 3" xfId="14011"/>
    <cellStyle name="Navadno 3 3 4 2 2 2 2 3 2" xfId="28169"/>
    <cellStyle name="Navadno 3 3 4 2 2 2 2 4" xfId="18269"/>
    <cellStyle name="Navadno 3 3 4 2 2 2 2 5" xfId="30378"/>
    <cellStyle name="Navadno 3 3 4 2 2 2 2 6" xfId="32652"/>
    <cellStyle name="Navadno 3 3 4 2 2 2 3" xfId="4151"/>
    <cellStyle name="Navadno 3 3 4 2 2 2 3 2" xfId="8377"/>
    <cellStyle name="Navadno 3 3 4 2 2 2 3 2 2" xfId="22535"/>
    <cellStyle name="Navadno 3 3 4 2 2 2 3 3" xfId="12603"/>
    <cellStyle name="Navadno 3 3 4 2 2 2 3 3 2" xfId="26761"/>
    <cellStyle name="Navadno 3 3 4 2 2 2 3 4" xfId="16861"/>
    <cellStyle name="Navadno 3 3 4 2 2 2 3 5" xfId="29690"/>
    <cellStyle name="Navadno 3 3 4 2 2 2 3 6" xfId="32653"/>
    <cellStyle name="Navadno 3 3 4 2 2 2 4" xfId="2743"/>
    <cellStyle name="Navadno 3 3 4 2 2 2 4 2" xfId="19685"/>
    <cellStyle name="Navadno 3 3 4 2 2 2 5" xfId="6969"/>
    <cellStyle name="Navadno 3 3 4 2 2 2 5 2" xfId="21127"/>
    <cellStyle name="Navadno 3 3 4 2 2 2 6" xfId="11195"/>
    <cellStyle name="Navadno 3 3 4 2 2 2 6 2" xfId="25353"/>
    <cellStyle name="Navadno 3 3 4 2 2 2 7" xfId="15453"/>
    <cellStyle name="Navadno 3 3 4 2 2 2 8" xfId="28970"/>
    <cellStyle name="Navadno 3 3 4 2 2 2 9" xfId="31082"/>
    <cellStyle name="Navadno 3 3 4 2 2 3" xfId="4855"/>
    <cellStyle name="Navadno 3 3 4 2 2 3 2" xfId="9081"/>
    <cellStyle name="Navadno 3 3 4 2 2 3 2 2" xfId="23239"/>
    <cellStyle name="Navadno 3 3 4 2 2 3 3" xfId="13307"/>
    <cellStyle name="Navadno 3 3 4 2 2 3 3 2" xfId="27465"/>
    <cellStyle name="Navadno 3 3 4 2 2 3 4" xfId="17565"/>
    <cellStyle name="Navadno 3 3 4 2 2 3 5" xfId="30026"/>
    <cellStyle name="Navadno 3 3 4 2 2 3 6" xfId="32654"/>
    <cellStyle name="Navadno 3 3 4 2 2 4" xfId="3447"/>
    <cellStyle name="Navadno 3 3 4 2 2 4 2" xfId="7673"/>
    <cellStyle name="Navadno 3 3 4 2 2 4 2 2" xfId="21831"/>
    <cellStyle name="Navadno 3 3 4 2 2 4 3" xfId="11899"/>
    <cellStyle name="Navadno 3 3 4 2 2 4 3 2" xfId="26057"/>
    <cellStyle name="Navadno 3 3 4 2 2 4 4" xfId="16157"/>
    <cellStyle name="Navadno 3 3 4 2 2 4 5" xfId="29338"/>
    <cellStyle name="Navadno 3 3 4 2 2 4 6" xfId="32655"/>
    <cellStyle name="Navadno 3 3 4 2 2 5" xfId="2039"/>
    <cellStyle name="Navadno 3 3 4 2 2 5 2" xfId="18981"/>
    <cellStyle name="Navadno 3 3 4 2 2 6" xfId="6265"/>
    <cellStyle name="Navadno 3 3 4 2 2 6 2" xfId="20423"/>
    <cellStyle name="Navadno 3 3 4 2 2 7" xfId="10491"/>
    <cellStyle name="Navadno 3 3 4 2 2 7 2" xfId="24649"/>
    <cellStyle name="Navadno 3 3 4 2 2 8" xfId="14749"/>
    <cellStyle name="Navadno 3 3 4 2 2 9" xfId="28618"/>
    <cellStyle name="Navadno 3 3 4 2 3" xfId="946"/>
    <cellStyle name="Navadno 3 3 4 2 3 10" xfId="32656"/>
    <cellStyle name="Navadno 3 3 4 2 3 2" xfId="5207"/>
    <cellStyle name="Navadno 3 3 4 2 3 2 2" xfId="9433"/>
    <cellStyle name="Navadno 3 3 4 2 3 2 2 2" xfId="23591"/>
    <cellStyle name="Navadno 3 3 4 2 3 2 3" xfId="13659"/>
    <cellStyle name="Navadno 3 3 4 2 3 2 3 2" xfId="27817"/>
    <cellStyle name="Navadno 3 3 4 2 3 2 4" xfId="17917"/>
    <cellStyle name="Navadno 3 3 4 2 3 2 5" xfId="30202"/>
    <cellStyle name="Navadno 3 3 4 2 3 2 6" xfId="32657"/>
    <cellStyle name="Navadno 3 3 4 2 3 3" xfId="3799"/>
    <cellStyle name="Navadno 3 3 4 2 3 3 2" xfId="8025"/>
    <cellStyle name="Navadno 3 3 4 2 3 3 2 2" xfId="22183"/>
    <cellStyle name="Navadno 3 3 4 2 3 3 3" xfId="12251"/>
    <cellStyle name="Navadno 3 3 4 2 3 3 3 2" xfId="26409"/>
    <cellStyle name="Navadno 3 3 4 2 3 3 4" xfId="16509"/>
    <cellStyle name="Navadno 3 3 4 2 3 3 5" xfId="29514"/>
    <cellStyle name="Navadno 3 3 4 2 3 3 6" xfId="32658"/>
    <cellStyle name="Navadno 3 3 4 2 3 4" xfId="2391"/>
    <cellStyle name="Navadno 3 3 4 2 3 4 2" xfId="19333"/>
    <cellStyle name="Navadno 3 3 4 2 3 5" xfId="6617"/>
    <cellStyle name="Navadno 3 3 4 2 3 5 2" xfId="20775"/>
    <cellStyle name="Navadno 3 3 4 2 3 6" xfId="10843"/>
    <cellStyle name="Navadno 3 3 4 2 3 6 2" xfId="25001"/>
    <cellStyle name="Navadno 3 3 4 2 3 7" xfId="15101"/>
    <cellStyle name="Navadno 3 3 4 2 3 8" xfId="28794"/>
    <cellStyle name="Navadno 3 3 4 2 3 9" xfId="30906"/>
    <cellStyle name="Navadno 3 3 4 2 4" xfId="4503"/>
    <cellStyle name="Navadno 3 3 4 2 4 2" xfId="8729"/>
    <cellStyle name="Navadno 3 3 4 2 4 2 2" xfId="22887"/>
    <cellStyle name="Navadno 3 3 4 2 4 3" xfId="12955"/>
    <cellStyle name="Navadno 3 3 4 2 4 3 2" xfId="27113"/>
    <cellStyle name="Navadno 3 3 4 2 4 4" xfId="17213"/>
    <cellStyle name="Navadno 3 3 4 2 4 5" xfId="29850"/>
    <cellStyle name="Navadno 3 3 4 2 4 6" xfId="32659"/>
    <cellStyle name="Navadno 3 3 4 2 5" xfId="3095"/>
    <cellStyle name="Navadno 3 3 4 2 5 2" xfId="7321"/>
    <cellStyle name="Navadno 3 3 4 2 5 2 2" xfId="21479"/>
    <cellStyle name="Navadno 3 3 4 2 5 3" xfId="11547"/>
    <cellStyle name="Navadno 3 3 4 2 5 3 2" xfId="25705"/>
    <cellStyle name="Navadno 3 3 4 2 5 4" xfId="15805"/>
    <cellStyle name="Navadno 3 3 4 2 5 5" xfId="29162"/>
    <cellStyle name="Navadno 3 3 4 2 5 6" xfId="32660"/>
    <cellStyle name="Navadno 3 3 4 2 6" xfId="1687"/>
    <cellStyle name="Navadno 3 3 4 2 6 2" xfId="18629"/>
    <cellStyle name="Navadno 3 3 4 2 7" xfId="5913"/>
    <cellStyle name="Navadno 3 3 4 2 7 2" xfId="20071"/>
    <cellStyle name="Navadno 3 3 4 2 8" xfId="10139"/>
    <cellStyle name="Navadno 3 3 4 2 8 2" xfId="24297"/>
    <cellStyle name="Navadno 3 3 4 2 9" xfId="14397"/>
    <cellStyle name="Navadno 3 3 4 3" xfId="336"/>
    <cellStyle name="Navadno 3 3 4 3 10" xfId="28417"/>
    <cellStyle name="Navadno 3 3 4 3 11" xfId="30601"/>
    <cellStyle name="Navadno 3 3 4 3 12" xfId="32661"/>
    <cellStyle name="Navadno 3 3 4 3 2" xfId="688"/>
    <cellStyle name="Navadno 3 3 4 3 2 10" xfId="30777"/>
    <cellStyle name="Navadno 3 3 4 3 2 11" xfId="32662"/>
    <cellStyle name="Navadno 3 3 4 3 2 2" xfId="1392"/>
    <cellStyle name="Navadno 3 3 4 3 2 2 10" xfId="32663"/>
    <cellStyle name="Navadno 3 3 4 3 2 2 2" xfId="5653"/>
    <cellStyle name="Navadno 3 3 4 3 2 2 2 2" xfId="9879"/>
    <cellStyle name="Navadno 3 3 4 3 2 2 2 2 2" xfId="24037"/>
    <cellStyle name="Navadno 3 3 4 3 2 2 2 3" xfId="14105"/>
    <cellStyle name="Navadno 3 3 4 3 2 2 2 3 2" xfId="28263"/>
    <cellStyle name="Navadno 3 3 4 3 2 2 2 4" xfId="18363"/>
    <cellStyle name="Navadno 3 3 4 3 2 2 2 5" xfId="30425"/>
    <cellStyle name="Navadno 3 3 4 3 2 2 2 6" xfId="32664"/>
    <cellStyle name="Navadno 3 3 4 3 2 2 3" xfId="4245"/>
    <cellStyle name="Navadno 3 3 4 3 2 2 3 2" xfId="8471"/>
    <cellStyle name="Navadno 3 3 4 3 2 2 3 2 2" xfId="22629"/>
    <cellStyle name="Navadno 3 3 4 3 2 2 3 3" xfId="12697"/>
    <cellStyle name="Navadno 3 3 4 3 2 2 3 3 2" xfId="26855"/>
    <cellStyle name="Navadno 3 3 4 3 2 2 3 4" xfId="16955"/>
    <cellStyle name="Navadno 3 3 4 3 2 2 3 5" xfId="29737"/>
    <cellStyle name="Navadno 3 3 4 3 2 2 3 6" xfId="32665"/>
    <cellStyle name="Navadno 3 3 4 3 2 2 4" xfId="2837"/>
    <cellStyle name="Navadno 3 3 4 3 2 2 4 2" xfId="19779"/>
    <cellStyle name="Navadno 3 3 4 3 2 2 5" xfId="7063"/>
    <cellStyle name="Navadno 3 3 4 3 2 2 5 2" xfId="21221"/>
    <cellStyle name="Navadno 3 3 4 3 2 2 6" xfId="11289"/>
    <cellStyle name="Navadno 3 3 4 3 2 2 6 2" xfId="25447"/>
    <cellStyle name="Navadno 3 3 4 3 2 2 7" xfId="15547"/>
    <cellStyle name="Navadno 3 3 4 3 2 2 8" xfId="29017"/>
    <cellStyle name="Navadno 3 3 4 3 2 2 9" xfId="31129"/>
    <cellStyle name="Navadno 3 3 4 3 2 3" xfId="4949"/>
    <cellStyle name="Navadno 3 3 4 3 2 3 2" xfId="9175"/>
    <cellStyle name="Navadno 3 3 4 3 2 3 2 2" xfId="23333"/>
    <cellStyle name="Navadno 3 3 4 3 2 3 3" xfId="13401"/>
    <cellStyle name="Navadno 3 3 4 3 2 3 3 2" xfId="27559"/>
    <cellStyle name="Navadno 3 3 4 3 2 3 4" xfId="17659"/>
    <cellStyle name="Navadno 3 3 4 3 2 3 5" xfId="30073"/>
    <cellStyle name="Navadno 3 3 4 3 2 3 6" xfId="32666"/>
    <cellStyle name="Navadno 3 3 4 3 2 4" xfId="3541"/>
    <cellStyle name="Navadno 3 3 4 3 2 4 2" xfId="7767"/>
    <cellStyle name="Navadno 3 3 4 3 2 4 2 2" xfId="21925"/>
    <cellStyle name="Navadno 3 3 4 3 2 4 3" xfId="11993"/>
    <cellStyle name="Navadno 3 3 4 3 2 4 3 2" xfId="26151"/>
    <cellStyle name="Navadno 3 3 4 3 2 4 4" xfId="16251"/>
    <cellStyle name="Navadno 3 3 4 3 2 4 5" xfId="29385"/>
    <cellStyle name="Navadno 3 3 4 3 2 4 6" xfId="32667"/>
    <cellStyle name="Navadno 3 3 4 3 2 5" xfId="2133"/>
    <cellStyle name="Navadno 3 3 4 3 2 5 2" xfId="19075"/>
    <cellStyle name="Navadno 3 3 4 3 2 6" xfId="6359"/>
    <cellStyle name="Navadno 3 3 4 3 2 6 2" xfId="20517"/>
    <cellStyle name="Navadno 3 3 4 3 2 7" xfId="10585"/>
    <cellStyle name="Navadno 3 3 4 3 2 7 2" xfId="24743"/>
    <cellStyle name="Navadno 3 3 4 3 2 8" xfId="14843"/>
    <cellStyle name="Navadno 3 3 4 3 2 9" xfId="28665"/>
    <cellStyle name="Navadno 3 3 4 3 3" xfId="1040"/>
    <cellStyle name="Navadno 3 3 4 3 3 10" xfId="32668"/>
    <cellStyle name="Navadno 3 3 4 3 3 2" xfId="5301"/>
    <cellStyle name="Navadno 3 3 4 3 3 2 2" xfId="9527"/>
    <cellStyle name="Navadno 3 3 4 3 3 2 2 2" xfId="23685"/>
    <cellStyle name="Navadno 3 3 4 3 3 2 3" xfId="13753"/>
    <cellStyle name="Navadno 3 3 4 3 3 2 3 2" xfId="27911"/>
    <cellStyle name="Navadno 3 3 4 3 3 2 4" xfId="18011"/>
    <cellStyle name="Navadno 3 3 4 3 3 2 5" xfId="30249"/>
    <cellStyle name="Navadno 3 3 4 3 3 2 6" xfId="32669"/>
    <cellStyle name="Navadno 3 3 4 3 3 3" xfId="3893"/>
    <cellStyle name="Navadno 3 3 4 3 3 3 2" xfId="8119"/>
    <cellStyle name="Navadno 3 3 4 3 3 3 2 2" xfId="22277"/>
    <cellStyle name="Navadno 3 3 4 3 3 3 3" xfId="12345"/>
    <cellStyle name="Navadno 3 3 4 3 3 3 3 2" xfId="26503"/>
    <cellStyle name="Navadno 3 3 4 3 3 3 4" xfId="16603"/>
    <cellStyle name="Navadno 3 3 4 3 3 3 5" xfId="29561"/>
    <cellStyle name="Navadno 3 3 4 3 3 3 6" xfId="32670"/>
    <cellStyle name="Navadno 3 3 4 3 3 4" xfId="2485"/>
    <cellStyle name="Navadno 3 3 4 3 3 4 2" xfId="19427"/>
    <cellStyle name="Navadno 3 3 4 3 3 5" xfId="6711"/>
    <cellStyle name="Navadno 3 3 4 3 3 5 2" xfId="20869"/>
    <cellStyle name="Navadno 3 3 4 3 3 6" xfId="10937"/>
    <cellStyle name="Navadno 3 3 4 3 3 6 2" xfId="25095"/>
    <cellStyle name="Navadno 3 3 4 3 3 7" xfId="15195"/>
    <cellStyle name="Navadno 3 3 4 3 3 8" xfId="28841"/>
    <cellStyle name="Navadno 3 3 4 3 3 9" xfId="30953"/>
    <cellStyle name="Navadno 3 3 4 3 4" xfId="4597"/>
    <cellStyle name="Navadno 3 3 4 3 4 2" xfId="8823"/>
    <cellStyle name="Navadno 3 3 4 3 4 2 2" xfId="22981"/>
    <cellStyle name="Navadno 3 3 4 3 4 3" xfId="13049"/>
    <cellStyle name="Navadno 3 3 4 3 4 3 2" xfId="27207"/>
    <cellStyle name="Navadno 3 3 4 3 4 4" xfId="17307"/>
    <cellStyle name="Navadno 3 3 4 3 4 5" xfId="29897"/>
    <cellStyle name="Navadno 3 3 4 3 4 6" xfId="32671"/>
    <cellStyle name="Navadno 3 3 4 3 5" xfId="3189"/>
    <cellStyle name="Navadno 3 3 4 3 5 2" xfId="7415"/>
    <cellStyle name="Navadno 3 3 4 3 5 2 2" xfId="21573"/>
    <cellStyle name="Navadno 3 3 4 3 5 3" xfId="11641"/>
    <cellStyle name="Navadno 3 3 4 3 5 3 2" xfId="25799"/>
    <cellStyle name="Navadno 3 3 4 3 5 4" xfId="15899"/>
    <cellStyle name="Navadno 3 3 4 3 5 5" xfId="29209"/>
    <cellStyle name="Navadno 3 3 4 3 5 6" xfId="32672"/>
    <cellStyle name="Navadno 3 3 4 3 6" xfId="1781"/>
    <cellStyle name="Navadno 3 3 4 3 6 2" xfId="18723"/>
    <cellStyle name="Navadno 3 3 4 3 7" xfId="6007"/>
    <cellStyle name="Navadno 3 3 4 3 7 2" xfId="20165"/>
    <cellStyle name="Navadno 3 3 4 3 8" xfId="10233"/>
    <cellStyle name="Navadno 3 3 4 3 8 2" xfId="24391"/>
    <cellStyle name="Navadno 3 3 4 3 9" xfId="14491"/>
    <cellStyle name="Navadno 3 3 4 4" xfId="466"/>
    <cellStyle name="Navadno 3 3 4 4 10" xfId="30666"/>
    <cellStyle name="Navadno 3 3 4 4 11" xfId="32673"/>
    <cellStyle name="Navadno 3 3 4 4 2" xfId="1170"/>
    <cellStyle name="Navadno 3 3 4 4 2 10" xfId="32674"/>
    <cellStyle name="Navadno 3 3 4 4 2 2" xfId="5431"/>
    <cellStyle name="Navadno 3 3 4 4 2 2 2" xfId="9657"/>
    <cellStyle name="Navadno 3 3 4 4 2 2 2 2" xfId="23815"/>
    <cellStyle name="Navadno 3 3 4 4 2 2 3" xfId="13883"/>
    <cellStyle name="Navadno 3 3 4 4 2 2 3 2" xfId="28041"/>
    <cellStyle name="Navadno 3 3 4 4 2 2 4" xfId="18141"/>
    <cellStyle name="Navadno 3 3 4 4 2 2 5" xfId="30314"/>
    <cellStyle name="Navadno 3 3 4 4 2 2 6" xfId="32675"/>
    <cellStyle name="Navadno 3 3 4 4 2 3" xfId="4023"/>
    <cellStyle name="Navadno 3 3 4 4 2 3 2" xfId="8249"/>
    <cellStyle name="Navadno 3 3 4 4 2 3 2 2" xfId="22407"/>
    <cellStyle name="Navadno 3 3 4 4 2 3 3" xfId="12475"/>
    <cellStyle name="Navadno 3 3 4 4 2 3 3 2" xfId="26633"/>
    <cellStyle name="Navadno 3 3 4 4 2 3 4" xfId="16733"/>
    <cellStyle name="Navadno 3 3 4 4 2 3 5" xfId="29626"/>
    <cellStyle name="Navadno 3 3 4 4 2 3 6" xfId="32676"/>
    <cellStyle name="Navadno 3 3 4 4 2 4" xfId="2615"/>
    <cellStyle name="Navadno 3 3 4 4 2 4 2" xfId="19557"/>
    <cellStyle name="Navadno 3 3 4 4 2 5" xfId="6841"/>
    <cellStyle name="Navadno 3 3 4 4 2 5 2" xfId="20999"/>
    <cellStyle name="Navadno 3 3 4 4 2 6" xfId="11067"/>
    <cellStyle name="Navadno 3 3 4 4 2 6 2" xfId="25225"/>
    <cellStyle name="Navadno 3 3 4 4 2 7" xfId="15325"/>
    <cellStyle name="Navadno 3 3 4 4 2 8" xfId="28906"/>
    <cellStyle name="Navadno 3 3 4 4 2 9" xfId="31018"/>
    <cellStyle name="Navadno 3 3 4 4 3" xfId="4727"/>
    <cellStyle name="Navadno 3 3 4 4 3 2" xfId="8953"/>
    <cellStyle name="Navadno 3 3 4 4 3 2 2" xfId="23111"/>
    <cellStyle name="Navadno 3 3 4 4 3 3" xfId="13179"/>
    <cellStyle name="Navadno 3 3 4 4 3 3 2" xfId="27337"/>
    <cellStyle name="Navadno 3 3 4 4 3 4" xfId="17437"/>
    <cellStyle name="Navadno 3 3 4 4 3 5" xfId="29962"/>
    <cellStyle name="Navadno 3 3 4 4 3 6" xfId="32677"/>
    <cellStyle name="Navadno 3 3 4 4 4" xfId="3319"/>
    <cellStyle name="Navadno 3 3 4 4 4 2" xfId="7545"/>
    <cellStyle name="Navadno 3 3 4 4 4 2 2" xfId="21703"/>
    <cellStyle name="Navadno 3 3 4 4 4 3" xfId="11771"/>
    <cellStyle name="Navadno 3 3 4 4 4 3 2" xfId="25929"/>
    <cellStyle name="Navadno 3 3 4 4 4 4" xfId="16029"/>
    <cellStyle name="Navadno 3 3 4 4 4 5" xfId="29274"/>
    <cellStyle name="Navadno 3 3 4 4 4 6" xfId="32678"/>
    <cellStyle name="Navadno 3 3 4 4 5" xfId="1911"/>
    <cellStyle name="Navadno 3 3 4 4 5 2" xfId="18853"/>
    <cellStyle name="Navadno 3 3 4 4 6" xfId="6137"/>
    <cellStyle name="Navadno 3 3 4 4 6 2" xfId="20295"/>
    <cellStyle name="Navadno 3 3 4 4 7" xfId="10363"/>
    <cellStyle name="Navadno 3 3 4 4 7 2" xfId="24521"/>
    <cellStyle name="Navadno 3 3 4 4 8" xfId="14621"/>
    <cellStyle name="Navadno 3 3 4 4 9" xfId="28554"/>
    <cellStyle name="Navadno 3 3 4 5" xfId="818"/>
    <cellStyle name="Navadno 3 3 4 5 10" xfId="32679"/>
    <cellStyle name="Navadno 3 3 4 5 2" xfId="5079"/>
    <cellStyle name="Navadno 3 3 4 5 2 2" xfId="9305"/>
    <cellStyle name="Navadno 3 3 4 5 2 2 2" xfId="23463"/>
    <cellStyle name="Navadno 3 3 4 5 2 3" xfId="13531"/>
    <cellStyle name="Navadno 3 3 4 5 2 3 2" xfId="27689"/>
    <cellStyle name="Navadno 3 3 4 5 2 4" xfId="17789"/>
    <cellStyle name="Navadno 3 3 4 5 2 5" xfId="30138"/>
    <cellStyle name="Navadno 3 3 4 5 2 6" xfId="32680"/>
    <cellStyle name="Navadno 3 3 4 5 3" xfId="3671"/>
    <cellStyle name="Navadno 3 3 4 5 3 2" xfId="7897"/>
    <cellStyle name="Navadno 3 3 4 5 3 2 2" xfId="22055"/>
    <cellStyle name="Navadno 3 3 4 5 3 3" xfId="12123"/>
    <cellStyle name="Navadno 3 3 4 5 3 3 2" xfId="26281"/>
    <cellStyle name="Navadno 3 3 4 5 3 4" xfId="16381"/>
    <cellStyle name="Navadno 3 3 4 5 3 5" xfId="29450"/>
    <cellStyle name="Navadno 3 3 4 5 3 6" xfId="32681"/>
    <cellStyle name="Navadno 3 3 4 5 4" xfId="2263"/>
    <cellStyle name="Navadno 3 3 4 5 4 2" xfId="19205"/>
    <cellStyle name="Navadno 3 3 4 5 5" xfId="6489"/>
    <cellStyle name="Navadno 3 3 4 5 5 2" xfId="20647"/>
    <cellStyle name="Navadno 3 3 4 5 6" xfId="10715"/>
    <cellStyle name="Navadno 3 3 4 5 6 2" xfId="24873"/>
    <cellStyle name="Navadno 3 3 4 5 7" xfId="14973"/>
    <cellStyle name="Navadno 3 3 4 5 8" xfId="28730"/>
    <cellStyle name="Navadno 3 3 4 5 9" xfId="30842"/>
    <cellStyle name="Navadno 3 3 4 6" xfId="4343"/>
    <cellStyle name="Navadno 3 3 4 6 2" xfId="8569"/>
    <cellStyle name="Navadno 3 3 4 6 2 2" xfId="22727"/>
    <cellStyle name="Navadno 3 3 4 6 3" xfId="12795"/>
    <cellStyle name="Navadno 3 3 4 6 3 2" xfId="26953"/>
    <cellStyle name="Navadno 3 3 4 6 4" xfId="17053"/>
    <cellStyle name="Navadno 3 3 4 6 5" xfId="29770"/>
    <cellStyle name="Navadno 3 3 4 6 6" xfId="32682"/>
    <cellStyle name="Navadno 3 3 4 7" xfId="2935"/>
    <cellStyle name="Navadno 3 3 4 7 2" xfId="7161"/>
    <cellStyle name="Navadno 3 3 4 7 2 2" xfId="21319"/>
    <cellStyle name="Navadno 3 3 4 7 3" xfId="11387"/>
    <cellStyle name="Navadno 3 3 4 7 3 2" xfId="25545"/>
    <cellStyle name="Navadno 3 3 4 7 4" xfId="15645"/>
    <cellStyle name="Navadno 3 3 4 7 5" xfId="29082"/>
    <cellStyle name="Navadno 3 3 4 7 6" xfId="32683"/>
    <cellStyle name="Navadno 3 3 4 8" xfId="1495"/>
    <cellStyle name="Navadno 3 3 4 8 2" xfId="18437"/>
    <cellStyle name="Navadno 3 3 4 9" xfId="5721"/>
    <cellStyle name="Navadno 3 3 4 9 2" xfId="19879"/>
    <cellStyle name="Navadno 3 3 5" xfId="113"/>
    <cellStyle name="Navadno 3 3 5 10" xfId="14269"/>
    <cellStyle name="Navadno 3 3 5 11" xfId="28378"/>
    <cellStyle name="Navadno 3 3 5 12" xfId="30490"/>
    <cellStyle name="Navadno 3 3 5 13" xfId="32684"/>
    <cellStyle name="Navadno 3 3 5 2" xfId="273"/>
    <cellStyle name="Navadno 3 3 5 2 10" xfId="28474"/>
    <cellStyle name="Navadno 3 3 5 2 11" xfId="30570"/>
    <cellStyle name="Navadno 3 3 5 2 12" xfId="32685"/>
    <cellStyle name="Navadno 3 3 5 2 2" xfId="626"/>
    <cellStyle name="Navadno 3 3 5 2 2 10" xfId="30746"/>
    <cellStyle name="Navadno 3 3 5 2 2 11" xfId="32686"/>
    <cellStyle name="Navadno 3 3 5 2 2 2" xfId="1330"/>
    <cellStyle name="Navadno 3 3 5 2 2 2 10" xfId="32687"/>
    <cellStyle name="Navadno 3 3 5 2 2 2 2" xfId="5591"/>
    <cellStyle name="Navadno 3 3 5 2 2 2 2 2" xfId="9817"/>
    <cellStyle name="Navadno 3 3 5 2 2 2 2 2 2" xfId="23975"/>
    <cellStyle name="Navadno 3 3 5 2 2 2 2 3" xfId="14043"/>
    <cellStyle name="Navadno 3 3 5 2 2 2 2 3 2" xfId="28201"/>
    <cellStyle name="Navadno 3 3 5 2 2 2 2 4" xfId="18301"/>
    <cellStyle name="Navadno 3 3 5 2 2 2 2 5" xfId="30394"/>
    <cellStyle name="Navadno 3 3 5 2 2 2 2 6" xfId="32688"/>
    <cellStyle name="Navadno 3 3 5 2 2 2 3" xfId="4183"/>
    <cellStyle name="Navadno 3 3 5 2 2 2 3 2" xfId="8409"/>
    <cellStyle name="Navadno 3 3 5 2 2 2 3 2 2" xfId="22567"/>
    <cellStyle name="Navadno 3 3 5 2 2 2 3 3" xfId="12635"/>
    <cellStyle name="Navadno 3 3 5 2 2 2 3 3 2" xfId="26793"/>
    <cellStyle name="Navadno 3 3 5 2 2 2 3 4" xfId="16893"/>
    <cellStyle name="Navadno 3 3 5 2 2 2 3 5" xfId="29706"/>
    <cellStyle name="Navadno 3 3 5 2 2 2 3 6" xfId="32689"/>
    <cellStyle name="Navadno 3 3 5 2 2 2 4" xfId="2775"/>
    <cellStyle name="Navadno 3 3 5 2 2 2 4 2" xfId="19717"/>
    <cellStyle name="Navadno 3 3 5 2 2 2 5" xfId="7001"/>
    <cellStyle name="Navadno 3 3 5 2 2 2 5 2" xfId="21159"/>
    <cellStyle name="Navadno 3 3 5 2 2 2 6" xfId="11227"/>
    <cellStyle name="Navadno 3 3 5 2 2 2 6 2" xfId="25385"/>
    <cellStyle name="Navadno 3 3 5 2 2 2 7" xfId="15485"/>
    <cellStyle name="Navadno 3 3 5 2 2 2 8" xfId="28986"/>
    <cellStyle name="Navadno 3 3 5 2 2 2 9" xfId="31098"/>
    <cellStyle name="Navadno 3 3 5 2 2 3" xfId="4887"/>
    <cellStyle name="Navadno 3 3 5 2 2 3 2" xfId="9113"/>
    <cellStyle name="Navadno 3 3 5 2 2 3 2 2" xfId="23271"/>
    <cellStyle name="Navadno 3 3 5 2 2 3 3" xfId="13339"/>
    <cellStyle name="Navadno 3 3 5 2 2 3 3 2" xfId="27497"/>
    <cellStyle name="Navadno 3 3 5 2 2 3 4" xfId="17597"/>
    <cellStyle name="Navadno 3 3 5 2 2 3 5" xfId="30042"/>
    <cellStyle name="Navadno 3 3 5 2 2 3 6" xfId="32690"/>
    <cellStyle name="Navadno 3 3 5 2 2 4" xfId="3479"/>
    <cellStyle name="Navadno 3 3 5 2 2 4 2" xfId="7705"/>
    <cellStyle name="Navadno 3 3 5 2 2 4 2 2" xfId="21863"/>
    <cellStyle name="Navadno 3 3 5 2 2 4 3" xfId="11931"/>
    <cellStyle name="Navadno 3 3 5 2 2 4 3 2" xfId="26089"/>
    <cellStyle name="Navadno 3 3 5 2 2 4 4" xfId="16189"/>
    <cellStyle name="Navadno 3 3 5 2 2 4 5" xfId="29354"/>
    <cellStyle name="Navadno 3 3 5 2 2 4 6" xfId="32691"/>
    <cellStyle name="Navadno 3 3 5 2 2 5" xfId="2071"/>
    <cellStyle name="Navadno 3 3 5 2 2 5 2" xfId="19013"/>
    <cellStyle name="Navadno 3 3 5 2 2 6" xfId="6297"/>
    <cellStyle name="Navadno 3 3 5 2 2 6 2" xfId="20455"/>
    <cellStyle name="Navadno 3 3 5 2 2 7" xfId="10523"/>
    <cellStyle name="Navadno 3 3 5 2 2 7 2" xfId="24681"/>
    <cellStyle name="Navadno 3 3 5 2 2 8" xfId="14781"/>
    <cellStyle name="Navadno 3 3 5 2 2 9" xfId="28634"/>
    <cellStyle name="Navadno 3 3 5 2 3" xfId="978"/>
    <cellStyle name="Navadno 3 3 5 2 3 10" xfId="32692"/>
    <cellStyle name="Navadno 3 3 5 2 3 2" xfId="5239"/>
    <cellStyle name="Navadno 3 3 5 2 3 2 2" xfId="9465"/>
    <cellStyle name="Navadno 3 3 5 2 3 2 2 2" xfId="23623"/>
    <cellStyle name="Navadno 3 3 5 2 3 2 3" xfId="13691"/>
    <cellStyle name="Navadno 3 3 5 2 3 2 3 2" xfId="27849"/>
    <cellStyle name="Navadno 3 3 5 2 3 2 4" xfId="17949"/>
    <cellStyle name="Navadno 3 3 5 2 3 2 5" xfId="30218"/>
    <cellStyle name="Navadno 3 3 5 2 3 2 6" xfId="32693"/>
    <cellStyle name="Navadno 3 3 5 2 3 3" xfId="3831"/>
    <cellStyle name="Navadno 3 3 5 2 3 3 2" xfId="8057"/>
    <cellStyle name="Navadno 3 3 5 2 3 3 2 2" xfId="22215"/>
    <cellStyle name="Navadno 3 3 5 2 3 3 3" xfId="12283"/>
    <cellStyle name="Navadno 3 3 5 2 3 3 3 2" xfId="26441"/>
    <cellStyle name="Navadno 3 3 5 2 3 3 4" xfId="16541"/>
    <cellStyle name="Navadno 3 3 5 2 3 3 5" xfId="29530"/>
    <cellStyle name="Navadno 3 3 5 2 3 3 6" xfId="32694"/>
    <cellStyle name="Navadno 3 3 5 2 3 4" xfId="2423"/>
    <cellStyle name="Navadno 3 3 5 2 3 4 2" xfId="19365"/>
    <cellStyle name="Navadno 3 3 5 2 3 5" xfId="6649"/>
    <cellStyle name="Navadno 3 3 5 2 3 5 2" xfId="20807"/>
    <cellStyle name="Navadno 3 3 5 2 3 6" xfId="10875"/>
    <cellStyle name="Navadno 3 3 5 2 3 6 2" xfId="25033"/>
    <cellStyle name="Navadno 3 3 5 2 3 7" xfId="15133"/>
    <cellStyle name="Navadno 3 3 5 2 3 8" xfId="28810"/>
    <cellStyle name="Navadno 3 3 5 2 3 9" xfId="30922"/>
    <cellStyle name="Navadno 3 3 5 2 4" xfId="4535"/>
    <cellStyle name="Navadno 3 3 5 2 4 2" xfId="8761"/>
    <cellStyle name="Navadno 3 3 5 2 4 2 2" xfId="22919"/>
    <cellStyle name="Navadno 3 3 5 2 4 3" xfId="12987"/>
    <cellStyle name="Navadno 3 3 5 2 4 3 2" xfId="27145"/>
    <cellStyle name="Navadno 3 3 5 2 4 4" xfId="17245"/>
    <cellStyle name="Navadno 3 3 5 2 4 5" xfId="29866"/>
    <cellStyle name="Navadno 3 3 5 2 4 6" xfId="32695"/>
    <cellStyle name="Navadno 3 3 5 2 5" xfId="3127"/>
    <cellStyle name="Navadno 3 3 5 2 5 2" xfId="7353"/>
    <cellStyle name="Navadno 3 3 5 2 5 2 2" xfId="21511"/>
    <cellStyle name="Navadno 3 3 5 2 5 3" xfId="11579"/>
    <cellStyle name="Navadno 3 3 5 2 5 3 2" xfId="25737"/>
    <cellStyle name="Navadno 3 3 5 2 5 4" xfId="15837"/>
    <cellStyle name="Navadno 3 3 5 2 5 5" xfId="29178"/>
    <cellStyle name="Navadno 3 3 5 2 5 6" xfId="32696"/>
    <cellStyle name="Navadno 3 3 5 2 6" xfId="1719"/>
    <cellStyle name="Navadno 3 3 5 2 6 2" xfId="18661"/>
    <cellStyle name="Navadno 3 3 5 2 7" xfId="5945"/>
    <cellStyle name="Navadno 3 3 5 2 7 2" xfId="20103"/>
    <cellStyle name="Navadno 3 3 5 2 8" xfId="10171"/>
    <cellStyle name="Navadno 3 3 5 2 8 2" xfId="24329"/>
    <cellStyle name="Navadno 3 3 5 2 9" xfId="14429"/>
    <cellStyle name="Navadno 3 3 5 3" xfId="498"/>
    <cellStyle name="Navadno 3 3 5 3 10" xfId="30682"/>
    <cellStyle name="Navadno 3 3 5 3 11" xfId="32697"/>
    <cellStyle name="Navadno 3 3 5 3 2" xfId="1202"/>
    <cellStyle name="Navadno 3 3 5 3 2 10" xfId="32698"/>
    <cellStyle name="Navadno 3 3 5 3 2 2" xfId="5463"/>
    <cellStyle name="Navadno 3 3 5 3 2 2 2" xfId="9689"/>
    <cellStyle name="Navadno 3 3 5 3 2 2 2 2" xfId="23847"/>
    <cellStyle name="Navadno 3 3 5 3 2 2 3" xfId="13915"/>
    <cellStyle name="Navadno 3 3 5 3 2 2 3 2" xfId="28073"/>
    <cellStyle name="Navadno 3 3 5 3 2 2 4" xfId="18173"/>
    <cellStyle name="Navadno 3 3 5 3 2 2 5" xfId="30330"/>
    <cellStyle name="Navadno 3 3 5 3 2 2 6" xfId="32699"/>
    <cellStyle name="Navadno 3 3 5 3 2 3" xfId="4055"/>
    <cellStyle name="Navadno 3 3 5 3 2 3 2" xfId="8281"/>
    <cellStyle name="Navadno 3 3 5 3 2 3 2 2" xfId="22439"/>
    <cellStyle name="Navadno 3 3 5 3 2 3 3" xfId="12507"/>
    <cellStyle name="Navadno 3 3 5 3 2 3 3 2" xfId="26665"/>
    <cellStyle name="Navadno 3 3 5 3 2 3 4" xfId="16765"/>
    <cellStyle name="Navadno 3 3 5 3 2 3 5" xfId="29642"/>
    <cellStyle name="Navadno 3 3 5 3 2 3 6" xfId="32700"/>
    <cellStyle name="Navadno 3 3 5 3 2 4" xfId="2647"/>
    <cellStyle name="Navadno 3 3 5 3 2 4 2" xfId="19589"/>
    <cellStyle name="Navadno 3 3 5 3 2 5" xfId="6873"/>
    <cellStyle name="Navadno 3 3 5 3 2 5 2" xfId="21031"/>
    <cellStyle name="Navadno 3 3 5 3 2 6" xfId="11099"/>
    <cellStyle name="Navadno 3 3 5 3 2 6 2" xfId="25257"/>
    <cellStyle name="Navadno 3 3 5 3 2 7" xfId="15357"/>
    <cellStyle name="Navadno 3 3 5 3 2 8" xfId="28922"/>
    <cellStyle name="Navadno 3 3 5 3 2 9" xfId="31034"/>
    <cellStyle name="Navadno 3 3 5 3 3" xfId="4759"/>
    <cellStyle name="Navadno 3 3 5 3 3 2" xfId="8985"/>
    <cellStyle name="Navadno 3 3 5 3 3 2 2" xfId="23143"/>
    <cellStyle name="Navadno 3 3 5 3 3 3" xfId="13211"/>
    <cellStyle name="Navadno 3 3 5 3 3 3 2" xfId="27369"/>
    <cellStyle name="Navadno 3 3 5 3 3 4" xfId="17469"/>
    <cellStyle name="Navadno 3 3 5 3 3 5" xfId="29978"/>
    <cellStyle name="Navadno 3 3 5 3 3 6" xfId="32701"/>
    <cellStyle name="Navadno 3 3 5 3 4" xfId="3351"/>
    <cellStyle name="Navadno 3 3 5 3 4 2" xfId="7577"/>
    <cellStyle name="Navadno 3 3 5 3 4 2 2" xfId="21735"/>
    <cellStyle name="Navadno 3 3 5 3 4 3" xfId="11803"/>
    <cellStyle name="Navadno 3 3 5 3 4 3 2" xfId="25961"/>
    <cellStyle name="Navadno 3 3 5 3 4 4" xfId="16061"/>
    <cellStyle name="Navadno 3 3 5 3 4 5" xfId="29290"/>
    <cellStyle name="Navadno 3 3 5 3 4 6" xfId="32702"/>
    <cellStyle name="Navadno 3 3 5 3 5" xfId="1943"/>
    <cellStyle name="Navadno 3 3 5 3 5 2" xfId="18885"/>
    <cellStyle name="Navadno 3 3 5 3 6" xfId="6169"/>
    <cellStyle name="Navadno 3 3 5 3 6 2" xfId="20327"/>
    <cellStyle name="Navadno 3 3 5 3 7" xfId="10395"/>
    <cellStyle name="Navadno 3 3 5 3 7 2" xfId="24553"/>
    <cellStyle name="Navadno 3 3 5 3 8" xfId="14653"/>
    <cellStyle name="Navadno 3 3 5 3 9" xfId="28570"/>
    <cellStyle name="Navadno 3 3 5 4" xfId="850"/>
    <cellStyle name="Navadno 3 3 5 4 10" xfId="32703"/>
    <cellStyle name="Navadno 3 3 5 4 2" xfId="5111"/>
    <cellStyle name="Navadno 3 3 5 4 2 2" xfId="9337"/>
    <cellStyle name="Navadno 3 3 5 4 2 2 2" xfId="23495"/>
    <cellStyle name="Navadno 3 3 5 4 2 3" xfId="13563"/>
    <cellStyle name="Navadno 3 3 5 4 2 3 2" xfId="27721"/>
    <cellStyle name="Navadno 3 3 5 4 2 4" xfId="17821"/>
    <cellStyle name="Navadno 3 3 5 4 2 5" xfId="30154"/>
    <cellStyle name="Navadno 3 3 5 4 2 6" xfId="32704"/>
    <cellStyle name="Navadno 3 3 5 4 3" xfId="3703"/>
    <cellStyle name="Navadno 3 3 5 4 3 2" xfId="7929"/>
    <cellStyle name="Navadno 3 3 5 4 3 2 2" xfId="22087"/>
    <cellStyle name="Navadno 3 3 5 4 3 3" xfId="12155"/>
    <cellStyle name="Navadno 3 3 5 4 3 3 2" xfId="26313"/>
    <cellStyle name="Navadno 3 3 5 4 3 4" xfId="16413"/>
    <cellStyle name="Navadno 3 3 5 4 3 5" xfId="29466"/>
    <cellStyle name="Navadno 3 3 5 4 3 6" xfId="32705"/>
    <cellStyle name="Navadno 3 3 5 4 4" xfId="2295"/>
    <cellStyle name="Navadno 3 3 5 4 4 2" xfId="19237"/>
    <cellStyle name="Navadno 3 3 5 4 5" xfId="6521"/>
    <cellStyle name="Navadno 3 3 5 4 5 2" xfId="20679"/>
    <cellStyle name="Navadno 3 3 5 4 6" xfId="10747"/>
    <cellStyle name="Navadno 3 3 5 4 6 2" xfId="24905"/>
    <cellStyle name="Navadno 3 3 5 4 7" xfId="15005"/>
    <cellStyle name="Navadno 3 3 5 4 8" xfId="28746"/>
    <cellStyle name="Navadno 3 3 5 4 9" xfId="30858"/>
    <cellStyle name="Navadno 3 3 5 5" xfId="4375"/>
    <cellStyle name="Navadno 3 3 5 5 2" xfId="8601"/>
    <cellStyle name="Navadno 3 3 5 5 2 2" xfId="22759"/>
    <cellStyle name="Navadno 3 3 5 5 3" xfId="12827"/>
    <cellStyle name="Navadno 3 3 5 5 3 2" xfId="26985"/>
    <cellStyle name="Navadno 3 3 5 5 4" xfId="17085"/>
    <cellStyle name="Navadno 3 3 5 5 5" xfId="29786"/>
    <cellStyle name="Navadno 3 3 5 5 6" xfId="32706"/>
    <cellStyle name="Navadno 3 3 5 6" xfId="2967"/>
    <cellStyle name="Navadno 3 3 5 6 2" xfId="7193"/>
    <cellStyle name="Navadno 3 3 5 6 2 2" xfId="21351"/>
    <cellStyle name="Navadno 3 3 5 6 3" xfId="11419"/>
    <cellStyle name="Navadno 3 3 5 6 3 2" xfId="25577"/>
    <cellStyle name="Navadno 3 3 5 6 4" xfId="15677"/>
    <cellStyle name="Navadno 3 3 5 6 5" xfId="29098"/>
    <cellStyle name="Navadno 3 3 5 6 6" xfId="32707"/>
    <cellStyle name="Navadno 3 3 5 7" xfId="1559"/>
    <cellStyle name="Navadno 3 3 5 7 2" xfId="18501"/>
    <cellStyle name="Navadno 3 3 5 8" xfId="5785"/>
    <cellStyle name="Navadno 3 3 5 8 2" xfId="19943"/>
    <cellStyle name="Navadno 3 3 5 9" xfId="10011"/>
    <cellStyle name="Navadno 3 3 5 9 2" xfId="24169"/>
    <cellStyle name="Navadno 3 3 6" xfId="43"/>
    <cellStyle name="Navadno 3 3 6 10" xfId="14237"/>
    <cellStyle name="Navadno 3 3 6 11" xfId="28346"/>
    <cellStyle name="Navadno 3 3 6 12" xfId="30458"/>
    <cellStyle name="Navadno 3 3 6 13" xfId="32708"/>
    <cellStyle name="Navadno 3 3 6 2" xfId="209"/>
    <cellStyle name="Navadno 3 3 6 2 10" xfId="28458"/>
    <cellStyle name="Navadno 3 3 6 2 11" xfId="30538"/>
    <cellStyle name="Navadno 3 3 6 2 12" xfId="32709"/>
    <cellStyle name="Navadno 3 3 6 2 2" xfId="562"/>
    <cellStyle name="Navadno 3 3 6 2 2 10" xfId="30714"/>
    <cellStyle name="Navadno 3 3 6 2 2 11" xfId="32710"/>
    <cellStyle name="Navadno 3 3 6 2 2 2" xfId="1266"/>
    <cellStyle name="Navadno 3 3 6 2 2 2 10" xfId="32711"/>
    <cellStyle name="Navadno 3 3 6 2 2 2 2" xfId="5527"/>
    <cellStyle name="Navadno 3 3 6 2 2 2 2 2" xfId="9753"/>
    <cellStyle name="Navadno 3 3 6 2 2 2 2 2 2" xfId="23911"/>
    <cellStyle name="Navadno 3 3 6 2 2 2 2 3" xfId="13979"/>
    <cellStyle name="Navadno 3 3 6 2 2 2 2 3 2" xfId="28137"/>
    <cellStyle name="Navadno 3 3 6 2 2 2 2 4" xfId="18237"/>
    <cellStyle name="Navadno 3 3 6 2 2 2 2 5" xfId="30362"/>
    <cellStyle name="Navadno 3 3 6 2 2 2 2 6" xfId="32712"/>
    <cellStyle name="Navadno 3 3 6 2 2 2 3" xfId="4119"/>
    <cellStyle name="Navadno 3 3 6 2 2 2 3 2" xfId="8345"/>
    <cellStyle name="Navadno 3 3 6 2 2 2 3 2 2" xfId="22503"/>
    <cellStyle name="Navadno 3 3 6 2 2 2 3 3" xfId="12571"/>
    <cellStyle name="Navadno 3 3 6 2 2 2 3 3 2" xfId="26729"/>
    <cellStyle name="Navadno 3 3 6 2 2 2 3 4" xfId="16829"/>
    <cellStyle name="Navadno 3 3 6 2 2 2 3 5" xfId="29674"/>
    <cellStyle name="Navadno 3 3 6 2 2 2 3 6" xfId="32713"/>
    <cellStyle name="Navadno 3 3 6 2 2 2 4" xfId="2711"/>
    <cellStyle name="Navadno 3 3 6 2 2 2 4 2" xfId="19653"/>
    <cellStyle name="Navadno 3 3 6 2 2 2 5" xfId="6937"/>
    <cellStyle name="Navadno 3 3 6 2 2 2 5 2" xfId="21095"/>
    <cellStyle name="Navadno 3 3 6 2 2 2 6" xfId="11163"/>
    <cellStyle name="Navadno 3 3 6 2 2 2 6 2" xfId="25321"/>
    <cellStyle name="Navadno 3 3 6 2 2 2 7" xfId="15421"/>
    <cellStyle name="Navadno 3 3 6 2 2 2 8" xfId="28954"/>
    <cellStyle name="Navadno 3 3 6 2 2 2 9" xfId="31066"/>
    <cellStyle name="Navadno 3 3 6 2 2 3" xfId="4823"/>
    <cellStyle name="Navadno 3 3 6 2 2 3 2" xfId="9049"/>
    <cellStyle name="Navadno 3 3 6 2 2 3 2 2" xfId="23207"/>
    <cellStyle name="Navadno 3 3 6 2 2 3 3" xfId="13275"/>
    <cellStyle name="Navadno 3 3 6 2 2 3 3 2" xfId="27433"/>
    <cellStyle name="Navadno 3 3 6 2 2 3 4" xfId="17533"/>
    <cellStyle name="Navadno 3 3 6 2 2 3 5" xfId="30010"/>
    <cellStyle name="Navadno 3 3 6 2 2 3 6" xfId="32714"/>
    <cellStyle name="Navadno 3 3 6 2 2 4" xfId="3415"/>
    <cellStyle name="Navadno 3 3 6 2 2 4 2" xfId="7641"/>
    <cellStyle name="Navadno 3 3 6 2 2 4 2 2" xfId="21799"/>
    <cellStyle name="Navadno 3 3 6 2 2 4 3" xfId="11867"/>
    <cellStyle name="Navadno 3 3 6 2 2 4 3 2" xfId="26025"/>
    <cellStyle name="Navadno 3 3 6 2 2 4 4" xfId="16125"/>
    <cellStyle name="Navadno 3 3 6 2 2 4 5" xfId="29322"/>
    <cellStyle name="Navadno 3 3 6 2 2 4 6" xfId="32715"/>
    <cellStyle name="Navadno 3 3 6 2 2 5" xfId="2007"/>
    <cellStyle name="Navadno 3 3 6 2 2 5 2" xfId="18949"/>
    <cellStyle name="Navadno 3 3 6 2 2 6" xfId="6233"/>
    <cellStyle name="Navadno 3 3 6 2 2 6 2" xfId="20391"/>
    <cellStyle name="Navadno 3 3 6 2 2 7" xfId="10459"/>
    <cellStyle name="Navadno 3 3 6 2 2 7 2" xfId="24617"/>
    <cellStyle name="Navadno 3 3 6 2 2 8" xfId="14717"/>
    <cellStyle name="Navadno 3 3 6 2 2 9" xfId="28602"/>
    <cellStyle name="Navadno 3 3 6 2 3" xfId="914"/>
    <cellStyle name="Navadno 3 3 6 2 3 10" xfId="32716"/>
    <cellStyle name="Navadno 3 3 6 2 3 2" xfId="5175"/>
    <cellStyle name="Navadno 3 3 6 2 3 2 2" xfId="9401"/>
    <cellStyle name="Navadno 3 3 6 2 3 2 2 2" xfId="23559"/>
    <cellStyle name="Navadno 3 3 6 2 3 2 3" xfId="13627"/>
    <cellStyle name="Navadno 3 3 6 2 3 2 3 2" xfId="27785"/>
    <cellStyle name="Navadno 3 3 6 2 3 2 4" xfId="17885"/>
    <cellStyle name="Navadno 3 3 6 2 3 2 5" xfId="30186"/>
    <cellStyle name="Navadno 3 3 6 2 3 2 6" xfId="32717"/>
    <cellStyle name="Navadno 3 3 6 2 3 3" xfId="3767"/>
    <cellStyle name="Navadno 3 3 6 2 3 3 2" xfId="7993"/>
    <cellStyle name="Navadno 3 3 6 2 3 3 2 2" xfId="22151"/>
    <cellStyle name="Navadno 3 3 6 2 3 3 3" xfId="12219"/>
    <cellStyle name="Navadno 3 3 6 2 3 3 3 2" xfId="26377"/>
    <cellStyle name="Navadno 3 3 6 2 3 3 4" xfId="16477"/>
    <cellStyle name="Navadno 3 3 6 2 3 3 5" xfId="29498"/>
    <cellStyle name="Navadno 3 3 6 2 3 3 6" xfId="32718"/>
    <cellStyle name="Navadno 3 3 6 2 3 4" xfId="2359"/>
    <cellStyle name="Navadno 3 3 6 2 3 4 2" xfId="19301"/>
    <cellStyle name="Navadno 3 3 6 2 3 5" xfId="6585"/>
    <cellStyle name="Navadno 3 3 6 2 3 5 2" xfId="20743"/>
    <cellStyle name="Navadno 3 3 6 2 3 6" xfId="10811"/>
    <cellStyle name="Navadno 3 3 6 2 3 6 2" xfId="24969"/>
    <cellStyle name="Navadno 3 3 6 2 3 7" xfId="15069"/>
    <cellStyle name="Navadno 3 3 6 2 3 8" xfId="28778"/>
    <cellStyle name="Navadno 3 3 6 2 3 9" xfId="30890"/>
    <cellStyle name="Navadno 3 3 6 2 4" xfId="4471"/>
    <cellStyle name="Navadno 3 3 6 2 4 2" xfId="8697"/>
    <cellStyle name="Navadno 3 3 6 2 4 2 2" xfId="22855"/>
    <cellStyle name="Navadno 3 3 6 2 4 3" xfId="12923"/>
    <cellStyle name="Navadno 3 3 6 2 4 3 2" xfId="27081"/>
    <cellStyle name="Navadno 3 3 6 2 4 4" xfId="17181"/>
    <cellStyle name="Navadno 3 3 6 2 4 5" xfId="29834"/>
    <cellStyle name="Navadno 3 3 6 2 4 6" xfId="32719"/>
    <cellStyle name="Navadno 3 3 6 2 5" xfId="3063"/>
    <cellStyle name="Navadno 3 3 6 2 5 2" xfId="7289"/>
    <cellStyle name="Navadno 3 3 6 2 5 2 2" xfId="21447"/>
    <cellStyle name="Navadno 3 3 6 2 5 3" xfId="11515"/>
    <cellStyle name="Navadno 3 3 6 2 5 3 2" xfId="25673"/>
    <cellStyle name="Navadno 3 3 6 2 5 4" xfId="15773"/>
    <cellStyle name="Navadno 3 3 6 2 5 5" xfId="29146"/>
    <cellStyle name="Navadno 3 3 6 2 5 6" xfId="32720"/>
    <cellStyle name="Navadno 3 3 6 2 6" xfId="1655"/>
    <cellStyle name="Navadno 3 3 6 2 6 2" xfId="18597"/>
    <cellStyle name="Navadno 3 3 6 2 7" xfId="5881"/>
    <cellStyle name="Navadno 3 3 6 2 7 2" xfId="20039"/>
    <cellStyle name="Navadno 3 3 6 2 8" xfId="10107"/>
    <cellStyle name="Navadno 3 3 6 2 8 2" xfId="24265"/>
    <cellStyle name="Navadno 3 3 6 2 9" xfId="14365"/>
    <cellStyle name="Navadno 3 3 6 3" xfId="434"/>
    <cellStyle name="Navadno 3 3 6 3 10" xfId="30650"/>
    <cellStyle name="Navadno 3 3 6 3 11" xfId="32721"/>
    <cellStyle name="Navadno 3 3 6 3 2" xfId="1138"/>
    <cellStyle name="Navadno 3 3 6 3 2 10" xfId="32722"/>
    <cellStyle name="Navadno 3 3 6 3 2 2" xfId="5399"/>
    <cellStyle name="Navadno 3 3 6 3 2 2 2" xfId="9625"/>
    <cellStyle name="Navadno 3 3 6 3 2 2 2 2" xfId="23783"/>
    <cellStyle name="Navadno 3 3 6 3 2 2 3" xfId="13851"/>
    <cellStyle name="Navadno 3 3 6 3 2 2 3 2" xfId="28009"/>
    <cellStyle name="Navadno 3 3 6 3 2 2 4" xfId="18109"/>
    <cellStyle name="Navadno 3 3 6 3 2 2 5" xfId="30298"/>
    <cellStyle name="Navadno 3 3 6 3 2 2 6" xfId="32723"/>
    <cellStyle name="Navadno 3 3 6 3 2 3" xfId="3991"/>
    <cellStyle name="Navadno 3 3 6 3 2 3 2" xfId="8217"/>
    <cellStyle name="Navadno 3 3 6 3 2 3 2 2" xfId="22375"/>
    <cellStyle name="Navadno 3 3 6 3 2 3 3" xfId="12443"/>
    <cellStyle name="Navadno 3 3 6 3 2 3 3 2" xfId="26601"/>
    <cellStyle name="Navadno 3 3 6 3 2 3 4" xfId="16701"/>
    <cellStyle name="Navadno 3 3 6 3 2 3 5" xfId="29610"/>
    <cellStyle name="Navadno 3 3 6 3 2 3 6" xfId="32724"/>
    <cellStyle name="Navadno 3 3 6 3 2 4" xfId="2583"/>
    <cellStyle name="Navadno 3 3 6 3 2 4 2" xfId="19525"/>
    <cellStyle name="Navadno 3 3 6 3 2 5" xfId="6809"/>
    <cellStyle name="Navadno 3 3 6 3 2 5 2" xfId="20967"/>
    <cellStyle name="Navadno 3 3 6 3 2 6" xfId="11035"/>
    <cellStyle name="Navadno 3 3 6 3 2 6 2" xfId="25193"/>
    <cellStyle name="Navadno 3 3 6 3 2 7" xfId="15293"/>
    <cellStyle name="Navadno 3 3 6 3 2 8" xfId="28890"/>
    <cellStyle name="Navadno 3 3 6 3 2 9" xfId="31002"/>
    <cellStyle name="Navadno 3 3 6 3 3" xfId="4695"/>
    <cellStyle name="Navadno 3 3 6 3 3 2" xfId="8921"/>
    <cellStyle name="Navadno 3 3 6 3 3 2 2" xfId="23079"/>
    <cellStyle name="Navadno 3 3 6 3 3 3" xfId="13147"/>
    <cellStyle name="Navadno 3 3 6 3 3 3 2" xfId="27305"/>
    <cellStyle name="Navadno 3 3 6 3 3 4" xfId="17405"/>
    <cellStyle name="Navadno 3 3 6 3 3 5" xfId="29946"/>
    <cellStyle name="Navadno 3 3 6 3 3 6" xfId="32725"/>
    <cellStyle name="Navadno 3 3 6 3 4" xfId="3287"/>
    <cellStyle name="Navadno 3 3 6 3 4 2" xfId="7513"/>
    <cellStyle name="Navadno 3 3 6 3 4 2 2" xfId="21671"/>
    <cellStyle name="Navadno 3 3 6 3 4 3" xfId="11739"/>
    <cellStyle name="Navadno 3 3 6 3 4 3 2" xfId="25897"/>
    <cellStyle name="Navadno 3 3 6 3 4 4" xfId="15997"/>
    <cellStyle name="Navadno 3 3 6 3 4 5" xfId="29258"/>
    <cellStyle name="Navadno 3 3 6 3 4 6" xfId="32726"/>
    <cellStyle name="Navadno 3 3 6 3 5" xfId="1879"/>
    <cellStyle name="Navadno 3 3 6 3 5 2" xfId="18821"/>
    <cellStyle name="Navadno 3 3 6 3 6" xfId="6105"/>
    <cellStyle name="Navadno 3 3 6 3 6 2" xfId="20263"/>
    <cellStyle name="Navadno 3 3 6 3 7" xfId="10331"/>
    <cellStyle name="Navadno 3 3 6 3 7 2" xfId="24489"/>
    <cellStyle name="Navadno 3 3 6 3 8" xfId="14589"/>
    <cellStyle name="Navadno 3 3 6 3 9" xfId="28538"/>
    <cellStyle name="Navadno 3 3 6 4" xfId="786"/>
    <cellStyle name="Navadno 3 3 6 4 10" xfId="32727"/>
    <cellStyle name="Navadno 3 3 6 4 2" xfId="5047"/>
    <cellStyle name="Navadno 3 3 6 4 2 2" xfId="9273"/>
    <cellStyle name="Navadno 3 3 6 4 2 2 2" xfId="23431"/>
    <cellStyle name="Navadno 3 3 6 4 2 3" xfId="13499"/>
    <cellStyle name="Navadno 3 3 6 4 2 3 2" xfId="27657"/>
    <cellStyle name="Navadno 3 3 6 4 2 4" xfId="17757"/>
    <cellStyle name="Navadno 3 3 6 4 2 5" xfId="30122"/>
    <cellStyle name="Navadno 3 3 6 4 2 6" xfId="32728"/>
    <cellStyle name="Navadno 3 3 6 4 3" xfId="3639"/>
    <cellStyle name="Navadno 3 3 6 4 3 2" xfId="7865"/>
    <cellStyle name="Navadno 3 3 6 4 3 2 2" xfId="22023"/>
    <cellStyle name="Navadno 3 3 6 4 3 3" xfId="12091"/>
    <cellStyle name="Navadno 3 3 6 4 3 3 2" xfId="26249"/>
    <cellStyle name="Navadno 3 3 6 4 3 4" xfId="16349"/>
    <cellStyle name="Navadno 3 3 6 4 3 5" xfId="29434"/>
    <cellStyle name="Navadno 3 3 6 4 3 6" xfId="32729"/>
    <cellStyle name="Navadno 3 3 6 4 4" xfId="2231"/>
    <cellStyle name="Navadno 3 3 6 4 4 2" xfId="19173"/>
    <cellStyle name="Navadno 3 3 6 4 5" xfId="6457"/>
    <cellStyle name="Navadno 3 3 6 4 5 2" xfId="20615"/>
    <cellStyle name="Navadno 3 3 6 4 6" xfId="10683"/>
    <cellStyle name="Navadno 3 3 6 4 6 2" xfId="24841"/>
    <cellStyle name="Navadno 3 3 6 4 7" xfId="14941"/>
    <cellStyle name="Navadno 3 3 6 4 8" xfId="28714"/>
    <cellStyle name="Navadno 3 3 6 4 9" xfId="30826"/>
    <cellStyle name="Navadno 3 3 6 5" xfId="4311"/>
    <cellStyle name="Navadno 3 3 6 5 2" xfId="8537"/>
    <cellStyle name="Navadno 3 3 6 5 2 2" xfId="22695"/>
    <cellStyle name="Navadno 3 3 6 5 3" xfId="12763"/>
    <cellStyle name="Navadno 3 3 6 5 3 2" xfId="26921"/>
    <cellStyle name="Navadno 3 3 6 5 4" xfId="17021"/>
    <cellStyle name="Navadno 3 3 6 5 5" xfId="29754"/>
    <cellStyle name="Navadno 3 3 6 5 6" xfId="32730"/>
    <cellStyle name="Navadno 3 3 6 6" xfId="2903"/>
    <cellStyle name="Navadno 3 3 6 6 2" xfId="7129"/>
    <cellStyle name="Navadno 3 3 6 6 2 2" xfId="21287"/>
    <cellStyle name="Navadno 3 3 6 6 3" xfId="11355"/>
    <cellStyle name="Navadno 3 3 6 6 3 2" xfId="25513"/>
    <cellStyle name="Navadno 3 3 6 6 4" xfId="15613"/>
    <cellStyle name="Navadno 3 3 6 6 5" xfId="29066"/>
    <cellStyle name="Navadno 3 3 6 6 6" xfId="32731"/>
    <cellStyle name="Navadno 3 3 6 7" xfId="1527"/>
    <cellStyle name="Navadno 3 3 6 7 2" xfId="18469"/>
    <cellStyle name="Navadno 3 3 6 8" xfId="5753"/>
    <cellStyle name="Navadno 3 3 6 8 2" xfId="19911"/>
    <cellStyle name="Navadno 3 3 6 9" xfId="9979"/>
    <cellStyle name="Navadno 3 3 6 9 2" xfId="24137"/>
    <cellStyle name="Navadno 3 3 7" xfId="146"/>
    <cellStyle name="Navadno 3 3 7 10" xfId="28425"/>
    <cellStyle name="Navadno 3 3 7 11" xfId="30505"/>
    <cellStyle name="Navadno 3 3 7 12" xfId="32732"/>
    <cellStyle name="Navadno 3 3 7 2" xfId="531"/>
    <cellStyle name="Navadno 3 3 7 2 10" xfId="30697"/>
    <cellStyle name="Navadno 3 3 7 2 11" xfId="32733"/>
    <cellStyle name="Navadno 3 3 7 2 2" xfId="1235"/>
    <cellStyle name="Navadno 3 3 7 2 2 10" xfId="32734"/>
    <cellStyle name="Navadno 3 3 7 2 2 2" xfId="5496"/>
    <cellStyle name="Navadno 3 3 7 2 2 2 2" xfId="9722"/>
    <cellStyle name="Navadno 3 3 7 2 2 2 2 2" xfId="23880"/>
    <cellStyle name="Navadno 3 3 7 2 2 2 3" xfId="13948"/>
    <cellStyle name="Navadno 3 3 7 2 2 2 3 2" xfId="28106"/>
    <cellStyle name="Navadno 3 3 7 2 2 2 4" xfId="18206"/>
    <cellStyle name="Navadno 3 3 7 2 2 2 5" xfId="30345"/>
    <cellStyle name="Navadno 3 3 7 2 2 2 6" xfId="32735"/>
    <cellStyle name="Navadno 3 3 7 2 2 3" xfId="4088"/>
    <cellStyle name="Navadno 3 3 7 2 2 3 2" xfId="8314"/>
    <cellStyle name="Navadno 3 3 7 2 2 3 2 2" xfId="22472"/>
    <cellStyle name="Navadno 3 3 7 2 2 3 3" xfId="12540"/>
    <cellStyle name="Navadno 3 3 7 2 2 3 3 2" xfId="26698"/>
    <cellStyle name="Navadno 3 3 7 2 2 3 4" xfId="16798"/>
    <cellStyle name="Navadno 3 3 7 2 2 3 5" xfId="29657"/>
    <cellStyle name="Navadno 3 3 7 2 2 3 6" xfId="32736"/>
    <cellStyle name="Navadno 3 3 7 2 2 4" xfId="2680"/>
    <cellStyle name="Navadno 3 3 7 2 2 4 2" xfId="19622"/>
    <cellStyle name="Navadno 3 3 7 2 2 5" xfId="6906"/>
    <cellStyle name="Navadno 3 3 7 2 2 5 2" xfId="21064"/>
    <cellStyle name="Navadno 3 3 7 2 2 6" xfId="11132"/>
    <cellStyle name="Navadno 3 3 7 2 2 6 2" xfId="25290"/>
    <cellStyle name="Navadno 3 3 7 2 2 7" xfId="15390"/>
    <cellStyle name="Navadno 3 3 7 2 2 8" xfId="28937"/>
    <cellStyle name="Navadno 3 3 7 2 2 9" xfId="31049"/>
    <cellStyle name="Navadno 3 3 7 2 3" xfId="4792"/>
    <cellStyle name="Navadno 3 3 7 2 3 2" xfId="9018"/>
    <cellStyle name="Navadno 3 3 7 2 3 2 2" xfId="23176"/>
    <cellStyle name="Navadno 3 3 7 2 3 3" xfId="13244"/>
    <cellStyle name="Navadno 3 3 7 2 3 3 2" xfId="27402"/>
    <cellStyle name="Navadno 3 3 7 2 3 4" xfId="17502"/>
    <cellStyle name="Navadno 3 3 7 2 3 5" xfId="29993"/>
    <cellStyle name="Navadno 3 3 7 2 3 6" xfId="32737"/>
    <cellStyle name="Navadno 3 3 7 2 4" xfId="3384"/>
    <cellStyle name="Navadno 3 3 7 2 4 2" xfId="7610"/>
    <cellStyle name="Navadno 3 3 7 2 4 2 2" xfId="21768"/>
    <cellStyle name="Navadno 3 3 7 2 4 3" xfId="11836"/>
    <cellStyle name="Navadno 3 3 7 2 4 3 2" xfId="25994"/>
    <cellStyle name="Navadno 3 3 7 2 4 4" xfId="16094"/>
    <cellStyle name="Navadno 3 3 7 2 4 5" xfId="29305"/>
    <cellStyle name="Navadno 3 3 7 2 4 6" xfId="32738"/>
    <cellStyle name="Navadno 3 3 7 2 5" xfId="1976"/>
    <cellStyle name="Navadno 3 3 7 2 5 2" xfId="18918"/>
    <cellStyle name="Navadno 3 3 7 2 6" xfId="6202"/>
    <cellStyle name="Navadno 3 3 7 2 6 2" xfId="20360"/>
    <cellStyle name="Navadno 3 3 7 2 7" xfId="10428"/>
    <cellStyle name="Navadno 3 3 7 2 7 2" xfId="24586"/>
    <cellStyle name="Navadno 3 3 7 2 8" xfId="14686"/>
    <cellStyle name="Navadno 3 3 7 2 9" xfId="28585"/>
    <cellStyle name="Navadno 3 3 7 3" xfId="883"/>
    <cellStyle name="Navadno 3 3 7 3 10" xfId="32739"/>
    <cellStyle name="Navadno 3 3 7 3 2" xfId="5144"/>
    <cellStyle name="Navadno 3 3 7 3 2 2" xfId="9370"/>
    <cellStyle name="Navadno 3 3 7 3 2 2 2" xfId="23528"/>
    <cellStyle name="Navadno 3 3 7 3 2 3" xfId="13596"/>
    <cellStyle name="Navadno 3 3 7 3 2 3 2" xfId="27754"/>
    <cellStyle name="Navadno 3 3 7 3 2 4" xfId="17854"/>
    <cellStyle name="Navadno 3 3 7 3 2 5" xfId="30169"/>
    <cellStyle name="Navadno 3 3 7 3 2 6" xfId="32740"/>
    <cellStyle name="Navadno 3 3 7 3 3" xfId="3736"/>
    <cellStyle name="Navadno 3 3 7 3 3 2" xfId="7962"/>
    <cellStyle name="Navadno 3 3 7 3 3 2 2" xfId="22120"/>
    <cellStyle name="Navadno 3 3 7 3 3 3" xfId="12188"/>
    <cellStyle name="Navadno 3 3 7 3 3 3 2" xfId="26346"/>
    <cellStyle name="Navadno 3 3 7 3 3 4" xfId="16446"/>
    <cellStyle name="Navadno 3 3 7 3 3 5" xfId="29481"/>
    <cellStyle name="Navadno 3 3 7 3 3 6" xfId="32741"/>
    <cellStyle name="Navadno 3 3 7 3 4" xfId="2328"/>
    <cellStyle name="Navadno 3 3 7 3 4 2" xfId="19270"/>
    <cellStyle name="Navadno 3 3 7 3 5" xfId="6554"/>
    <cellStyle name="Navadno 3 3 7 3 5 2" xfId="20712"/>
    <cellStyle name="Navadno 3 3 7 3 6" xfId="10780"/>
    <cellStyle name="Navadno 3 3 7 3 6 2" xfId="24938"/>
    <cellStyle name="Navadno 3 3 7 3 7" xfId="15038"/>
    <cellStyle name="Navadno 3 3 7 3 8" xfId="28761"/>
    <cellStyle name="Navadno 3 3 7 3 9" xfId="30873"/>
    <cellStyle name="Navadno 3 3 7 4" xfId="4408"/>
    <cellStyle name="Navadno 3 3 7 4 2" xfId="8634"/>
    <cellStyle name="Navadno 3 3 7 4 2 2" xfId="22792"/>
    <cellStyle name="Navadno 3 3 7 4 3" xfId="12860"/>
    <cellStyle name="Navadno 3 3 7 4 3 2" xfId="27018"/>
    <cellStyle name="Navadno 3 3 7 4 4" xfId="17118"/>
    <cellStyle name="Navadno 3 3 7 4 5" xfId="29801"/>
    <cellStyle name="Navadno 3 3 7 4 6" xfId="32742"/>
    <cellStyle name="Navadno 3 3 7 5" xfId="3000"/>
    <cellStyle name="Navadno 3 3 7 5 2" xfId="7226"/>
    <cellStyle name="Navadno 3 3 7 5 2 2" xfId="21384"/>
    <cellStyle name="Navadno 3 3 7 5 3" xfId="11452"/>
    <cellStyle name="Navadno 3 3 7 5 3 2" xfId="25610"/>
    <cellStyle name="Navadno 3 3 7 5 4" xfId="15710"/>
    <cellStyle name="Navadno 3 3 7 5 5" xfId="29113"/>
    <cellStyle name="Navadno 3 3 7 5 6" xfId="32743"/>
    <cellStyle name="Navadno 3 3 7 6" xfId="1592"/>
    <cellStyle name="Navadno 3 3 7 6 2" xfId="18534"/>
    <cellStyle name="Navadno 3 3 7 7" xfId="5818"/>
    <cellStyle name="Navadno 3 3 7 7 2" xfId="19976"/>
    <cellStyle name="Navadno 3 3 7 8" xfId="10044"/>
    <cellStyle name="Navadno 3 3 7 8 2" xfId="24202"/>
    <cellStyle name="Navadno 3 3 7 9" xfId="14302"/>
    <cellStyle name="Navadno 3 3 8" xfId="178"/>
    <cellStyle name="Navadno 3 3 8 10" xfId="28441"/>
    <cellStyle name="Navadno 3 3 8 11" xfId="30521"/>
    <cellStyle name="Navadno 3 3 8 12" xfId="32744"/>
    <cellStyle name="Navadno 3 3 8 2" xfId="403"/>
    <cellStyle name="Navadno 3 3 8 2 10" xfId="30633"/>
    <cellStyle name="Navadno 3 3 8 2 11" xfId="32745"/>
    <cellStyle name="Navadno 3 3 8 2 2" xfId="1107"/>
    <cellStyle name="Navadno 3 3 8 2 2 10" xfId="32746"/>
    <cellStyle name="Navadno 3 3 8 2 2 2" xfId="5368"/>
    <cellStyle name="Navadno 3 3 8 2 2 2 2" xfId="9594"/>
    <cellStyle name="Navadno 3 3 8 2 2 2 2 2" xfId="23752"/>
    <cellStyle name="Navadno 3 3 8 2 2 2 3" xfId="13820"/>
    <cellStyle name="Navadno 3 3 8 2 2 2 3 2" xfId="27978"/>
    <cellStyle name="Navadno 3 3 8 2 2 2 4" xfId="18078"/>
    <cellStyle name="Navadno 3 3 8 2 2 2 5" xfId="30281"/>
    <cellStyle name="Navadno 3 3 8 2 2 2 6" xfId="32747"/>
    <cellStyle name="Navadno 3 3 8 2 2 3" xfId="3960"/>
    <cellStyle name="Navadno 3 3 8 2 2 3 2" xfId="8186"/>
    <cellStyle name="Navadno 3 3 8 2 2 3 2 2" xfId="22344"/>
    <cellStyle name="Navadno 3 3 8 2 2 3 3" xfId="12412"/>
    <cellStyle name="Navadno 3 3 8 2 2 3 3 2" xfId="26570"/>
    <cellStyle name="Navadno 3 3 8 2 2 3 4" xfId="16670"/>
    <cellStyle name="Navadno 3 3 8 2 2 3 5" xfId="29593"/>
    <cellStyle name="Navadno 3 3 8 2 2 3 6" xfId="32748"/>
    <cellStyle name="Navadno 3 3 8 2 2 4" xfId="2552"/>
    <cellStyle name="Navadno 3 3 8 2 2 4 2" xfId="19494"/>
    <cellStyle name="Navadno 3 3 8 2 2 5" xfId="6778"/>
    <cellStyle name="Navadno 3 3 8 2 2 5 2" xfId="20936"/>
    <cellStyle name="Navadno 3 3 8 2 2 6" xfId="11004"/>
    <cellStyle name="Navadno 3 3 8 2 2 6 2" xfId="25162"/>
    <cellStyle name="Navadno 3 3 8 2 2 7" xfId="15262"/>
    <cellStyle name="Navadno 3 3 8 2 2 8" xfId="28873"/>
    <cellStyle name="Navadno 3 3 8 2 2 9" xfId="30985"/>
    <cellStyle name="Navadno 3 3 8 2 3" xfId="4664"/>
    <cellStyle name="Navadno 3 3 8 2 3 2" xfId="8890"/>
    <cellStyle name="Navadno 3 3 8 2 3 2 2" xfId="23048"/>
    <cellStyle name="Navadno 3 3 8 2 3 3" xfId="13116"/>
    <cellStyle name="Navadno 3 3 8 2 3 3 2" xfId="27274"/>
    <cellStyle name="Navadno 3 3 8 2 3 4" xfId="17374"/>
    <cellStyle name="Navadno 3 3 8 2 3 5" xfId="29929"/>
    <cellStyle name="Navadno 3 3 8 2 3 6" xfId="32749"/>
    <cellStyle name="Navadno 3 3 8 2 4" xfId="3256"/>
    <cellStyle name="Navadno 3 3 8 2 4 2" xfId="7482"/>
    <cellStyle name="Navadno 3 3 8 2 4 2 2" xfId="21640"/>
    <cellStyle name="Navadno 3 3 8 2 4 3" xfId="11708"/>
    <cellStyle name="Navadno 3 3 8 2 4 3 2" xfId="25866"/>
    <cellStyle name="Navadno 3 3 8 2 4 4" xfId="15966"/>
    <cellStyle name="Navadno 3 3 8 2 4 5" xfId="29241"/>
    <cellStyle name="Navadno 3 3 8 2 4 6" xfId="32750"/>
    <cellStyle name="Navadno 3 3 8 2 5" xfId="1848"/>
    <cellStyle name="Navadno 3 3 8 2 5 2" xfId="18790"/>
    <cellStyle name="Navadno 3 3 8 2 6" xfId="6074"/>
    <cellStyle name="Navadno 3 3 8 2 6 2" xfId="20232"/>
    <cellStyle name="Navadno 3 3 8 2 7" xfId="10300"/>
    <cellStyle name="Navadno 3 3 8 2 7 2" xfId="24458"/>
    <cellStyle name="Navadno 3 3 8 2 8" xfId="14558"/>
    <cellStyle name="Navadno 3 3 8 2 9" xfId="28521"/>
    <cellStyle name="Navadno 3 3 8 3" xfId="755"/>
    <cellStyle name="Navadno 3 3 8 3 10" xfId="32751"/>
    <cellStyle name="Navadno 3 3 8 3 2" xfId="5016"/>
    <cellStyle name="Navadno 3 3 8 3 2 2" xfId="9242"/>
    <cellStyle name="Navadno 3 3 8 3 2 2 2" xfId="23400"/>
    <cellStyle name="Navadno 3 3 8 3 2 3" xfId="13468"/>
    <cellStyle name="Navadno 3 3 8 3 2 3 2" xfId="27626"/>
    <cellStyle name="Navadno 3 3 8 3 2 4" xfId="17726"/>
    <cellStyle name="Navadno 3 3 8 3 2 5" xfId="30105"/>
    <cellStyle name="Navadno 3 3 8 3 2 6" xfId="32752"/>
    <cellStyle name="Navadno 3 3 8 3 3" xfId="3608"/>
    <cellStyle name="Navadno 3 3 8 3 3 2" xfId="7834"/>
    <cellStyle name="Navadno 3 3 8 3 3 2 2" xfId="21992"/>
    <cellStyle name="Navadno 3 3 8 3 3 3" xfId="12060"/>
    <cellStyle name="Navadno 3 3 8 3 3 3 2" xfId="26218"/>
    <cellStyle name="Navadno 3 3 8 3 3 4" xfId="16318"/>
    <cellStyle name="Navadno 3 3 8 3 3 5" xfId="29417"/>
    <cellStyle name="Navadno 3 3 8 3 3 6" xfId="32753"/>
    <cellStyle name="Navadno 3 3 8 3 4" xfId="2200"/>
    <cellStyle name="Navadno 3 3 8 3 4 2" xfId="19142"/>
    <cellStyle name="Navadno 3 3 8 3 5" xfId="6426"/>
    <cellStyle name="Navadno 3 3 8 3 5 2" xfId="20584"/>
    <cellStyle name="Navadno 3 3 8 3 6" xfId="10652"/>
    <cellStyle name="Navadno 3 3 8 3 6 2" xfId="24810"/>
    <cellStyle name="Navadno 3 3 8 3 7" xfId="14910"/>
    <cellStyle name="Navadno 3 3 8 3 8" xfId="28697"/>
    <cellStyle name="Navadno 3 3 8 3 9" xfId="30809"/>
    <cellStyle name="Navadno 3 3 8 4" xfId="4440"/>
    <cellStyle name="Navadno 3 3 8 4 2" xfId="8666"/>
    <cellStyle name="Navadno 3 3 8 4 2 2" xfId="22824"/>
    <cellStyle name="Navadno 3 3 8 4 3" xfId="12892"/>
    <cellStyle name="Navadno 3 3 8 4 3 2" xfId="27050"/>
    <cellStyle name="Navadno 3 3 8 4 4" xfId="17150"/>
    <cellStyle name="Navadno 3 3 8 4 5" xfId="29817"/>
    <cellStyle name="Navadno 3 3 8 4 6" xfId="32754"/>
    <cellStyle name="Navadno 3 3 8 5" xfId="3032"/>
    <cellStyle name="Navadno 3 3 8 5 2" xfId="7258"/>
    <cellStyle name="Navadno 3 3 8 5 2 2" xfId="21416"/>
    <cellStyle name="Navadno 3 3 8 5 3" xfId="11484"/>
    <cellStyle name="Navadno 3 3 8 5 3 2" xfId="25642"/>
    <cellStyle name="Navadno 3 3 8 5 4" xfId="15742"/>
    <cellStyle name="Navadno 3 3 8 5 5" xfId="29129"/>
    <cellStyle name="Navadno 3 3 8 5 6" xfId="32755"/>
    <cellStyle name="Navadno 3 3 8 6" xfId="1624"/>
    <cellStyle name="Navadno 3 3 8 6 2" xfId="18566"/>
    <cellStyle name="Navadno 3 3 8 7" xfId="5850"/>
    <cellStyle name="Navadno 3 3 8 7 2" xfId="20008"/>
    <cellStyle name="Navadno 3 3 8 8" xfId="10076"/>
    <cellStyle name="Navadno 3 3 8 8 2" xfId="24234"/>
    <cellStyle name="Navadno 3 3 8 9" xfId="14334"/>
    <cellStyle name="Navadno 3 3 9" xfId="347"/>
    <cellStyle name="Navadno 3 3 9 10" xfId="28496"/>
    <cellStyle name="Navadno 3 3 9 11" xfId="30606"/>
    <cellStyle name="Navadno 3 3 9 12" xfId="32756"/>
    <cellStyle name="Navadno 3 3 9 2" xfId="699"/>
    <cellStyle name="Navadno 3 3 9 2 10" xfId="30782"/>
    <cellStyle name="Navadno 3 3 9 2 11" xfId="32757"/>
    <cellStyle name="Navadno 3 3 9 2 2" xfId="1403"/>
    <cellStyle name="Navadno 3 3 9 2 2 10" xfId="32758"/>
    <cellStyle name="Navadno 3 3 9 2 2 2" xfId="5664"/>
    <cellStyle name="Navadno 3 3 9 2 2 2 2" xfId="9890"/>
    <cellStyle name="Navadno 3 3 9 2 2 2 2 2" xfId="24048"/>
    <cellStyle name="Navadno 3 3 9 2 2 2 3" xfId="14116"/>
    <cellStyle name="Navadno 3 3 9 2 2 2 3 2" xfId="28274"/>
    <cellStyle name="Navadno 3 3 9 2 2 2 4" xfId="18374"/>
    <cellStyle name="Navadno 3 3 9 2 2 2 5" xfId="30430"/>
    <cellStyle name="Navadno 3 3 9 2 2 2 6" xfId="32759"/>
    <cellStyle name="Navadno 3 3 9 2 2 3" xfId="4256"/>
    <cellStyle name="Navadno 3 3 9 2 2 3 2" xfId="8482"/>
    <cellStyle name="Navadno 3 3 9 2 2 3 2 2" xfId="22640"/>
    <cellStyle name="Navadno 3 3 9 2 2 3 3" xfId="12708"/>
    <cellStyle name="Navadno 3 3 9 2 2 3 3 2" xfId="26866"/>
    <cellStyle name="Navadno 3 3 9 2 2 3 4" xfId="16966"/>
    <cellStyle name="Navadno 3 3 9 2 2 3 5" xfId="29742"/>
    <cellStyle name="Navadno 3 3 9 2 2 3 6" xfId="32760"/>
    <cellStyle name="Navadno 3 3 9 2 2 4" xfId="2848"/>
    <cellStyle name="Navadno 3 3 9 2 2 4 2" xfId="19790"/>
    <cellStyle name="Navadno 3 3 9 2 2 5" xfId="7074"/>
    <cellStyle name="Navadno 3 3 9 2 2 5 2" xfId="21232"/>
    <cellStyle name="Navadno 3 3 9 2 2 6" xfId="11300"/>
    <cellStyle name="Navadno 3 3 9 2 2 6 2" xfId="25458"/>
    <cellStyle name="Navadno 3 3 9 2 2 7" xfId="15558"/>
    <cellStyle name="Navadno 3 3 9 2 2 8" xfId="29022"/>
    <cellStyle name="Navadno 3 3 9 2 2 9" xfId="31134"/>
    <cellStyle name="Navadno 3 3 9 2 3" xfId="4960"/>
    <cellStyle name="Navadno 3 3 9 2 3 2" xfId="9186"/>
    <cellStyle name="Navadno 3 3 9 2 3 2 2" xfId="23344"/>
    <cellStyle name="Navadno 3 3 9 2 3 3" xfId="13412"/>
    <cellStyle name="Navadno 3 3 9 2 3 3 2" xfId="27570"/>
    <cellStyle name="Navadno 3 3 9 2 3 4" xfId="17670"/>
    <cellStyle name="Navadno 3 3 9 2 3 5" xfId="30078"/>
    <cellStyle name="Navadno 3 3 9 2 3 6" xfId="32761"/>
    <cellStyle name="Navadno 3 3 9 2 4" xfId="3552"/>
    <cellStyle name="Navadno 3 3 9 2 4 2" xfId="7778"/>
    <cellStyle name="Navadno 3 3 9 2 4 2 2" xfId="21936"/>
    <cellStyle name="Navadno 3 3 9 2 4 3" xfId="12004"/>
    <cellStyle name="Navadno 3 3 9 2 4 3 2" xfId="26162"/>
    <cellStyle name="Navadno 3 3 9 2 4 4" xfId="16262"/>
    <cellStyle name="Navadno 3 3 9 2 4 5" xfId="29390"/>
    <cellStyle name="Navadno 3 3 9 2 4 6" xfId="32762"/>
    <cellStyle name="Navadno 3 3 9 2 5" xfId="2144"/>
    <cellStyle name="Navadno 3 3 9 2 5 2" xfId="19086"/>
    <cellStyle name="Navadno 3 3 9 2 6" xfId="6370"/>
    <cellStyle name="Navadno 3 3 9 2 6 2" xfId="20528"/>
    <cellStyle name="Navadno 3 3 9 2 7" xfId="10596"/>
    <cellStyle name="Navadno 3 3 9 2 7 2" xfId="24754"/>
    <cellStyle name="Navadno 3 3 9 2 8" xfId="14854"/>
    <cellStyle name="Navadno 3 3 9 2 9" xfId="28670"/>
    <cellStyle name="Navadno 3 3 9 3" xfId="1051"/>
    <cellStyle name="Navadno 3 3 9 3 10" xfId="32763"/>
    <cellStyle name="Navadno 3 3 9 3 2" xfId="5312"/>
    <cellStyle name="Navadno 3 3 9 3 2 2" xfId="9538"/>
    <cellStyle name="Navadno 3 3 9 3 2 2 2" xfId="23696"/>
    <cellStyle name="Navadno 3 3 9 3 2 3" xfId="13764"/>
    <cellStyle name="Navadno 3 3 9 3 2 3 2" xfId="27922"/>
    <cellStyle name="Navadno 3 3 9 3 2 4" xfId="18022"/>
    <cellStyle name="Navadno 3 3 9 3 2 5" xfId="30254"/>
    <cellStyle name="Navadno 3 3 9 3 2 6" xfId="32764"/>
    <cellStyle name="Navadno 3 3 9 3 3" xfId="3904"/>
    <cellStyle name="Navadno 3 3 9 3 3 2" xfId="8130"/>
    <cellStyle name="Navadno 3 3 9 3 3 2 2" xfId="22288"/>
    <cellStyle name="Navadno 3 3 9 3 3 3" xfId="12356"/>
    <cellStyle name="Navadno 3 3 9 3 3 3 2" xfId="26514"/>
    <cellStyle name="Navadno 3 3 9 3 3 4" xfId="16614"/>
    <cellStyle name="Navadno 3 3 9 3 3 5" xfId="29566"/>
    <cellStyle name="Navadno 3 3 9 3 3 6" xfId="32765"/>
    <cellStyle name="Navadno 3 3 9 3 4" xfId="2496"/>
    <cellStyle name="Navadno 3 3 9 3 4 2" xfId="19438"/>
    <cellStyle name="Navadno 3 3 9 3 5" xfId="6722"/>
    <cellStyle name="Navadno 3 3 9 3 5 2" xfId="20880"/>
    <cellStyle name="Navadno 3 3 9 3 6" xfId="10948"/>
    <cellStyle name="Navadno 3 3 9 3 6 2" xfId="25106"/>
    <cellStyle name="Navadno 3 3 9 3 7" xfId="15206"/>
    <cellStyle name="Navadno 3 3 9 3 8" xfId="28846"/>
    <cellStyle name="Navadno 3 3 9 3 9" xfId="30958"/>
    <cellStyle name="Navadno 3 3 9 4" xfId="4608"/>
    <cellStyle name="Navadno 3 3 9 4 2" xfId="8834"/>
    <cellStyle name="Navadno 3 3 9 4 2 2" xfId="22992"/>
    <cellStyle name="Navadno 3 3 9 4 3" xfId="13060"/>
    <cellStyle name="Navadno 3 3 9 4 3 2" xfId="27218"/>
    <cellStyle name="Navadno 3 3 9 4 4" xfId="17318"/>
    <cellStyle name="Navadno 3 3 9 4 5" xfId="29902"/>
    <cellStyle name="Navadno 3 3 9 4 6" xfId="32766"/>
    <cellStyle name="Navadno 3 3 9 5" xfId="3200"/>
    <cellStyle name="Navadno 3 3 9 5 2" xfId="7426"/>
    <cellStyle name="Navadno 3 3 9 5 2 2" xfId="21584"/>
    <cellStyle name="Navadno 3 3 9 5 3" xfId="11652"/>
    <cellStyle name="Navadno 3 3 9 5 3 2" xfId="25810"/>
    <cellStyle name="Navadno 3 3 9 5 4" xfId="15910"/>
    <cellStyle name="Navadno 3 3 9 5 5" xfId="29214"/>
    <cellStyle name="Navadno 3 3 9 5 6" xfId="32767"/>
    <cellStyle name="Navadno 3 3 9 6" xfId="1792"/>
    <cellStyle name="Navadno 3 3 9 6 2" xfId="18734"/>
    <cellStyle name="Navadno 3 3 9 7" xfId="6018"/>
    <cellStyle name="Navadno 3 3 9 7 2" xfId="20176"/>
    <cellStyle name="Navadno 3 3 9 8" xfId="10244"/>
    <cellStyle name="Navadno 3 3 9 8 2" xfId="24402"/>
    <cellStyle name="Navadno 3 3 9 9" xfId="14502"/>
    <cellStyle name="Navadno 3 4" xfId="16"/>
    <cellStyle name="Navadno 3 4 10" xfId="727"/>
    <cellStyle name="Navadno 3 4 10 10" xfId="32769"/>
    <cellStyle name="Navadno 3 4 10 2" xfId="4988"/>
    <cellStyle name="Navadno 3 4 10 2 2" xfId="9214"/>
    <cellStyle name="Navadno 3 4 10 2 2 2" xfId="23372"/>
    <cellStyle name="Navadno 3 4 10 2 3" xfId="13440"/>
    <cellStyle name="Navadno 3 4 10 2 3 2" xfId="27598"/>
    <cellStyle name="Navadno 3 4 10 2 4" xfId="17698"/>
    <cellStyle name="Navadno 3 4 10 2 5" xfId="30091"/>
    <cellStyle name="Navadno 3 4 10 2 6" xfId="32770"/>
    <cellStyle name="Navadno 3 4 10 3" xfId="3580"/>
    <cellStyle name="Navadno 3 4 10 3 2" xfId="7806"/>
    <cellStyle name="Navadno 3 4 10 3 2 2" xfId="21964"/>
    <cellStyle name="Navadno 3 4 10 3 3" xfId="12032"/>
    <cellStyle name="Navadno 3 4 10 3 3 2" xfId="26190"/>
    <cellStyle name="Navadno 3 4 10 3 4" xfId="16290"/>
    <cellStyle name="Navadno 3 4 10 3 5" xfId="29403"/>
    <cellStyle name="Navadno 3 4 10 3 6" xfId="32771"/>
    <cellStyle name="Navadno 3 4 10 4" xfId="2172"/>
    <cellStyle name="Navadno 3 4 10 4 2" xfId="19114"/>
    <cellStyle name="Navadno 3 4 10 5" xfId="6398"/>
    <cellStyle name="Navadno 3 4 10 5 2" xfId="20556"/>
    <cellStyle name="Navadno 3 4 10 6" xfId="10624"/>
    <cellStyle name="Navadno 3 4 10 6 2" xfId="24782"/>
    <cellStyle name="Navadno 3 4 10 7" xfId="14882"/>
    <cellStyle name="Navadno 3 4 10 8" xfId="28683"/>
    <cellStyle name="Navadno 3 4 10 9" xfId="30795"/>
    <cellStyle name="Navadno 3 4 11" xfId="1431"/>
    <cellStyle name="Navadno 3 4 11 2" xfId="4284"/>
    <cellStyle name="Navadno 3 4 11 2 2" xfId="19818"/>
    <cellStyle name="Navadno 3 4 11 3" xfId="8510"/>
    <cellStyle name="Navadno 3 4 11 3 2" xfId="22668"/>
    <cellStyle name="Navadno 3 4 11 4" xfId="12736"/>
    <cellStyle name="Navadno 3 4 11 4 2" xfId="26894"/>
    <cellStyle name="Navadno 3 4 11 5" xfId="16994"/>
    <cellStyle name="Navadno 3 4 11 6" xfId="29035"/>
    <cellStyle name="Navadno 3 4 11 7" xfId="32772"/>
    <cellStyle name="Navadno 3 4 12" xfId="2876"/>
    <cellStyle name="Navadno 3 4 12 2" xfId="7102"/>
    <cellStyle name="Navadno 3 4 12 2 2" xfId="21260"/>
    <cellStyle name="Navadno 3 4 12 3" xfId="11328"/>
    <cellStyle name="Navadno 3 4 12 3 2" xfId="25486"/>
    <cellStyle name="Navadno 3 4 12 4" xfId="15586"/>
    <cellStyle name="Navadno 3 4 12 5" xfId="29051"/>
    <cellStyle name="Navadno 3 4 12 6" xfId="32773"/>
    <cellStyle name="Navadno 3 4 13" xfId="1468"/>
    <cellStyle name="Navadno 3 4 13 2" xfId="18410"/>
    <cellStyle name="Navadno 3 4 14" xfId="5694"/>
    <cellStyle name="Navadno 3 4 14 2" xfId="19852"/>
    <cellStyle name="Navadno 3 4 15" xfId="9920"/>
    <cellStyle name="Navadno 3 4 15 2" xfId="24078"/>
    <cellStyle name="Navadno 3 4 16" xfId="14144"/>
    <cellStyle name="Navadno 3 4 16 2" xfId="28302"/>
    <cellStyle name="Navadno 3 4 17" xfId="14178"/>
    <cellStyle name="Navadno 3 4 18" xfId="28331"/>
    <cellStyle name="Navadno 3 4 19" xfId="30443"/>
    <cellStyle name="Navadno 3 4 2" xfId="32"/>
    <cellStyle name="Navadno 3 4 2 10" xfId="1447"/>
    <cellStyle name="Navadno 3 4 2 10 2" xfId="4300"/>
    <cellStyle name="Navadno 3 4 2 10 2 2" xfId="19834"/>
    <cellStyle name="Navadno 3 4 2 10 3" xfId="8526"/>
    <cellStyle name="Navadno 3 4 2 10 3 2" xfId="22684"/>
    <cellStyle name="Navadno 3 4 2 10 4" xfId="12752"/>
    <cellStyle name="Navadno 3 4 2 10 4 2" xfId="26910"/>
    <cellStyle name="Navadno 3 4 2 10 5" xfId="17010"/>
    <cellStyle name="Navadno 3 4 2 10 6" xfId="29043"/>
    <cellStyle name="Navadno 3 4 2 10 7" xfId="32775"/>
    <cellStyle name="Navadno 3 4 2 11" xfId="2892"/>
    <cellStyle name="Navadno 3 4 2 11 2" xfId="7118"/>
    <cellStyle name="Navadno 3 4 2 11 2 2" xfId="21276"/>
    <cellStyle name="Navadno 3 4 2 11 3" xfId="11344"/>
    <cellStyle name="Navadno 3 4 2 11 3 2" xfId="25502"/>
    <cellStyle name="Navadno 3 4 2 11 4" xfId="15602"/>
    <cellStyle name="Navadno 3 4 2 11 5" xfId="29059"/>
    <cellStyle name="Navadno 3 4 2 11 6" xfId="32776"/>
    <cellStyle name="Navadno 3 4 2 12" xfId="1484"/>
    <cellStyle name="Navadno 3 4 2 12 2" xfId="18426"/>
    <cellStyle name="Navadno 3 4 2 13" xfId="5710"/>
    <cellStyle name="Navadno 3 4 2 13 2" xfId="19868"/>
    <cellStyle name="Navadno 3 4 2 14" xfId="9936"/>
    <cellStyle name="Navadno 3 4 2 14 2" xfId="24094"/>
    <cellStyle name="Navadno 3 4 2 15" xfId="14160"/>
    <cellStyle name="Navadno 3 4 2 15 2" xfId="28318"/>
    <cellStyle name="Navadno 3 4 2 16" xfId="14194"/>
    <cellStyle name="Navadno 3 4 2 17" xfId="28339"/>
    <cellStyle name="Navadno 3 4 2 18" xfId="30451"/>
    <cellStyle name="Navadno 3 4 2 19" xfId="32774"/>
    <cellStyle name="Navadno 3 4 2 2" xfId="102"/>
    <cellStyle name="Navadno 3 4 2 2 10" xfId="9968"/>
    <cellStyle name="Navadno 3 4 2 2 10 2" xfId="24126"/>
    <cellStyle name="Navadno 3 4 2 2 11" xfId="14226"/>
    <cellStyle name="Navadno 3 4 2 2 12" xfId="28371"/>
    <cellStyle name="Navadno 3 4 2 2 13" xfId="30483"/>
    <cellStyle name="Navadno 3 4 2 2 14" xfId="32777"/>
    <cellStyle name="Navadno 3 4 2 2 2" xfId="262"/>
    <cellStyle name="Navadno 3 4 2 2 2 10" xfId="28403"/>
    <cellStyle name="Navadno 3 4 2 2 2 11" xfId="30563"/>
    <cellStyle name="Navadno 3 4 2 2 2 12" xfId="32778"/>
    <cellStyle name="Navadno 3 4 2 2 2 2" xfId="615"/>
    <cellStyle name="Navadno 3 4 2 2 2 2 10" xfId="30739"/>
    <cellStyle name="Navadno 3 4 2 2 2 2 11" xfId="32779"/>
    <cellStyle name="Navadno 3 4 2 2 2 2 2" xfId="1319"/>
    <cellStyle name="Navadno 3 4 2 2 2 2 2 10" xfId="32780"/>
    <cellStyle name="Navadno 3 4 2 2 2 2 2 2" xfId="5580"/>
    <cellStyle name="Navadno 3 4 2 2 2 2 2 2 2" xfId="9806"/>
    <cellStyle name="Navadno 3 4 2 2 2 2 2 2 2 2" xfId="23964"/>
    <cellStyle name="Navadno 3 4 2 2 2 2 2 2 3" xfId="14032"/>
    <cellStyle name="Navadno 3 4 2 2 2 2 2 2 3 2" xfId="28190"/>
    <cellStyle name="Navadno 3 4 2 2 2 2 2 2 4" xfId="18290"/>
    <cellStyle name="Navadno 3 4 2 2 2 2 2 2 5" xfId="30387"/>
    <cellStyle name="Navadno 3 4 2 2 2 2 2 2 6" xfId="32781"/>
    <cellStyle name="Navadno 3 4 2 2 2 2 2 3" xfId="4172"/>
    <cellStyle name="Navadno 3 4 2 2 2 2 2 3 2" xfId="8398"/>
    <cellStyle name="Navadno 3 4 2 2 2 2 2 3 2 2" xfId="22556"/>
    <cellStyle name="Navadno 3 4 2 2 2 2 2 3 3" xfId="12624"/>
    <cellStyle name="Navadno 3 4 2 2 2 2 2 3 3 2" xfId="26782"/>
    <cellStyle name="Navadno 3 4 2 2 2 2 2 3 4" xfId="16882"/>
    <cellStyle name="Navadno 3 4 2 2 2 2 2 3 5" xfId="29699"/>
    <cellStyle name="Navadno 3 4 2 2 2 2 2 3 6" xfId="32782"/>
    <cellStyle name="Navadno 3 4 2 2 2 2 2 4" xfId="2764"/>
    <cellStyle name="Navadno 3 4 2 2 2 2 2 4 2" xfId="19706"/>
    <cellStyle name="Navadno 3 4 2 2 2 2 2 5" xfId="6990"/>
    <cellStyle name="Navadno 3 4 2 2 2 2 2 5 2" xfId="21148"/>
    <cellStyle name="Navadno 3 4 2 2 2 2 2 6" xfId="11216"/>
    <cellStyle name="Navadno 3 4 2 2 2 2 2 6 2" xfId="25374"/>
    <cellStyle name="Navadno 3 4 2 2 2 2 2 7" xfId="15474"/>
    <cellStyle name="Navadno 3 4 2 2 2 2 2 8" xfId="28979"/>
    <cellStyle name="Navadno 3 4 2 2 2 2 2 9" xfId="31091"/>
    <cellStyle name="Navadno 3 4 2 2 2 2 3" xfId="4876"/>
    <cellStyle name="Navadno 3 4 2 2 2 2 3 2" xfId="9102"/>
    <cellStyle name="Navadno 3 4 2 2 2 2 3 2 2" xfId="23260"/>
    <cellStyle name="Navadno 3 4 2 2 2 2 3 3" xfId="13328"/>
    <cellStyle name="Navadno 3 4 2 2 2 2 3 3 2" xfId="27486"/>
    <cellStyle name="Navadno 3 4 2 2 2 2 3 4" xfId="17586"/>
    <cellStyle name="Navadno 3 4 2 2 2 2 3 5" xfId="30035"/>
    <cellStyle name="Navadno 3 4 2 2 2 2 3 6" xfId="32783"/>
    <cellStyle name="Navadno 3 4 2 2 2 2 4" xfId="3468"/>
    <cellStyle name="Navadno 3 4 2 2 2 2 4 2" xfId="7694"/>
    <cellStyle name="Navadno 3 4 2 2 2 2 4 2 2" xfId="21852"/>
    <cellStyle name="Navadno 3 4 2 2 2 2 4 3" xfId="11920"/>
    <cellStyle name="Navadno 3 4 2 2 2 2 4 3 2" xfId="26078"/>
    <cellStyle name="Navadno 3 4 2 2 2 2 4 4" xfId="16178"/>
    <cellStyle name="Navadno 3 4 2 2 2 2 4 5" xfId="29347"/>
    <cellStyle name="Navadno 3 4 2 2 2 2 4 6" xfId="32784"/>
    <cellStyle name="Navadno 3 4 2 2 2 2 5" xfId="2060"/>
    <cellStyle name="Navadno 3 4 2 2 2 2 5 2" xfId="19002"/>
    <cellStyle name="Navadno 3 4 2 2 2 2 6" xfId="6286"/>
    <cellStyle name="Navadno 3 4 2 2 2 2 6 2" xfId="20444"/>
    <cellStyle name="Navadno 3 4 2 2 2 2 7" xfId="10512"/>
    <cellStyle name="Navadno 3 4 2 2 2 2 7 2" xfId="24670"/>
    <cellStyle name="Navadno 3 4 2 2 2 2 8" xfId="14770"/>
    <cellStyle name="Navadno 3 4 2 2 2 2 9" xfId="28627"/>
    <cellStyle name="Navadno 3 4 2 2 2 3" xfId="967"/>
    <cellStyle name="Navadno 3 4 2 2 2 3 10" xfId="32785"/>
    <cellStyle name="Navadno 3 4 2 2 2 3 2" xfId="5228"/>
    <cellStyle name="Navadno 3 4 2 2 2 3 2 2" xfId="9454"/>
    <cellStyle name="Navadno 3 4 2 2 2 3 2 2 2" xfId="23612"/>
    <cellStyle name="Navadno 3 4 2 2 2 3 2 3" xfId="13680"/>
    <cellStyle name="Navadno 3 4 2 2 2 3 2 3 2" xfId="27838"/>
    <cellStyle name="Navadno 3 4 2 2 2 3 2 4" xfId="17938"/>
    <cellStyle name="Navadno 3 4 2 2 2 3 2 5" xfId="30211"/>
    <cellStyle name="Navadno 3 4 2 2 2 3 2 6" xfId="32786"/>
    <cellStyle name="Navadno 3 4 2 2 2 3 3" xfId="3820"/>
    <cellStyle name="Navadno 3 4 2 2 2 3 3 2" xfId="8046"/>
    <cellStyle name="Navadno 3 4 2 2 2 3 3 2 2" xfId="22204"/>
    <cellStyle name="Navadno 3 4 2 2 2 3 3 3" xfId="12272"/>
    <cellStyle name="Navadno 3 4 2 2 2 3 3 3 2" xfId="26430"/>
    <cellStyle name="Navadno 3 4 2 2 2 3 3 4" xfId="16530"/>
    <cellStyle name="Navadno 3 4 2 2 2 3 3 5" xfId="29523"/>
    <cellStyle name="Navadno 3 4 2 2 2 3 3 6" xfId="32787"/>
    <cellStyle name="Navadno 3 4 2 2 2 3 4" xfId="2412"/>
    <cellStyle name="Navadno 3 4 2 2 2 3 4 2" xfId="19354"/>
    <cellStyle name="Navadno 3 4 2 2 2 3 5" xfId="6638"/>
    <cellStyle name="Navadno 3 4 2 2 2 3 5 2" xfId="20796"/>
    <cellStyle name="Navadno 3 4 2 2 2 3 6" xfId="10864"/>
    <cellStyle name="Navadno 3 4 2 2 2 3 6 2" xfId="25022"/>
    <cellStyle name="Navadno 3 4 2 2 2 3 7" xfId="15122"/>
    <cellStyle name="Navadno 3 4 2 2 2 3 8" xfId="28803"/>
    <cellStyle name="Navadno 3 4 2 2 2 3 9" xfId="30915"/>
    <cellStyle name="Navadno 3 4 2 2 2 4" xfId="4524"/>
    <cellStyle name="Navadno 3 4 2 2 2 4 2" xfId="8750"/>
    <cellStyle name="Navadno 3 4 2 2 2 4 2 2" xfId="22908"/>
    <cellStyle name="Navadno 3 4 2 2 2 4 3" xfId="12976"/>
    <cellStyle name="Navadno 3 4 2 2 2 4 3 2" xfId="27134"/>
    <cellStyle name="Navadno 3 4 2 2 2 4 4" xfId="17234"/>
    <cellStyle name="Navadno 3 4 2 2 2 4 5" xfId="29859"/>
    <cellStyle name="Navadno 3 4 2 2 2 4 6" xfId="32788"/>
    <cellStyle name="Navadno 3 4 2 2 2 5" xfId="3116"/>
    <cellStyle name="Navadno 3 4 2 2 2 5 2" xfId="7342"/>
    <cellStyle name="Navadno 3 4 2 2 2 5 2 2" xfId="21500"/>
    <cellStyle name="Navadno 3 4 2 2 2 5 3" xfId="11568"/>
    <cellStyle name="Navadno 3 4 2 2 2 5 3 2" xfId="25726"/>
    <cellStyle name="Navadno 3 4 2 2 2 5 4" xfId="15826"/>
    <cellStyle name="Navadno 3 4 2 2 2 5 5" xfId="29171"/>
    <cellStyle name="Navadno 3 4 2 2 2 5 6" xfId="32789"/>
    <cellStyle name="Navadno 3 4 2 2 2 6" xfId="1708"/>
    <cellStyle name="Navadno 3 4 2 2 2 6 2" xfId="18650"/>
    <cellStyle name="Navadno 3 4 2 2 2 7" xfId="5934"/>
    <cellStyle name="Navadno 3 4 2 2 2 7 2" xfId="20092"/>
    <cellStyle name="Navadno 3 4 2 2 2 8" xfId="10160"/>
    <cellStyle name="Navadno 3 4 2 2 2 8 2" xfId="24318"/>
    <cellStyle name="Navadno 3 4 2 2 2 9" xfId="14418"/>
    <cellStyle name="Navadno 3 4 2 2 3" xfId="338"/>
    <cellStyle name="Navadno 3 4 2 2 3 10" xfId="28418"/>
    <cellStyle name="Navadno 3 4 2 2 3 11" xfId="30602"/>
    <cellStyle name="Navadno 3 4 2 2 3 12" xfId="32790"/>
    <cellStyle name="Navadno 3 4 2 2 3 2" xfId="690"/>
    <cellStyle name="Navadno 3 4 2 2 3 2 10" xfId="30778"/>
    <cellStyle name="Navadno 3 4 2 2 3 2 11" xfId="32791"/>
    <cellStyle name="Navadno 3 4 2 2 3 2 2" xfId="1394"/>
    <cellStyle name="Navadno 3 4 2 2 3 2 2 10" xfId="32792"/>
    <cellStyle name="Navadno 3 4 2 2 3 2 2 2" xfId="5655"/>
    <cellStyle name="Navadno 3 4 2 2 3 2 2 2 2" xfId="9881"/>
    <cellStyle name="Navadno 3 4 2 2 3 2 2 2 2 2" xfId="24039"/>
    <cellStyle name="Navadno 3 4 2 2 3 2 2 2 3" xfId="14107"/>
    <cellStyle name="Navadno 3 4 2 2 3 2 2 2 3 2" xfId="28265"/>
    <cellStyle name="Navadno 3 4 2 2 3 2 2 2 4" xfId="18365"/>
    <cellStyle name="Navadno 3 4 2 2 3 2 2 2 5" xfId="30426"/>
    <cellStyle name="Navadno 3 4 2 2 3 2 2 2 6" xfId="32793"/>
    <cellStyle name="Navadno 3 4 2 2 3 2 2 3" xfId="4247"/>
    <cellStyle name="Navadno 3 4 2 2 3 2 2 3 2" xfId="8473"/>
    <cellStyle name="Navadno 3 4 2 2 3 2 2 3 2 2" xfId="22631"/>
    <cellStyle name="Navadno 3 4 2 2 3 2 2 3 3" xfId="12699"/>
    <cellStyle name="Navadno 3 4 2 2 3 2 2 3 3 2" xfId="26857"/>
    <cellStyle name="Navadno 3 4 2 2 3 2 2 3 4" xfId="16957"/>
    <cellStyle name="Navadno 3 4 2 2 3 2 2 3 5" xfId="29738"/>
    <cellStyle name="Navadno 3 4 2 2 3 2 2 3 6" xfId="32794"/>
    <cellStyle name="Navadno 3 4 2 2 3 2 2 4" xfId="2839"/>
    <cellStyle name="Navadno 3 4 2 2 3 2 2 4 2" xfId="19781"/>
    <cellStyle name="Navadno 3 4 2 2 3 2 2 5" xfId="7065"/>
    <cellStyle name="Navadno 3 4 2 2 3 2 2 5 2" xfId="21223"/>
    <cellStyle name="Navadno 3 4 2 2 3 2 2 6" xfId="11291"/>
    <cellStyle name="Navadno 3 4 2 2 3 2 2 6 2" xfId="25449"/>
    <cellStyle name="Navadno 3 4 2 2 3 2 2 7" xfId="15549"/>
    <cellStyle name="Navadno 3 4 2 2 3 2 2 8" xfId="29018"/>
    <cellStyle name="Navadno 3 4 2 2 3 2 2 9" xfId="31130"/>
    <cellStyle name="Navadno 3 4 2 2 3 2 3" xfId="4951"/>
    <cellStyle name="Navadno 3 4 2 2 3 2 3 2" xfId="9177"/>
    <cellStyle name="Navadno 3 4 2 2 3 2 3 2 2" xfId="23335"/>
    <cellStyle name="Navadno 3 4 2 2 3 2 3 3" xfId="13403"/>
    <cellStyle name="Navadno 3 4 2 2 3 2 3 3 2" xfId="27561"/>
    <cellStyle name="Navadno 3 4 2 2 3 2 3 4" xfId="17661"/>
    <cellStyle name="Navadno 3 4 2 2 3 2 3 5" xfId="30074"/>
    <cellStyle name="Navadno 3 4 2 2 3 2 3 6" xfId="32795"/>
    <cellStyle name="Navadno 3 4 2 2 3 2 4" xfId="3543"/>
    <cellStyle name="Navadno 3 4 2 2 3 2 4 2" xfId="7769"/>
    <cellStyle name="Navadno 3 4 2 2 3 2 4 2 2" xfId="21927"/>
    <cellStyle name="Navadno 3 4 2 2 3 2 4 3" xfId="11995"/>
    <cellStyle name="Navadno 3 4 2 2 3 2 4 3 2" xfId="26153"/>
    <cellStyle name="Navadno 3 4 2 2 3 2 4 4" xfId="16253"/>
    <cellStyle name="Navadno 3 4 2 2 3 2 4 5" xfId="29386"/>
    <cellStyle name="Navadno 3 4 2 2 3 2 4 6" xfId="32796"/>
    <cellStyle name="Navadno 3 4 2 2 3 2 5" xfId="2135"/>
    <cellStyle name="Navadno 3 4 2 2 3 2 5 2" xfId="19077"/>
    <cellStyle name="Navadno 3 4 2 2 3 2 6" xfId="6361"/>
    <cellStyle name="Navadno 3 4 2 2 3 2 6 2" xfId="20519"/>
    <cellStyle name="Navadno 3 4 2 2 3 2 7" xfId="10587"/>
    <cellStyle name="Navadno 3 4 2 2 3 2 7 2" xfId="24745"/>
    <cellStyle name="Navadno 3 4 2 2 3 2 8" xfId="14845"/>
    <cellStyle name="Navadno 3 4 2 2 3 2 9" xfId="28666"/>
    <cellStyle name="Navadno 3 4 2 2 3 3" xfId="1042"/>
    <cellStyle name="Navadno 3 4 2 2 3 3 10" xfId="32797"/>
    <cellStyle name="Navadno 3 4 2 2 3 3 2" xfId="5303"/>
    <cellStyle name="Navadno 3 4 2 2 3 3 2 2" xfId="9529"/>
    <cellStyle name="Navadno 3 4 2 2 3 3 2 2 2" xfId="23687"/>
    <cellStyle name="Navadno 3 4 2 2 3 3 2 3" xfId="13755"/>
    <cellStyle name="Navadno 3 4 2 2 3 3 2 3 2" xfId="27913"/>
    <cellStyle name="Navadno 3 4 2 2 3 3 2 4" xfId="18013"/>
    <cellStyle name="Navadno 3 4 2 2 3 3 2 5" xfId="30250"/>
    <cellStyle name="Navadno 3 4 2 2 3 3 2 6" xfId="32798"/>
    <cellStyle name="Navadno 3 4 2 2 3 3 3" xfId="3895"/>
    <cellStyle name="Navadno 3 4 2 2 3 3 3 2" xfId="8121"/>
    <cellStyle name="Navadno 3 4 2 2 3 3 3 2 2" xfId="22279"/>
    <cellStyle name="Navadno 3 4 2 2 3 3 3 3" xfId="12347"/>
    <cellStyle name="Navadno 3 4 2 2 3 3 3 3 2" xfId="26505"/>
    <cellStyle name="Navadno 3 4 2 2 3 3 3 4" xfId="16605"/>
    <cellStyle name="Navadno 3 4 2 2 3 3 3 5" xfId="29562"/>
    <cellStyle name="Navadno 3 4 2 2 3 3 3 6" xfId="32799"/>
    <cellStyle name="Navadno 3 4 2 2 3 3 4" xfId="2487"/>
    <cellStyle name="Navadno 3 4 2 2 3 3 4 2" xfId="19429"/>
    <cellStyle name="Navadno 3 4 2 2 3 3 5" xfId="6713"/>
    <cellStyle name="Navadno 3 4 2 2 3 3 5 2" xfId="20871"/>
    <cellStyle name="Navadno 3 4 2 2 3 3 6" xfId="10939"/>
    <cellStyle name="Navadno 3 4 2 2 3 3 6 2" xfId="25097"/>
    <cellStyle name="Navadno 3 4 2 2 3 3 7" xfId="15197"/>
    <cellStyle name="Navadno 3 4 2 2 3 3 8" xfId="28842"/>
    <cellStyle name="Navadno 3 4 2 2 3 3 9" xfId="30954"/>
    <cellStyle name="Navadno 3 4 2 2 3 4" xfId="4599"/>
    <cellStyle name="Navadno 3 4 2 2 3 4 2" xfId="8825"/>
    <cellStyle name="Navadno 3 4 2 2 3 4 2 2" xfId="22983"/>
    <cellStyle name="Navadno 3 4 2 2 3 4 3" xfId="13051"/>
    <cellStyle name="Navadno 3 4 2 2 3 4 3 2" xfId="27209"/>
    <cellStyle name="Navadno 3 4 2 2 3 4 4" xfId="17309"/>
    <cellStyle name="Navadno 3 4 2 2 3 4 5" xfId="29898"/>
    <cellStyle name="Navadno 3 4 2 2 3 4 6" xfId="32800"/>
    <cellStyle name="Navadno 3 4 2 2 3 5" xfId="3191"/>
    <cellStyle name="Navadno 3 4 2 2 3 5 2" xfId="7417"/>
    <cellStyle name="Navadno 3 4 2 2 3 5 2 2" xfId="21575"/>
    <cellStyle name="Navadno 3 4 2 2 3 5 3" xfId="11643"/>
    <cellStyle name="Navadno 3 4 2 2 3 5 3 2" xfId="25801"/>
    <cellStyle name="Navadno 3 4 2 2 3 5 4" xfId="15901"/>
    <cellStyle name="Navadno 3 4 2 2 3 5 5" xfId="29210"/>
    <cellStyle name="Navadno 3 4 2 2 3 5 6" xfId="32801"/>
    <cellStyle name="Navadno 3 4 2 2 3 6" xfId="1783"/>
    <cellStyle name="Navadno 3 4 2 2 3 6 2" xfId="18725"/>
    <cellStyle name="Navadno 3 4 2 2 3 7" xfId="6009"/>
    <cellStyle name="Navadno 3 4 2 2 3 7 2" xfId="20167"/>
    <cellStyle name="Navadno 3 4 2 2 3 8" xfId="10235"/>
    <cellStyle name="Navadno 3 4 2 2 3 8 2" xfId="24393"/>
    <cellStyle name="Navadno 3 4 2 2 3 9" xfId="14493"/>
    <cellStyle name="Navadno 3 4 2 2 4" xfId="487"/>
    <cellStyle name="Navadno 3 4 2 2 4 10" xfId="30675"/>
    <cellStyle name="Navadno 3 4 2 2 4 11" xfId="32802"/>
    <cellStyle name="Navadno 3 4 2 2 4 2" xfId="1191"/>
    <cellStyle name="Navadno 3 4 2 2 4 2 10" xfId="32803"/>
    <cellStyle name="Navadno 3 4 2 2 4 2 2" xfId="5452"/>
    <cellStyle name="Navadno 3 4 2 2 4 2 2 2" xfId="9678"/>
    <cellStyle name="Navadno 3 4 2 2 4 2 2 2 2" xfId="23836"/>
    <cellStyle name="Navadno 3 4 2 2 4 2 2 3" xfId="13904"/>
    <cellStyle name="Navadno 3 4 2 2 4 2 2 3 2" xfId="28062"/>
    <cellStyle name="Navadno 3 4 2 2 4 2 2 4" xfId="18162"/>
    <cellStyle name="Navadno 3 4 2 2 4 2 2 5" xfId="30323"/>
    <cellStyle name="Navadno 3 4 2 2 4 2 2 6" xfId="32804"/>
    <cellStyle name="Navadno 3 4 2 2 4 2 3" xfId="4044"/>
    <cellStyle name="Navadno 3 4 2 2 4 2 3 2" xfId="8270"/>
    <cellStyle name="Navadno 3 4 2 2 4 2 3 2 2" xfId="22428"/>
    <cellStyle name="Navadno 3 4 2 2 4 2 3 3" xfId="12496"/>
    <cellStyle name="Navadno 3 4 2 2 4 2 3 3 2" xfId="26654"/>
    <cellStyle name="Navadno 3 4 2 2 4 2 3 4" xfId="16754"/>
    <cellStyle name="Navadno 3 4 2 2 4 2 3 5" xfId="29635"/>
    <cellStyle name="Navadno 3 4 2 2 4 2 3 6" xfId="32805"/>
    <cellStyle name="Navadno 3 4 2 2 4 2 4" xfId="2636"/>
    <cellStyle name="Navadno 3 4 2 2 4 2 4 2" xfId="19578"/>
    <cellStyle name="Navadno 3 4 2 2 4 2 5" xfId="6862"/>
    <cellStyle name="Navadno 3 4 2 2 4 2 5 2" xfId="21020"/>
    <cellStyle name="Navadno 3 4 2 2 4 2 6" xfId="11088"/>
    <cellStyle name="Navadno 3 4 2 2 4 2 6 2" xfId="25246"/>
    <cellStyle name="Navadno 3 4 2 2 4 2 7" xfId="15346"/>
    <cellStyle name="Navadno 3 4 2 2 4 2 8" xfId="28915"/>
    <cellStyle name="Navadno 3 4 2 2 4 2 9" xfId="31027"/>
    <cellStyle name="Navadno 3 4 2 2 4 3" xfId="4748"/>
    <cellStyle name="Navadno 3 4 2 2 4 3 2" xfId="8974"/>
    <cellStyle name="Navadno 3 4 2 2 4 3 2 2" xfId="23132"/>
    <cellStyle name="Navadno 3 4 2 2 4 3 3" xfId="13200"/>
    <cellStyle name="Navadno 3 4 2 2 4 3 3 2" xfId="27358"/>
    <cellStyle name="Navadno 3 4 2 2 4 3 4" xfId="17458"/>
    <cellStyle name="Navadno 3 4 2 2 4 3 5" xfId="29971"/>
    <cellStyle name="Navadno 3 4 2 2 4 3 6" xfId="32806"/>
    <cellStyle name="Navadno 3 4 2 2 4 4" xfId="3340"/>
    <cellStyle name="Navadno 3 4 2 2 4 4 2" xfId="7566"/>
    <cellStyle name="Navadno 3 4 2 2 4 4 2 2" xfId="21724"/>
    <cellStyle name="Navadno 3 4 2 2 4 4 3" xfId="11792"/>
    <cellStyle name="Navadno 3 4 2 2 4 4 3 2" xfId="25950"/>
    <cellStyle name="Navadno 3 4 2 2 4 4 4" xfId="16050"/>
    <cellStyle name="Navadno 3 4 2 2 4 4 5" xfId="29283"/>
    <cellStyle name="Navadno 3 4 2 2 4 4 6" xfId="32807"/>
    <cellStyle name="Navadno 3 4 2 2 4 5" xfId="1932"/>
    <cellStyle name="Navadno 3 4 2 2 4 5 2" xfId="18874"/>
    <cellStyle name="Navadno 3 4 2 2 4 6" xfId="6158"/>
    <cellStyle name="Navadno 3 4 2 2 4 6 2" xfId="20316"/>
    <cellStyle name="Navadno 3 4 2 2 4 7" xfId="10384"/>
    <cellStyle name="Navadno 3 4 2 2 4 7 2" xfId="24542"/>
    <cellStyle name="Navadno 3 4 2 2 4 8" xfId="14642"/>
    <cellStyle name="Navadno 3 4 2 2 4 9" xfId="28563"/>
    <cellStyle name="Navadno 3 4 2 2 5" xfId="839"/>
    <cellStyle name="Navadno 3 4 2 2 5 10" xfId="32808"/>
    <cellStyle name="Navadno 3 4 2 2 5 2" xfId="5100"/>
    <cellStyle name="Navadno 3 4 2 2 5 2 2" xfId="9326"/>
    <cellStyle name="Navadno 3 4 2 2 5 2 2 2" xfId="23484"/>
    <cellStyle name="Navadno 3 4 2 2 5 2 3" xfId="13552"/>
    <cellStyle name="Navadno 3 4 2 2 5 2 3 2" xfId="27710"/>
    <cellStyle name="Navadno 3 4 2 2 5 2 4" xfId="17810"/>
    <cellStyle name="Navadno 3 4 2 2 5 2 5" xfId="30147"/>
    <cellStyle name="Navadno 3 4 2 2 5 2 6" xfId="32809"/>
    <cellStyle name="Navadno 3 4 2 2 5 3" xfId="3692"/>
    <cellStyle name="Navadno 3 4 2 2 5 3 2" xfId="7918"/>
    <cellStyle name="Navadno 3 4 2 2 5 3 2 2" xfId="22076"/>
    <cellStyle name="Navadno 3 4 2 2 5 3 3" xfId="12144"/>
    <cellStyle name="Navadno 3 4 2 2 5 3 3 2" xfId="26302"/>
    <cellStyle name="Navadno 3 4 2 2 5 3 4" xfId="16402"/>
    <cellStyle name="Navadno 3 4 2 2 5 3 5" xfId="29459"/>
    <cellStyle name="Navadno 3 4 2 2 5 3 6" xfId="32810"/>
    <cellStyle name="Navadno 3 4 2 2 5 4" xfId="2284"/>
    <cellStyle name="Navadno 3 4 2 2 5 4 2" xfId="19226"/>
    <cellStyle name="Navadno 3 4 2 2 5 5" xfId="6510"/>
    <cellStyle name="Navadno 3 4 2 2 5 5 2" xfId="20668"/>
    <cellStyle name="Navadno 3 4 2 2 5 6" xfId="10736"/>
    <cellStyle name="Navadno 3 4 2 2 5 6 2" xfId="24894"/>
    <cellStyle name="Navadno 3 4 2 2 5 7" xfId="14994"/>
    <cellStyle name="Navadno 3 4 2 2 5 8" xfId="28739"/>
    <cellStyle name="Navadno 3 4 2 2 5 9" xfId="30851"/>
    <cellStyle name="Navadno 3 4 2 2 6" xfId="4364"/>
    <cellStyle name="Navadno 3 4 2 2 6 2" xfId="8590"/>
    <cellStyle name="Navadno 3 4 2 2 6 2 2" xfId="22748"/>
    <cellStyle name="Navadno 3 4 2 2 6 3" xfId="12816"/>
    <cellStyle name="Navadno 3 4 2 2 6 3 2" xfId="26974"/>
    <cellStyle name="Navadno 3 4 2 2 6 4" xfId="17074"/>
    <cellStyle name="Navadno 3 4 2 2 6 5" xfId="29779"/>
    <cellStyle name="Navadno 3 4 2 2 6 6" xfId="32811"/>
    <cellStyle name="Navadno 3 4 2 2 7" xfId="2956"/>
    <cellStyle name="Navadno 3 4 2 2 7 2" xfId="7182"/>
    <cellStyle name="Navadno 3 4 2 2 7 2 2" xfId="21340"/>
    <cellStyle name="Navadno 3 4 2 2 7 3" xfId="11408"/>
    <cellStyle name="Navadno 3 4 2 2 7 3 2" xfId="25566"/>
    <cellStyle name="Navadno 3 4 2 2 7 4" xfId="15666"/>
    <cellStyle name="Navadno 3 4 2 2 7 5" xfId="29091"/>
    <cellStyle name="Navadno 3 4 2 2 7 6" xfId="32812"/>
    <cellStyle name="Navadno 3 4 2 2 8" xfId="1516"/>
    <cellStyle name="Navadno 3 4 2 2 8 2" xfId="18458"/>
    <cellStyle name="Navadno 3 4 2 2 9" xfId="5742"/>
    <cellStyle name="Navadno 3 4 2 2 9 2" xfId="19900"/>
    <cellStyle name="Navadno 3 4 2 3" xfId="134"/>
    <cellStyle name="Navadno 3 4 2 3 10" xfId="14290"/>
    <cellStyle name="Navadno 3 4 2 3 11" xfId="28387"/>
    <cellStyle name="Navadno 3 4 2 3 12" xfId="30499"/>
    <cellStyle name="Navadno 3 4 2 3 13" xfId="32813"/>
    <cellStyle name="Navadno 3 4 2 3 2" xfId="294"/>
    <cellStyle name="Navadno 3 4 2 3 2 10" xfId="28483"/>
    <cellStyle name="Navadno 3 4 2 3 2 11" xfId="30579"/>
    <cellStyle name="Navadno 3 4 2 3 2 12" xfId="32814"/>
    <cellStyle name="Navadno 3 4 2 3 2 2" xfId="647"/>
    <cellStyle name="Navadno 3 4 2 3 2 2 10" xfId="30755"/>
    <cellStyle name="Navadno 3 4 2 3 2 2 11" xfId="32815"/>
    <cellStyle name="Navadno 3 4 2 3 2 2 2" xfId="1351"/>
    <cellStyle name="Navadno 3 4 2 3 2 2 2 10" xfId="32816"/>
    <cellStyle name="Navadno 3 4 2 3 2 2 2 2" xfId="5612"/>
    <cellStyle name="Navadno 3 4 2 3 2 2 2 2 2" xfId="9838"/>
    <cellStyle name="Navadno 3 4 2 3 2 2 2 2 2 2" xfId="23996"/>
    <cellStyle name="Navadno 3 4 2 3 2 2 2 2 3" xfId="14064"/>
    <cellStyle name="Navadno 3 4 2 3 2 2 2 2 3 2" xfId="28222"/>
    <cellStyle name="Navadno 3 4 2 3 2 2 2 2 4" xfId="18322"/>
    <cellStyle name="Navadno 3 4 2 3 2 2 2 2 5" xfId="30403"/>
    <cellStyle name="Navadno 3 4 2 3 2 2 2 2 6" xfId="32817"/>
    <cellStyle name="Navadno 3 4 2 3 2 2 2 3" xfId="4204"/>
    <cellStyle name="Navadno 3 4 2 3 2 2 2 3 2" xfId="8430"/>
    <cellStyle name="Navadno 3 4 2 3 2 2 2 3 2 2" xfId="22588"/>
    <cellStyle name="Navadno 3 4 2 3 2 2 2 3 3" xfId="12656"/>
    <cellStyle name="Navadno 3 4 2 3 2 2 2 3 3 2" xfId="26814"/>
    <cellStyle name="Navadno 3 4 2 3 2 2 2 3 4" xfId="16914"/>
    <cellStyle name="Navadno 3 4 2 3 2 2 2 3 5" xfId="29715"/>
    <cellStyle name="Navadno 3 4 2 3 2 2 2 3 6" xfId="32818"/>
    <cellStyle name="Navadno 3 4 2 3 2 2 2 4" xfId="2796"/>
    <cellStyle name="Navadno 3 4 2 3 2 2 2 4 2" xfId="19738"/>
    <cellStyle name="Navadno 3 4 2 3 2 2 2 5" xfId="7022"/>
    <cellStyle name="Navadno 3 4 2 3 2 2 2 5 2" xfId="21180"/>
    <cellStyle name="Navadno 3 4 2 3 2 2 2 6" xfId="11248"/>
    <cellStyle name="Navadno 3 4 2 3 2 2 2 6 2" xfId="25406"/>
    <cellStyle name="Navadno 3 4 2 3 2 2 2 7" xfId="15506"/>
    <cellStyle name="Navadno 3 4 2 3 2 2 2 8" xfId="28995"/>
    <cellStyle name="Navadno 3 4 2 3 2 2 2 9" xfId="31107"/>
    <cellStyle name="Navadno 3 4 2 3 2 2 3" xfId="4908"/>
    <cellStyle name="Navadno 3 4 2 3 2 2 3 2" xfId="9134"/>
    <cellStyle name="Navadno 3 4 2 3 2 2 3 2 2" xfId="23292"/>
    <cellStyle name="Navadno 3 4 2 3 2 2 3 3" xfId="13360"/>
    <cellStyle name="Navadno 3 4 2 3 2 2 3 3 2" xfId="27518"/>
    <cellStyle name="Navadno 3 4 2 3 2 2 3 4" xfId="17618"/>
    <cellStyle name="Navadno 3 4 2 3 2 2 3 5" xfId="30051"/>
    <cellStyle name="Navadno 3 4 2 3 2 2 3 6" xfId="32819"/>
    <cellStyle name="Navadno 3 4 2 3 2 2 4" xfId="3500"/>
    <cellStyle name="Navadno 3 4 2 3 2 2 4 2" xfId="7726"/>
    <cellStyle name="Navadno 3 4 2 3 2 2 4 2 2" xfId="21884"/>
    <cellStyle name="Navadno 3 4 2 3 2 2 4 3" xfId="11952"/>
    <cellStyle name="Navadno 3 4 2 3 2 2 4 3 2" xfId="26110"/>
    <cellStyle name="Navadno 3 4 2 3 2 2 4 4" xfId="16210"/>
    <cellStyle name="Navadno 3 4 2 3 2 2 4 5" xfId="29363"/>
    <cellStyle name="Navadno 3 4 2 3 2 2 4 6" xfId="32820"/>
    <cellStyle name="Navadno 3 4 2 3 2 2 5" xfId="2092"/>
    <cellStyle name="Navadno 3 4 2 3 2 2 5 2" xfId="19034"/>
    <cellStyle name="Navadno 3 4 2 3 2 2 6" xfId="6318"/>
    <cellStyle name="Navadno 3 4 2 3 2 2 6 2" xfId="20476"/>
    <cellStyle name="Navadno 3 4 2 3 2 2 7" xfId="10544"/>
    <cellStyle name="Navadno 3 4 2 3 2 2 7 2" xfId="24702"/>
    <cellStyle name="Navadno 3 4 2 3 2 2 8" xfId="14802"/>
    <cellStyle name="Navadno 3 4 2 3 2 2 9" xfId="28643"/>
    <cellStyle name="Navadno 3 4 2 3 2 3" xfId="999"/>
    <cellStyle name="Navadno 3 4 2 3 2 3 10" xfId="32821"/>
    <cellStyle name="Navadno 3 4 2 3 2 3 2" xfId="5260"/>
    <cellStyle name="Navadno 3 4 2 3 2 3 2 2" xfId="9486"/>
    <cellStyle name="Navadno 3 4 2 3 2 3 2 2 2" xfId="23644"/>
    <cellStyle name="Navadno 3 4 2 3 2 3 2 3" xfId="13712"/>
    <cellStyle name="Navadno 3 4 2 3 2 3 2 3 2" xfId="27870"/>
    <cellStyle name="Navadno 3 4 2 3 2 3 2 4" xfId="17970"/>
    <cellStyle name="Navadno 3 4 2 3 2 3 2 5" xfId="30227"/>
    <cellStyle name="Navadno 3 4 2 3 2 3 2 6" xfId="32822"/>
    <cellStyle name="Navadno 3 4 2 3 2 3 3" xfId="3852"/>
    <cellStyle name="Navadno 3 4 2 3 2 3 3 2" xfId="8078"/>
    <cellStyle name="Navadno 3 4 2 3 2 3 3 2 2" xfId="22236"/>
    <cellStyle name="Navadno 3 4 2 3 2 3 3 3" xfId="12304"/>
    <cellStyle name="Navadno 3 4 2 3 2 3 3 3 2" xfId="26462"/>
    <cellStyle name="Navadno 3 4 2 3 2 3 3 4" xfId="16562"/>
    <cellStyle name="Navadno 3 4 2 3 2 3 3 5" xfId="29539"/>
    <cellStyle name="Navadno 3 4 2 3 2 3 3 6" xfId="32823"/>
    <cellStyle name="Navadno 3 4 2 3 2 3 4" xfId="2444"/>
    <cellStyle name="Navadno 3 4 2 3 2 3 4 2" xfId="19386"/>
    <cellStyle name="Navadno 3 4 2 3 2 3 5" xfId="6670"/>
    <cellStyle name="Navadno 3 4 2 3 2 3 5 2" xfId="20828"/>
    <cellStyle name="Navadno 3 4 2 3 2 3 6" xfId="10896"/>
    <cellStyle name="Navadno 3 4 2 3 2 3 6 2" xfId="25054"/>
    <cellStyle name="Navadno 3 4 2 3 2 3 7" xfId="15154"/>
    <cellStyle name="Navadno 3 4 2 3 2 3 8" xfId="28819"/>
    <cellStyle name="Navadno 3 4 2 3 2 3 9" xfId="30931"/>
    <cellStyle name="Navadno 3 4 2 3 2 4" xfId="4556"/>
    <cellStyle name="Navadno 3 4 2 3 2 4 2" xfId="8782"/>
    <cellStyle name="Navadno 3 4 2 3 2 4 2 2" xfId="22940"/>
    <cellStyle name="Navadno 3 4 2 3 2 4 3" xfId="13008"/>
    <cellStyle name="Navadno 3 4 2 3 2 4 3 2" xfId="27166"/>
    <cellStyle name="Navadno 3 4 2 3 2 4 4" xfId="17266"/>
    <cellStyle name="Navadno 3 4 2 3 2 4 5" xfId="29875"/>
    <cellStyle name="Navadno 3 4 2 3 2 4 6" xfId="32824"/>
    <cellStyle name="Navadno 3 4 2 3 2 5" xfId="3148"/>
    <cellStyle name="Navadno 3 4 2 3 2 5 2" xfId="7374"/>
    <cellStyle name="Navadno 3 4 2 3 2 5 2 2" xfId="21532"/>
    <cellStyle name="Navadno 3 4 2 3 2 5 3" xfId="11600"/>
    <cellStyle name="Navadno 3 4 2 3 2 5 3 2" xfId="25758"/>
    <cellStyle name="Navadno 3 4 2 3 2 5 4" xfId="15858"/>
    <cellStyle name="Navadno 3 4 2 3 2 5 5" xfId="29187"/>
    <cellStyle name="Navadno 3 4 2 3 2 5 6" xfId="32825"/>
    <cellStyle name="Navadno 3 4 2 3 2 6" xfId="1740"/>
    <cellStyle name="Navadno 3 4 2 3 2 6 2" xfId="18682"/>
    <cellStyle name="Navadno 3 4 2 3 2 7" xfId="5966"/>
    <cellStyle name="Navadno 3 4 2 3 2 7 2" xfId="20124"/>
    <cellStyle name="Navadno 3 4 2 3 2 8" xfId="10192"/>
    <cellStyle name="Navadno 3 4 2 3 2 8 2" xfId="24350"/>
    <cellStyle name="Navadno 3 4 2 3 2 9" xfId="14450"/>
    <cellStyle name="Navadno 3 4 2 3 3" xfId="519"/>
    <cellStyle name="Navadno 3 4 2 3 3 10" xfId="30691"/>
    <cellStyle name="Navadno 3 4 2 3 3 11" xfId="32826"/>
    <cellStyle name="Navadno 3 4 2 3 3 2" xfId="1223"/>
    <cellStyle name="Navadno 3 4 2 3 3 2 10" xfId="32827"/>
    <cellStyle name="Navadno 3 4 2 3 3 2 2" xfId="5484"/>
    <cellStyle name="Navadno 3 4 2 3 3 2 2 2" xfId="9710"/>
    <cellStyle name="Navadno 3 4 2 3 3 2 2 2 2" xfId="23868"/>
    <cellStyle name="Navadno 3 4 2 3 3 2 2 3" xfId="13936"/>
    <cellStyle name="Navadno 3 4 2 3 3 2 2 3 2" xfId="28094"/>
    <cellStyle name="Navadno 3 4 2 3 3 2 2 4" xfId="18194"/>
    <cellStyle name="Navadno 3 4 2 3 3 2 2 5" xfId="30339"/>
    <cellStyle name="Navadno 3 4 2 3 3 2 2 6" xfId="32828"/>
    <cellStyle name="Navadno 3 4 2 3 3 2 3" xfId="4076"/>
    <cellStyle name="Navadno 3 4 2 3 3 2 3 2" xfId="8302"/>
    <cellStyle name="Navadno 3 4 2 3 3 2 3 2 2" xfId="22460"/>
    <cellStyle name="Navadno 3 4 2 3 3 2 3 3" xfId="12528"/>
    <cellStyle name="Navadno 3 4 2 3 3 2 3 3 2" xfId="26686"/>
    <cellStyle name="Navadno 3 4 2 3 3 2 3 4" xfId="16786"/>
    <cellStyle name="Navadno 3 4 2 3 3 2 3 5" xfId="29651"/>
    <cellStyle name="Navadno 3 4 2 3 3 2 3 6" xfId="32829"/>
    <cellStyle name="Navadno 3 4 2 3 3 2 4" xfId="2668"/>
    <cellStyle name="Navadno 3 4 2 3 3 2 4 2" xfId="19610"/>
    <cellStyle name="Navadno 3 4 2 3 3 2 5" xfId="6894"/>
    <cellStyle name="Navadno 3 4 2 3 3 2 5 2" xfId="21052"/>
    <cellStyle name="Navadno 3 4 2 3 3 2 6" xfId="11120"/>
    <cellStyle name="Navadno 3 4 2 3 3 2 6 2" xfId="25278"/>
    <cellStyle name="Navadno 3 4 2 3 3 2 7" xfId="15378"/>
    <cellStyle name="Navadno 3 4 2 3 3 2 8" xfId="28931"/>
    <cellStyle name="Navadno 3 4 2 3 3 2 9" xfId="31043"/>
    <cellStyle name="Navadno 3 4 2 3 3 3" xfId="4780"/>
    <cellStyle name="Navadno 3 4 2 3 3 3 2" xfId="9006"/>
    <cellStyle name="Navadno 3 4 2 3 3 3 2 2" xfId="23164"/>
    <cellStyle name="Navadno 3 4 2 3 3 3 3" xfId="13232"/>
    <cellStyle name="Navadno 3 4 2 3 3 3 3 2" xfId="27390"/>
    <cellStyle name="Navadno 3 4 2 3 3 3 4" xfId="17490"/>
    <cellStyle name="Navadno 3 4 2 3 3 3 5" xfId="29987"/>
    <cellStyle name="Navadno 3 4 2 3 3 3 6" xfId="32830"/>
    <cellStyle name="Navadno 3 4 2 3 3 4" xfId="3372"/>
    <cellStyle name="Navadno 3 4 2 3 3 4 2" xfId="7598"/>
    <cellStyle name="Navadno 3 4 2 3 3 4 2 2" xfId="21756"/>
    <cellStyle name="Navadno 3 4 2 3 3 4 3" xfId="11824"/>
    <cellStyle name="Navadno 3 4 2 3 3 4 3 2" xfId="25982"/>
    <cellStyle name="Navadno 3 4 2 3 3 4 4" xfId="16082"/>
    <cellStyle name="Navadno 3 4 2 3 3 4 5" xfId="29299"/>
    <cellStyle name="Navadno 3 4 2 3 3 4 6" xfId="32831"/>
    <cellStyle name="Navadno 3 4 2 3 3 5" xfId="1964"/>
    <cellStyle name="Navadno 3 4 2 3 3 5 2" xfId="18906"/>
    <cellStyle name="Navadno 3 4 2 3 3 6" xfId="6190"/>
    <cellStyle name="Navadno 3 4 2 3 3 6 2" xfId="20348"/>
    <cellStyle name="Navadno 3 4 2 3 3 7" xfId="10416"/>
    <cellStyle name="Navadno 3 4 2 3 3 7 2" xfId="24574"/>
    <cellStyle name="Navadno 3 4 2 3 3 8" xfId="14674"/>
    <cellStyle name="Navadno 3 4 2 3 3 9" xfId="28579"/>
    <cellStyle name="Navadno 3 4 2 3 4" xfId="871"/>
    <cellStyle name="Navadno 3 4 2 3 4 10" xfId="32832"/>
    <cellStyle name="Navadno 3 4 2 3 4 2" xfId="5132"/>
    <cellStyle name="Navadno 3 4 2 3 4 2 2" xfId="9358"/>
    <cellStyle name="Navadno 3 4 2 3 4 2 2 2" xfId="23516"/>
    <cellStyle name="Navadno 3 4 2 3 4 2 3" xfId="13584"/>
    <cellStyle name="Navadno 3 4 2 3 4 2 3 2" xfId="27742"/>
    <cellStyle name="Navadno 3 4 2 3 4 2 4" xfId="17842"/>
    <cellStyle name="Navadno 3 4 2 3 4 2 5" xfId="30163"/>
    <cellStyle name="Navadno 3 4 2 3 4 2 6" xfId="32833"/>
    <cellStyle name="Navadno 3 4 2 3 4 3" xfId="3724"/>
    <cellStyle name="Navadno 3 4 2 3 4 3 2" xfId="7950"/>
    <cellStyle name="Navadno 3 4 2 3 4 3 2 2" xfId="22108"/>
    <cellStyle name="Navadno 3 4 2 3 4 3 3" xfId="12176"/>
    <cellStyle name="Navadno 3 4 2 3 4 3 3 2" xfId="26334"/>
    <cellStyle name="Navadno 3 4 2 3 4 3 4" xfId="16434"/>
    <cellStyle name="Navadno 3 4 2 3 4 3 5" xfId="29475"/>
    <cellStyle name="Navadno 3 4 2 3 4 3 6" xfId="32834"/>
    <cellStyle name="Navadno 3 4 2 3 4 4" xfId="2316"/>
    <cellStyle name="Navadno 3 4 2 3 4 4 2" xfId="19258"/>
    <cellStyle name="Navadno 3 4 2 3 4 5" xfId="6542"/>
    <cellStyle name="Navadno 3 4 2 3 4 5 2" xfId="20700"/>
    <cellStyle name="Navadno 3 4 2 3 4 6" xfId="10768"/>
    <cellStyle name="Navadno 3 4 2 3 4 6 2" xfId="24926"/>
    <cellStyle name="Navadno 3 4 2 3 4 7" xfId="15026"/>
    <cellStyle name="Navadno 3 4 2 3 4 8" xfId="28755"/>
    <cellStyle name="Navadno 3 4 2 3 4 9" xfId="30867"/>
    <cellStyle name="Navadno 3 4 2 3 5" xfId="4396"/>
    <cellStyle name="Navadno 3 4 2 3 5 2" xfId="8622"/>
    <cellStyle name="Navadno 3 4 2 3 5 2 2" xfId="22780"/>
    <cellStyle name="Navadno 3 4 2 3 5 3" xfId="12848"/>
    <cellStyle name="Navadno 3 4 2 3 5 3 2" xfId="27006"/>
    <cellStyle name="Navadno 3 4 2 3 5 4" xfId="17106"/>
    <cellStyle name="Navadno 3 4 2 3 5 5" xfId="29795"/>
    <cellStyle name="Navadno 3 4 2 3 5 6" xfId="32835"/>
    <cellStyle name="Navadno 3 4 2 3 6" xfId="2988"/>
    <cellStyle name="Navadno 3 4 2 3 6 2" xfId="7214"/>
    <cellStyle name="Navadno 3 4 2 3 6 2 2" xfId="21372"/>
    <cellStyle name="Navadno 3 4 2 3 6 3" xfId="11440"/>
    <cellStyle name="Navadno 3 4 2 3 6 3 2" xfId="25598"/>
    <cellStyle name="Navadno 3 4 2 3 6 4" xfId="15698"/>
    <cellStyle name="Navadno 3 4 2 3 6 5" xfId="29107"/>
    <cellStyle name="Navadno 3 4 2 3 6 6" xfId="32836"/>
    <cellStyle name="Navadno 3 4 2 3 7" xfId="1580"/>
    <cellStyle name="Navadno 3 4 2 3 7 2" xfId="18522"/>
    <cellStyle name="Navadno 3 4 2 3 8" xfId="5806"/>
    <cellStyle name="Navadno 3 4 2 3 8 2" xfId="19964"/>
    <cellStyle name="Navadno 3 4 2 3 9" xfId="10032"/>
    <cellStyle name="Navadno 3 4 2 3 9 2" xfId="24190"/>
    <cellStyle name="Navadno 3 4 2 4" xfId="64"/>
    <cellStyle name="Navadno 3 4 2 4 10" xfId="14258"/>
    <cellStyle name="Navadno 3 4 2 4 11" xfId="28355"/>
    <cellStyle name="Navadno 3 4 2 4 12" xfId="30467"/>
    <cellStyle name="Navadno 3 4 2 4 13" xfId="32837"/>
    <cellStyle name="Navadno 3 4 2 4 2" xfId="230"/>
    <cellStyle name="Navadno 3 4 2 4 2 10" xfId="28467"/>
    <cellStyle name="Navadno 3 4 2 4 2 11" xfId="30547"/>
    <cellStyle name="Navadno 3 4 2 4 2 12" xfId="32838"/>
    <cellStyle name="Navadno 3 4 2 4 2 2" xfId="583"/>
    <cellStyle name="Navadno 3 4 2 4 2 2 10" xfId="30723"/>
    <cellStyle name="Navadno 3 4 2 4 2 2 11" xfId="32839"/>
    <cellStyle name="Navadno 3 4 2 4 2 2 2" xfId="1287"/>
    <cellStyle name="Navadno 3 4 2 4 2 2 2 10" xfId="32840"/>
    <cellStyle name="Navadno 3 4 2 4 2 2 2 2" xfId="5548"/>
    <cellStyle name="Navadno 3 4 2 4 2 2 2 2 2" xfId="9774"/>
    <cellStyle name="Navadno 3 4 2 4 2 2 2 2 2 2" xfId="23932"/>
    <cellStyle name="Navadno 3 4 2 4 2 2 2 2 3" xfId="14000"/>
    <cellStyle name="Navadno 3 4 2 4 2 2 2 2 3 2" xfId="28158"/>
    <cellStyle name="Navadno 3 4 2 4 2 2 2 2 4" xfId="18258"/>
    <cellStyle name="Navadno 3 4 2 4 2 2 2 2 5" xfId="30371"/>
    <cellStyle name="Navadno 3 4 2 4 2 2 2 2 6" xfId="32841"/>
    <cellStyle name="Navadno 3 4 2 4 2 2 2 3" xfId="4140"/>
    <cellStyle name="Navadno 3 4 2 4 2 2 2 3 2" xfId="8366"/>
    <cellStyle name="Navadno 3 4 2 4 2 2 2 3 2 2" xfId="22524"/>
    <cellStyle name="Navadno 3 4 2 4 2 2 2 3 3" xfId="12592"/>
    <cellStyle name="Navadno 3 4 2 4 2 2 2 3 3 2" xfId="26750"/>
    <cellStyle name="Navadno 3 4 2 4 2 2 2 3 4" xfId="16850"/>
    <cellStyle name="Navadno 3 4 2 4 2 2 2 3 5" xfId="29683"/>
    <cellStyle name="Navadno 3 4 2 4 2 2 2 3 6" xfId="32842"/>
    <cellStyle name="Navadno 3 4 2 4 2 2 2 4" xfId="2732"/>
    <cellStyle name="Navadno 3 4 2 4 2 2 2 4 2" xfId="19674"/>
    <cellStyle name="Navadno 3 4 2 4 2 2 2 5" xfId="6958"/>
    <cellStyle name="Navadno 3 4 2 4 2 2 2 5 2" xfId="21116"/>
    <cellStyle name="Navadno 3 4 2 4 2 2 2 6" xfId="11184"/>
    <cellStyle name="Navadno 3 4 2 4 2 2 2 6 2" xfId="25342"/>
    <cellStyle name="Navadno 3 4 2 4 2 2 2 7" xfId="15442"/>
    <cellStyle name="Navadno 3 4 2 4 2 2 2 8" xfId="28963"/>
    <cellStyle name="Navadno 3 4 2 4 2 2 2 9" xfId="31075"/>
    <cellStyle name="Navadno 3 4 2 4 2 2 3" xfId="4844"/>
    <cellStyle name="Navadno 3 4 2 4 2 2 3 2" xfId="9070"/>
    <cellStyle name="Navadno 3 4 2 4 2 2 3 2 2" xfId="23228"/>
    <cellStyle name="Navadno 3 4 2 4 2 2 3 3" xfId="13296"/>
    <cellStyle name="Navadno 3 4 2 4 2 2 3 3 2" xfId="27454"/>
    <cellStyle name="Navadno 3 4 2 4 2 2 3 4" xfId="17554"/>
    <cellStyle name="Navadno 3 4 2 4 2 2 3 5" xfId="30019"/>
    <cellStyle name="Navadno 3 4 2 4 2 2 3 6" xfId="32843"/>
    <cellStyle name="Navadno 3 4 2 4 2 2 4" xfId="3436"/>
    <cellStyle name="Navadno 3 4 2 4 2 2 4 2" xfId="7662"/>
    <cellStyle name="Navadno 3 4 2 4 2 2 4 2 2" xfId="21820"/>
    <cellStyle name="Navadno 3 4 2 4 2 2 4 3" xfId="11888"/>
    <cellStyle name="Navadno 3 4 2 4 2 2 4 3 2" xfId="26046"/>
    <cellStyle name="Navadno 3 4 2 4 2 2 4 4" xfId="16146"/>
    <cellStyle name="Navadno 3 4 2 4 2 2 4 5" xfId="29331"/>
    <cellStyle name="Navadno 3 4 2 4 2 2 4 6" xfId="32844"/>
    <cellStyle name="Navadno 3 4 2 4 2 2 5" xfId="2028"/>
    <cellStyle name="Navadno 3 4 2 4 2 2 5 2" xfId="18970"/>
    <cellStyle name="Navadno 3 4 2 4 2 2 6" xfId="6254"/>
    <cellStyle name="Navadno 3 4 2 4 2 2 6 2" xfId="20412"/>
    <cellStyle name="Navadno 3 4 2 4 2 2 7" xfId="10480"/>
    <cellStyle name="Navadno 3 4 2 4 2 2 7 2" xfId="24638"/>
    <cellStyle name="Navadno 3 4 2 4 2 2 8" xfId="14738"/>
    <cellStyle name="Navadno 3 4 2 4 2 2 9" xfId="28611"/>
    <cellStyle name="Navadno 3 4 2 4 2 3" xfId="935"/>
    <cellStyle name="Navadno 3 4 2 4 2 3 10" xfId="32845"/>
    <cellStyle name="Navadno 3 4 2 4 2 3 2" xfId="5196"/>
    <cellStyle name="Navadno 3 4 2 4 2 3 2 2" xfId="9422"/>
    <cellStyle name="Navadno 3 4 2 4 2 3 2 2 2" xfId="23580"/>
    <cellStyle name="Navadno 3 4 2 4 2 3 2 3" xfId="13648"/>
    <cellStyle name="Navadno 3 4 2 4 2 3 2 3 2" xfId="27806"/>
    <cellStyle name="Navadno 3 4 2 4 2 3 2 4" xfId="17906"/>
    <cellStyle name="Navadno 3 4 2 4 2 3 2 5" xfId="30195"/>
    <cellStyle name="Navadno 3 4 2 4 2 3 2 6" xfId="32846"/>
    <cellStyle name="Navadno 3 4 2 4 2 3 3" xfId="3788"/>
    <cellStyle name="Navadno 3 4 2 4 2 3 3 2" xfId="8014"/>
    <cellStyle name="Navadno 3 4 2 4 2 3 3 2 2" xfId="22172"/>
    <cellStyle name="Navadno 3 4 2 4 2 3 3 3" xfId="12240"/>
    <cellStyle name="Navadno 3 4 2 4 2 3 3 3 2" xfId="26398"/>
    <cellStyle name="Navadno 3 4 2 4 2 3 3 4" xfId="16498"/>
    <cellStyle name="Navadno 3 4 2 4 2 3 3 5" xfId="29507"/>
    <cellStyle name="Navadno 3 4 2 4 2 3 3 6" xfId="32847"/>
    <cellStyle name="Navadno 3 4 2 4 2 3 4" xfId="2380"/>
    <cellStyle name="Navadno 3 4 2 4 2 3 4 2" xfId="19322"/>
    <cellStyle name="Navadno 3 4 2 4 2 3 5" xfId="6606"/>
    <cellStyle name="Navadno 3 4 2 4 2 3 5 2" xfId="20764"/>
    <cellStyle name="Navadno 3 4 2 4 2 3 6" xfId="10832"/>
    <cellStyle name="Navadno 3 4 2 4 2 3 6 2" xfId="24990"/>
    <cellStyle name="Navadno 3 4 2 4 2 3 7" xfId="15090"/>
    <cellStyle name="Navadno 3 4 2 4 2 3 8" xfId="28787"/>
    <cellStyle name="Navadno 3 4 2 4 2 3 9" xfId="30899"/>
    <cellStyle name="Navadno 3 4 2 4 2 4" xfId="4492"/>
    <cellStyle name="Navadno 3 4 2 4 2 4 2" xfId="8718"/>
    <cellStyle name="Navadno 3 4 2 4 2 4 2 2" xfId="22876"/>
    <cellStyle name="Navadno 3 4 2 4 2 4 3" xfId="12944"/>
    <cellStyle name="Navadno 3 4 2 4 2 4 3 2" xfId="27102"/>
    <cellStyle name="Navadno 3 4 2 4 2 4 4" xfId="17202"/>
    <cellStyle name="Navadno 3 4 2 4 2 4 5" xfId="29843"/>
    <cellStyle name="Navadno 3 4 2 4 2 4 6" xfId="32848"/>
    <cellStyle name="Navadno 3 4 2 4 2 5" xfId="3084"/>
    <cellStyle name="Navadno 3 4 2 4 2 5 2" xfId="7310"/>
    <cellStyle name="Navadno 3 4 2 4 2 5 2 2" xfId="21468"/>
    <cellStyle name="Navadno 3 4 2 4 2 5 3" xfId="11536"/>
    <cellStyle name="Navadno 3 4 2 4 2 5 3 2" xfId="25694"/>
    <cellStyle name="Navadno 3 4 2 4 2 5 4" xfId="15794"/>
    <cellStyle name="Navadno 3 4 2 4 2 5 5" xfId="29155"/>
    <cellStyle name="Navadno 3 4 2 4 2 5 6" xfId="32849"/>
    <cellStyle name="Navadno 3 4 2 4 2 6" xfId="1676"/>
    <cellStyle name="Navadno 3 4 2 4 2 6 2" xfId="18618"/>
    <cellStyle name="Navadno 3 4 2 4 2 7" xfId="5902"/>
    <cellStyle name="Navadno 3 4 2 4 2 7 2" xfId="20060"/>
    <cellStyle name="Navadno 3 4 2 4 2 8" xfId="10128"/>
    <cellStyle name="Navadno 3 4 2 4 2 8 2" xfId="24286"/>
    <cellStyle name="Navadno 3 4 2 4 2 9" xfId="14386"/>
    <cellStyle name="Navadno 3 4 2 4 3" xfId="455"/>
    <cellStyle name="Navadno 3 4 2 4 3 10" xfId="30659"/>
    <cellStyle name="Navadno 3 4 2 4 3 11" xfId="32850"/>
    <cellStyle name="Navadno 3 4 2 4 3 2" xfId="1159"/>
    <cellStyle name="Navadno 3 4 2 4 3 2 10" xfId="32851"/>
    <cellStyle name="Navadno 3 4 2 4 3 2 2" xfId="5420"/>
    <cellStyle name="Navadno 3 4 2 4 3 2 2 2" xfId="9646"/>
    <cellStyle name="Navadno 3 4 2 4 3 2 2 2 2" xfId="23804"/>
    <cellStyle name="Navadno 3 4 2 4 3 2 2 3" xfId="13872"/>
    <cellStyle name="Navadno 3 4 2 4 3 2 2 3 2" xfId="28030"/>
    <cellStyle name="Navadno 3 4 2 4 3 2 2 4" xfId="18130"/>
    <cellStyle name="Navadno 3 4 2 4 3 2 2 5" xfId="30307"/>
    <cellStyle name="Navadno 3 4 2 4 3 2 2 6" xfId="32852"/>
    <cellStyle name="Navadno 3 4 2 4 3 2 3" xfId="4012"/>
    <cellStyle name="Navadno 3 4 2 4 3 2 3 2" xfId="8238"/>
    <cellStyle name="Navadno 3 4 2 4 3 2 3 2 2" xfId="22396"/>
    <cellStyle name="Navadno 3 4 2 4 3 2 3 3" xfId="12464"/>
    <cellStyle name="Navadno 3 4 2 4 3 2 3 3 2" xfId="26622"/>
    <cellStyle name="Navadno 3 4 2 4 3 2 3 4" xfId="16722"/>
    <cellStyle name="Navadno 3 4 2 4 3 2 3 5" xfId="29619"/>
    <cellStyle name="Navadno 3 4 2 4 3 2 3 6" xfId="32853"/>
    <cellStyle name="Navadno 3 4 2 4 3 2 4" xfId="2604"/>
    <cellStyle name="Navadno 3 4 2 4 3 2 4 2" xfId="19546"/>
    <cellStyle name="Navadno 3 4 2 4 3 2 5" xfId="6830"/>
    <cellStyle name="Navadno 3 4 2 4 3 2 5 2" xfId="20988"/>
    <cellStyle name="Navadno 3 4 2 4 3 2 6" xfId="11056"/>
    <cellStyle name="Navadno 3 4 2 4 3 2 6 2" xfId="25214"/>
    <cellStyle name="Navadno 3 4 2 4 3 2 7" xfId="15314"/>
    <cellStyle name="Navadno 3 4 2 4 3 2 8" xfId="28899"/>
    <cellStyle name="Navadno 3 4 2 4 3 2 9" xfId="31011"/>
    <cellStyle name="Navadno 3 4 2 4 3 3" xfId="4716"/>
    <cellStyle name="Navadno 3 4 2 4 3 3 2" xfId="8942"/>
    <cellStyle name="Navadno 3 4 2 4 3 3 2 2" xfId="23100"/>
    <cellStyle name="Navadno 3 4 2 4 3 3 3" xfId="13168"/>
    <cellStyle name="Navadno 3 4 2 4 3 3 3 2" xfId="27326"/>
    <cellStyle name="Navadno 3 4 2 4 3 3 4" xfId="17426"/>
    <cellStyle name="Navadno 3 4 2 4 3 3 5" xfId="29955"/>
    <cellStyle name="Navadno 3 4 2 4 3 3 6" xfId="32854"/>
    <cellStyle name="Navadno 3 4 2 4 3 4" xfId="3308"/>
    <cellStyle name="Navadno 3 4 2 4 3 4 2" xfId="7534"/>
    <cellStyle name="Navadno 3 4 2 4 3 4 2 2" xfId="21692"/>
    <cellStyle name="Navadno 3 4 2 4 3 4 3" xfId="11760"/>
    <cellStyle name="Navadno 3 4 2 4 3 4 3 2" xfId="25918"/>
    <cellStyle name="Navadno 3 4 2 4 3 4 4" xfId="16018"/>
    <cellStyle name="Navadno 3 4 2 4 3 4 5" xfId="29267"/>
    <cellStyle name="Navadno 3 4 2 4 3 4 6" xfId="32855"/>
    <cellStyle name="Navadno 3 4 2 4 3 5" xfId="1900"/>
    <cellStyle name="Navadno 3 4 2 4 3 5 2" xfId="18842"/>
    <cellStyle name="Navadno 3 4 2 4 3 6" xfId="6126"/>
    <cellStyle name="Navadno 3 4 2 4 3 6 2" xfId="20284"/>
    <cellStyle name="Navadno 3 4 2 4 3 7" xfId="10352"/>
    <cellStyle name="Navadno 3 4 2 4 3 7 2" xfId="24510"/>
    <cellStyle name="Navadno 3 4 2 4 3 8" xfId="14610"/>
    <cellStyle name="Navadno 3 4 2 4 3 9" xfId="28547"/>
    <cellStyle name="Navadno 3 4 2 4 4" xfId="807"/>
    <cellStyle name="Navadno 3 4 2 4 4 10" xfId="32856"/>
    <cellStyle name="Navadno 3 4 2 4 4 2" xfId="5068"/>
    <cellStyle name="Navadno 3 4 2 4 4 2 2" xfId="9294"/>
    <cellStyle name="Navadno 3 4 2 4 4 2 2 2" xfId="23452"/>
    <cellStyle name="Navadno 3 4 2 4 4 2 3" xfId="13520"/>
    <cellStyle name="Navadno 3 4 2 4 4 2 3 2" xfId="27678"/>
    <cellStyle name="Navadno 3 4 2 4 4 2 4" xfId="17778"/>
    <cellStyle name="Navadno 3 4 2 4 4 2 5" xfId="30131"/>
    <cellStyle name="Navadno 3 4 2 4 4 2 6" xfId="32857"/>
    <cellStyle name="Navadno 3 4 2 4 4 3" xfId="3660"/>
    <cellStyle name="Navadno 3 4 2 4 4 3 2" xfId="7886"/>
    <cellStyle name="Navadno 3 4 2 4 4 3 2 2" xfId="22044"/>
    <cellStyle name="Navadno 3 4 2 4 4 3 3" xfId="12112"/>
    <cellStyle name="Navadno 3 4 2 4 4 3 3 2" xfId="26270"/>
    <cellStyle name="Navadno 3 4 2 4 4 3 4" xfId="16370"/>
    <cellStyle name="Navadno 3 4 2 4 4 3 5" xfId="29443"/>
    <cellStyle name="Navadno 3 4 2 4 4 3 6" xfId="32858"/>
    <cellStyle name="Navadno 3 4 2 4 4 4" xfId="2252"/>
    <cellStyle name="Navadno 3 4 2 4 4 4 2" xfId="19194"/>
    <cellStyle name="Navadno 3 4 2 4 4 5" xfId="6478"/>
    <cellStyle name="Navadno 3 4 2 4 4 5 2" xfId="20636"/>
    <cellStyle name="Navadno 3 4 2 4 4 6" xfId="10704"/>
    <cellStyle name="Navadno 3 4 2 4 4 6 2" xfId="24862"/>
    <cellStyle name="Navadno 3 4 2 4 4 7" xfId="14962"/>
    <cellStyle name="Navadno 3 4 2 4 4 8" xfId="28723"/>
    <cellStyle name="Navadno 3 4 2 4 4 9" xfId="30835"/>
    <cellStyle name="Navadno 3 4 2 4 5" xfId="4332"/>
    <cellStyle name="Navadno 3 4 2 4 5 2" xfId="8558"/>
    <cellStyle name="Navadno 3 4 2 4 5 2 2" xfId="22716"/>
    <cellStyle name="Navadno 3 4 2 4 5 3" xfId="12784"/>
    <cellStyle name="Navadno 3 4 2 4 5 3 2" xfId="26942"/>
    <cellStyle name="Navadno 3 4 2 4 5 4" xfId="17042"/>
    <cellStyle name="Navadno 3 4 2 4 5 5" xfId="29763"/>
    <cellStyle name="Navadno 3 4 2 4 5 6" xfId="32859"/>
    <cellStyle name="Navadno 3 4 2 4 6" xfId="2924"/>
    <cellStyle name="Navadno 3 4 2 4 6 2" xfId="7150"/>
    <cellStyle name="Navadno 3 4 2 4 6 2 2" xfId="21308"/>
    <cellStyle name="Navadno 3 4 2 4 6 3" xfId="11376"/>
    <cellStyle name="Navadno 3 4 2 4 6 3 2" xfId="25534"/>
    <cellStyle name="Navadno 3 4 2 4 6 4" xfId="15634"/>
    <cellStyle name="Navadno 3 4 2 4 6 5" xfId="29075"/>
    <cellStyle name="Navadno 3 4 2 4 6 6" xfId="32860"/>
    <cellStyle name="Navadno 3 4 2 4 7" xfId="1548"/>
    <cellStyle name="Navadno 3 4 2 4 7 2" xfId="18490"/>
    <cellStyle name="Navadno 3 4 2 4 8" xfId="5774"/>
    <cellStyle name="Navadno 3 4 2 4 8 2" xfId="19932"/>
    <cellStyle name="Navadno 3 4 2 4 9" xfId="10000"/>
    <cellStyle name="Navadno 3 4 2 4 9 2" xfId="24158"/>
    <cellStyle name="Navadno 3 4 2 5" xfId="166"/>
    <cellStyle name="Navadno 3 4 2 5 10" xfId="28435"/>
    <cellStyle name="Navadno 3 4 2 5 11" xfId="30515"/>
    <cellStyle name="Navadno 3 4 2 5 12" xfId="32861"/>
    <cellStyle name="Navadno 3 4 2 5 2" xfId="551"/>
    <cellStyle name="Navadno 3 4 2 5 2 10" xfId="30707"/>
    <cellStyle name="Navadno 3 4 2 5 2 11" xfId="32862"/>
    <cellStyle name="Navadno 3 4 2 5 2 2" xfId="1255"/>
    <cellStyle name="Navadno 3 4 2 5 2 2 10" xfId="32863"/>
    <cellStyle name="Navadno 3 4 2 5 2 2 2" xfId="5516"/>
    <cellStyle name="Navadno 3 4 2 5 2 2 2 2" xfId="9742"/>
    <cellStyle name="Navadno 3 4 2 5 2 2 2 2 2" xfId="23900"/>
    <cellStyle name="Navadno 3 4 2 5 2 2 2 3" xfId="13968"/>
    <cellStyle name="Navadno 3 4 2 5 2 2 2 3 2" xfId="28126"/>
    <cellStyle name="Navadno 3 4 2 5 2 2 2 4" xfId="18226"/>
    <cellStyle name="Navadno 3 4 2 5 2 2 2 5" xfId="30355"/>
    <cellStyle name="Navadno 3 4 2 5 2 2 2 6" xfId="32864"/>
    <cellStyle name="Navadno 3 4 2 5 2 2 3" xfId="4108"/>
    <cellStyle name="Navadno 3 4 2 5 2 2 3 2" xfId="8334"/>
    <cellStyle name="Navadno 3 4 2 5 2 2 3 2 2" xfId="22492"/>
    <cellStyle name="Navadno 3 4 2 5 2 2 3 3" xfId="12560"/>
    <cellStyle name="Navadno 3 4 2 5 2 2 3 3 2" xfId="26718"/>
    <cellStyle name="Navadno 3 4 2 5 2 2 3 4" xfId="16818"/>
    <cellStyle name="Navadno 3 4 2 5 2 2 3 5" xfId="29667"/>
    <cellStyle name="Navadno 3 4 2 5 2 2 3 6" xfId="32865"/>
    <cellStyle name="Navadno 3 4 2 5 2 2 4" xfId="2700"/>
    <cellStyle name="Navadno 3 4 2 5 2 2 4 2" xfId="19642"/>
    <cellStyle name="Navadno 3 4 2 5 2 2 5" xfId="6926"/>
    <cellStyle name="Navadno 3 4 2 5 2 2 5 2" xfId="21084"/>
    <cellStyle name="Navadno 3 4 2 5 2 2 6" xfId="11152"/>
    <cellStyle name="Navadno 3 4 2 5 2 2 6 2" xfId="25310"/>
    <cellStyle name="Navadno 3 4 2 5 2 2 7" xfId="15410"/>
    <cellStyle name="Navadno 3 4 2 5 2 2 8" xfId="28947"/>
    <cellStyle name="Navadno 3 4 2 5 2 2 9" xfId="31059"/>
    <cellStyle name="Navadno 3 4 2 5 2 3" xfId="4812"/>
    <cellStyle name="Navadno 3 4 2 5 2 3 2" xfId="9038"/>
    <cellStyle name="Navadno 3 4 2 5 2 3 2 2" xfId="23196"/>
    <cellStyle name="Navadno 3 4 2 5 2 3 3" xfId="13264"/>
    <cellStyle name="Navadno 3 4 2 5 2 3 3 2" xfId="27422"/>
    <cellStyle name="Navadno 3 4 2 5 2 3 4" xfId="17522"/>
    <cellStyle name="Navadno 3 4 2 5 2 3 5" xfId="30003"/>
    <cellStyle name="Navadno 3 4 2 5 2 3 6" xfId="32866"/>
    <cellStyle name="Navadno 3 4 2 5 2 4" xfId="3404"/>
    <cellStyle name="Navadno 3 4 2 5 2 4 2" xfId="7630"/>
    <cellStyle name="Navadno 3 4 2 5 2 4 2 2" xfId="21788"/>
    <cellStyle name="Navadno 3 4 2 5 2 4 3" xfId="11856"/>
    <cellStyle name="Navadno 3 4 2 5 2 4 3 2" xfId="26014"/>
    <cellStyle name="Navadno 3 4 2 5 2 4 4" xfId="16114"/>
    <cellStyle name="Navadno 3 4 2 5 2 4 5" xfId="29315"/>
    <cellStyle name="Navadno 3 4 2 5 2 4 6" xfId="32867"/>
    <cellStyle name="Navadno 3 4 2 5 2 5" xfId="1996"/>
    <cellStyle name="Navadno 3 4 2 5 2 5 2" xfId="18938"/>
    <cellStyle name="Navadno 3 4 2 5 2 6" xfId="6222"/>
    <cellStyle name="Navadno 3 4 2 5 2 6 2" xfId="20380"/>
    <cellStyle name="Navadno 3 4 2 5 2 7" xfId="10448"/>
    <cellStyle name="Navadno 3 4 2 5 2 7 2" xfId="24606"/>
    <cellStyle name="Navadno 3 4 2 5 2 8" xfId="14706"/>
    <cellStyle name="Navadno 3 4 2 5 2 9" xfId="28595"/>
    <cellStyle name="Navadno 3 4 2 5 3" xfId="903"/>
    <cellStyle name="Navadno 3 4 2 5 3 10" xfId="32868"/>
    <cellStyle name="Navadno 3 4 2 5 3 2" xfId="5164"/>
    <cellStyle name="Navadno 3 4 2 5 3 2 2" xfId="9390"/>
    <cellStyle name="Navadno 3 4 2 5 3 2 2 2" xfId="23548"/>
    <cellStyle name="Navadno 3 4 2 5 3 2 3" xfId="13616"/>
    <cellStyle name="Navadno 3 4 2 5 3 2 3 2" xfId="27774"/>
    <cellStyle name="Navadno 3 4 2 5 3 2 4" xfId="17874"/>
    <cellStyle name="Navadno 3 4 2 5 3 2 5" xfId="30179"/>
    <cellStyle name="Navadno 3 4 2 5 3 2 6" xfId="32869"/>
    <cellStyle name="Navadno 3 4 2 5 3 3" xfId="3756"/>
    <cellStyle name="Navadno 3 4 2 5 3 3 2" xfId="7982"/>
    <cellStyle name="Navadno 3 4 2 5 3 3 2 2" xfId="22140"/>
    <cellStyle name="Navadno 3 4 2 5 3 3 3" xfId="12208"/>
    <cellStyle name="Navadno 3 4 2 5 3 3 3 2" xfId="26366"/>
    <cellStyle name="Navadno 3 4 2 5 3 3 4" xfId="16466"/>
    <cellStyle name="Navadno 3 4 2 5 3 3 5" xfId="29491"/>
    <cellStyle name="Navadno 3 4 2 5 3 3 6" xfId="32870"/>
    <cellStyle name="Navadno 3 4 2 5 3 4" xfId="2348"/>
    <cellStyle name="Navadno 3 4 2 5 3 4 2" xfId="19290"/>
    <cellStyle name="Navadno 3 4 2 5 3 5" xfId="6574"/>
    <cellStyle name="Navadno 3 4 2 5 3 5 2" xfId="20732"/>
    <cellStyle name="Navadno 3 4 2 5 3 6" xfId="10800"/>
    <cellStyle name="Navadno 3 4 2 5 3 6 2" xfId="24958"/>
    <cellStyle name="Navadno 3 4 2 5 3 7" xfId="15058"/>
    <cellStyle name="Navadno 3 4 2 5 3 8" xfId="28771"/>
    <cellStyle name="Navadno 3 4 2 5 3 9" xfId="30883"/>
    <cellStyle name="Navadno 3 4 2 5 4" xfId="4428"/>
    <cellStyle name="Navadno 3 4 2 5 4 2" xfId="8654"/>
    <cellStyle name="Navadno 3 4 2 5 4 2 2" xfId="22812"/>
    <cellStyle name="Navadno 3 4 2 5 4 3" xfId="12880"/>
    <cellStyle name="Navadno 3 4 2 5 4 3 2" xfId="27038"/>
    <cellStyle name="Navadno 3 4 2 5 4 4" xfId="17138"/>
    <cellStyle name="Navadno 3 4 2 5 4 5" xfId="29811"/>
    <cellStyle name="Navadno 3 4 2 5 4 6" xfId="32871"/>
    <cellStyle name="Navadno 3 4 2 5 5" xfId="3020"/>
    <cellStyle name="Navadno 3 4 2 5 5 2" xfId="7246"/>
    <cellStyle name="Navadno 3 4 2 5 5 2 2" xfId="21404"/>
    <cellStyle name="Navadno 3 4 2 5 5 3" xfId="11472"/>
    <cellStyle name="Navadno 3 4 2 5 5 3 2" xfId="25630"/>
    <cellStyle name="Navadno 3 4 2 5 5 4" xfId="15730"/>
    <cellStyle name="Navadno 3 4 2 5 5 5" xfId="29123"/>
    <cellStyle name="Navadno 3 4 2 5 5 6" xfId="32872"/>
    <cellStyle name="Navadno 3 4 2 5 6" xfId="1612"/>
    <cellStyle name="Navadno 3 4 2 5 6 2" xfId="18554"/>
    <cellStyle name="Navadno 3 4 2 5 7" xfId="5838"/>
    <cellStyle name="Navadno 3 4 2 5 7 2" xfId="19996"/>
    <cellStyle name="Navadno 3 4 2 5 8" xfId="10064"/>
    <cellStyle name="Navadno 3 4 2 5 8 2" xfId="24222"/>
    <cellStyle name="Navadno 3 4 2 5 9" xfId="14322"/>
    <cellStyle name="Navadno 3 4 2 6" xfId="198"/>
    <cellStyle name="Navadno 3 4 2 6 10" xfId="28451"/>
    <cellStyle name="Navadno 3 4 2 6 11" xfId="30531"/>
    <cellStyle name="Navadno 3 4 2 6 12" xfId="32873"/>
    <cellStyle name="Navadno 3 4 2 6 2" xfId="423"/>
    <cellStyle name="Navadno 3 4 2 6 2 10" xfId="30643"/>
    <cellStyle name="Navadno 3 4 2 6 2 11" xfId="32874"/>
    <cellStyle name="Navadno 3 4 2 6 2 2" xfId="1127"/>
    <cellStyle name="Navadno 3 4 2 6 2 2 10" xfId="32875"/>
    <cellStyle name="Navadno 3 4 2 6 2 2 2" xfId="5388"/>
    <cellStyle name="Navadno 3 4 2 6 2 2 2 2" xfId="9614"/>
    <cellStyle name="Navadno 3 4 2 6 2 2 2 2 2" xfId="23772"/>
    <cellStyle name="Navadno 3 4 2 6 2 2 2 3" xfId="13840"/>
    <cellStyle name="Navadno 3 4 2 6 2 2 2 3 2" xfId="27998"/>
    <cellStyle name="Navadno 3 4 2 6 2 2 2 4" xfId="18098"/>
    <cellStyle name="Navadno 3 4 2 6 2 2 2 5" xfId="30291"/>
    <cellStyle name="Navadno 3 4 2 6 2 2 2 6" xfId="32876"/>
    <cellStyle name="Navadno 3 4 2 6 2 2 3" xfId="3980"/>
    <cellStyle name="Navadno 3 4 2 6 2 2 3 2" xfId="8206"/>
    <cellStyle name="Navadno 3 4 2 6 2 2 3 2 2" xfId="22364"/>
    <cellStyle name="Navadno 3 4 2 6 2 2 3 3" xfId="12432"/>
    <cellStyle name="Navadno 3 4 2 6 2 2 3 3 2" xfId="26590"/>
    <cellStyle name="Navadno 3 4 2 6 2 2 3 4" xfId="16690"/>
    <cellStyle name="Navadno 3 4 2 6 2 2 3 5" xfId="29603"/>
    <cellStyle name="Navadno 3 4 2 6 2 2 3 6" xfId="32877"/>
    <cellStyle name="Navadno 3 4 2 6 2 2 4" xfId="2572"/>
    <cellStyle name="Navadno 3 4 2 6 2 2 4 2" xfId="19514"/>
    <cellStyle name="Navadno 3 4 2 6 2 2 5" xfId="6798"/>
    <cellStyle name="Navadno 3 4 2 6 2 2 5 2" xfId="20956"/>
    <cellStyle name="Navadno 3 4 2 6 2 2 6" xfId="11024"/>
    <cellStyle name="Navadno 3 4 2 6 2 2 6 2" xfId="25182"/>
    <cellStyle name="Navadno 3 4 2 6 2 2 7" xfId="15282"/>
    <cellStyle name="Navadno 3 4 2 6 2 2 8" xfId="28883"/>
    <cellStyle name="Navadno 3 4 2 6 2 2 9" xfId="30995"/>
    <cellStyle name="Navadno 3 4 2 6 2 3" xfId="4684"/>
    <cellStyle name="Navadno 3 4 2 6 2 3 2" xfId="8910"/>
    <cellStyle name="Navadno 3 4 2 6 2 3 2 2" xfId="23068"/>
    <cellStyle name="Navadno 3 4 2 6 2 3 3" xfId="13136"/>
    <cellStyle name="Navadno 3 4 2 6 2 3 3 2" xfId="27294"/>
    <cellStyle name="Navadno 3 4 2 6 2 3 4" xfId="17394"/>
    <cellStyle name="Navadno 3 4 2 6 2 3 5" xfId="29939"/>
    <cellStyle name="Navadno 3 4 2 6 2 3 6" xfId="32878"/>
    <cellStyle name="Navadno 3 4 2 6 2 4" xfId="3276"/>
    <cellStyle name="Navadno 3 4 2 6 2 4 2" xfId="7502"/>
    <cellStyle name="Navadno 3 4 2 6 2 4 2 2" xfId="21660"/>
    <cellStyle name="Navadno 3 4 2 6 2 4 3" xfId="11728"/>
    <cellStyle name="Navadno 3 4 2 6 2 4 3 2" xfId="25886"/>
    <cellStyle name="Navadno 3 4 2 6 2 4 4" xfId="15986"/>
    <cellStyle name="Navadno 3 4 2 6 2 4 5" xfId="29251"/>
    <cellStyle name="Navadno 3 4 2 6 2 4 6" xfId="32879"/>
    <cellStyle name="Navadno 3 4 2 6 2 5" xfId="1868"/>
    <cellStyle name="Navadno 3 4 2 6 2 5 2" xfId="18810"/>
    <cellStyle name="Navadno 3 4 2 6 2 6" xfId="6094"/>
    <cellStyle name="Navadno 3 4 2 6 2 6 2" xfId="20252"/>
    <cellStyle name="Navadno 3 4 2 6 2 7" xfId="10320"/>
    <cellStyle name="Navadno 3 4 2 6 2 7 2" xfId="24478"/>
    <cellStyle name="Navadno 3 4 2 6 2 8" xfId="14578"/>
    <cellStyle name="Navadno 3 4 2 6 2 9" xfId="28531"/>
    <cellStyle name="Navadno 3 4 2 6 3" xfId="775"/>
    <cellStyle name="Navadno 3 4 2 6 3 10" xfId="32880"/>
    <cellStyle name="Navadno 3 4 2 6 3 2" xfId="5036"/>
    <cellStyle name="Navadno 3 4 2 6 3 2 2" xfId="9262"/>
    <cellStyle name="Navadno 3 4 2 6 3 2 2 2" xfId="23420"/>
    <cellStyle name="Navadno 3 4 2 6 3 2 3" xfId="13488"/>
    <cellStyle name="Navadno 3 4 2 6 3 2 3 2" xfId="27646"/>
    <cellStyle name="Navadno 3 4 2 6 3 2 4" xfId="17746"/>
    <cellStyle name="Navadno 3 4 2 6 3 2 5" xfId="30115"/>
    <cellStyle name="Navadno 3 4 2 6 3 2 6" xfId="32881"/>
    <cellStyle name="Navadno 3 4 2 6 3 3" xfId="3628"/>
    <cellStyle name="Navadno 3 4 2 6 3 3 2" xfId="7854"/>
    <cellStyle name="Navadno 3 4 2 6 3 3 2 2" xfId="22012"/>
    <cellStyle name="Navadno 3 4 2 6 3 3 3" xfId="12080"/>
    <cellStyle name="Navadno 3 4 2 6 3 3 3 2" xfId="26238"/>
    <cellStyle name="Navadno 3 4 2 6 3 3 4" xfId="16338"/>
    <cellStyle name="Navadno 3 4 2 6 3 3 5" xfId="29427"/>
    <cellStyle name="Navadno 3 4 2 6 3 3 6" xfId="32882"/>
    <cellStyle name="Navadno 3 4 2 6 3 4" xfId="2220"/>
    <cellStyle name="Navadno 3 4 2 6 3 4 2" xfId="19162"/>
    <cellStyle name="Navadno 3 4 2 6 3 5" xfId="6446"/>
    <cellStyle name="Navadno 3 4 2 6 3 5 2" xfId="20604"/>
    <cellStyle name="Navadno 3 4 2 6 3 6" xfId="10672"/>
    <cellStyle name="Navadno 3 4 2 6 3 6 2" xfId="24830"/>
    <cellStyle name="Navadno 3 4 2 6 3 7" xfId="14930"/>
    <cellStyle name="Navadno 3 4 2 6 3 8" xfId="28707"/>
    <cellStyle name="Navadno 3 4 2 6 3 9" xfId="30819"/>
    <cellStyle name="Navadno 3 4 2 6 4" xfId="4460"/>
    <cellStyle name="Navadno 3 4 2 6 4 2" xfId="8686"/>
    <cellStyle name="Navadno 3 4 2 6 4 2 2" xfId="22844"/>
    <cellStyle name="Navadno 3 4 2 6 4 3" xfId="12912"/>
    <cellStyle name="Navadno 3 4 2 6 4 3 2" xfId="27070"/>
    <cellStyle name="Navadno 3 4 2 6 4 4" xfId="17170"/>
    <cellStyle name="Navadno 3 4 2 6 4 5" xfId="29827"/>
    <cellStyle name="Navadno 3 4 2 6 4 6" xfId="32883"/>
    <cellStyle name="Navadno 3 4 2 6 5" xfId="3052"/>
    <cellStyle name="Navadno 3 4 2 6 5 2" xfId="7278"/>
    <cellStyle name="Navadno 3 4 2 6 5 2 2" xfId="21436"/>
    <cellStyle name="Navadno 3 4 2 6 5 3" xfId="11504"/>
    <cellStyle name="Navadno 3 4 2 6 5 3 2" xfId="25662"/>
    <cellStyle name="Navadno 3 4 2 6 5 4" xfId="15762"/>
    <cellStyle name="Navadno 3 4 2 6 5 5" xfId="29139"/>
    <cellStyle name="Navadno 3 4 2 6 5 6" xfId="32884"/>
    <cellStyle name="Navadno 3 4 2 6 6" xfId="1644"/>
    <cellStyle name="Navadno 3 4 2 6 6 2" xfId="18586"/>
    <cellStyle name="Navadno 3 4 2 6 7" xfId="5870"/>
    <cellStyle name="Navadno 3 4 2 6 7 2" xfId="20028"/>
    <cellStyle name="Navadno 3 4 2 6 8" xfId="10096"/>
    <cellStyle name="Navadno 3 4 2 6 8 2" xfId="24254"/>
    <cellStyle name="Navadno 3 4 2 6 9" xfId="14354"/>
    <cellStyle name="Navadno 3 4 2 7" xfId="341"/>
    <cellStyle name="Navadno 3 4 2 7 10" xfId="28495"/>
    <cellStyle name="Navadno 3 4 2 7 11" xfId="30604"/>
    <cellStyle name="Navadno 3 4 2 7 12" xfId="32885"/>
    <cellStyle name="Navadno 3 4 2 7 2" xfId="693"/>
    <cellStyle name="Navadno 3 4 2 7 2 10" xfId="30780"/>
    <cellStyle name="Navadno 3 4 2 7 2 11" xfId="32886"/>
    <cellStyle name="Navadno 3 4 2 7 2 2" xfId="1397"/>
    <cellStyle name="Navadno 3 4 2 7 2 2 10" xfId="32887"/>
    <cellStyle name="Navadno 3 4 2 7 2 2 2" xfId="5658"/>
    <cellStyle name="Navadno 3 4 2 7 2 2 2 2" xfId="9884"/>
    <cellStyle name="Navadno 3 4 2 7 2 2 2 2 2" xfId="24042"/>
    <cellStyle name="Navadno 3 4 2 7 2 2 2 3" xfId="14110"/>
    <cellStyle name="Navadno 3 4 2 7 2 2 2 3 2" xfId="28268"/>
    <cellStyle name="Navadno 3 4 2 7 2 2 2 4" xfId="18368"/>
    <cellStyle name="Navadno 3 4 2 7 2 2 2 5" xfId="30428"/>
    <cellStyle name="Navadno 3 4 2 7 2 2 2 6" xfId="32888"/>
    <cellStyle name="Navadno 3 4 2 7 2 2 3" xfId="4250"/>
    <cellStyle name="Navadno 3 4 2 7 2 2 3 2" xfId="8476"/>
    <cellStyle name="Navadno 3 4 2 7 2 2 3 2 2" xfId="22634"/>
    <cellStyle name="Navadno 3 4 2 7 2 2 3 3" xfId="12702"/>
    <cellStyle name="Navadno 3 4 2 7 2 2 3 3 2" xfId="26860"/>
    <cellStyle name="Navadno 3 4 2 7 2 2 3 4" xfId="16960"/>
    <cellStyle name="Navadno 3 4 2 7 2 2 3 5" xfId="29740"/>
    <cellStyle name="Navadno 3 4 2 7 2 2 3 6" xfId="32889"/>
    <cellStyle name="Navadno 3 4 2 7 2 2 4" xfId="2842"/>
    <cellStyle name="Navadno 3 4 2 7 2 2 4 2" xfId="19784"/>
    <cellStyle name="Navadno 3 4 2 7 2 2 5" xfId="7068"/>
    <cellStyle name="Navadno 3 4 2 7 2 2 5 2" xfId="21226"/>
    <cellStyle name="Navadno 3 4 2 7 2 2 6" xfId="11294"/>
    <cellStyle name="Navadno 3 4 2 7 2 2 6 2" xfId="25452"/>
    <cellStyle name="Navadno 3 4 2 7 2 2 7" xfId="15552"/>
    <cellStyle name="Navadno 3 4 2 7 2 2 8" xfId="29020"/>
    <cellStyle name="Navadno 3 4 2 7 2 2 9" xfId="31132"/>
    <cellStyle name="Navadno 3 4 2 7 2 3" xfId="4954"/>
    <cellStyle name="Navadno 3 4 2 7 2 3 2" xfId="9180"/>
    <cellStyle name="Navadno 3 4 2 7 2 3 2 2" xfId="23338"/>
    <cellStyle name="Navadno 3 4 2 7 2 3 3" xfId="13406"/>
    <cellStyle name="Navadno 3 4 2 7 2 3 3 2" xfId="27564"/>
    <cellStyle name="Navadno 3 4 2 7 2 3 4" xfId="17664"/>
    <cellStyle name="Navadno 3 4 2 7 2 3 5" xfId="30076"/>
    <cellStyle name="Navadno 3 4 2 7 2 3 6" xfId="32890"/>
    <cellStyle name="Navadno 3 4 2 7 2 4" xfId="3546"/>
    <cellStyle name="Navadno 3 4 2 7 2 4 2" xfId="7772"/>
    <cellStyle name="Navadno 3 4 2 7 2 4 2 2" xfId="21930"/>
    <cellStyle name="Navadno 3 4 2 7 2 4 3" xfId="11998"/>
    <cellStyle name="Navadno 3 4 2 7 2 4 3 2" xfId="26156"/>
    <cellStyle name="Navadno 3 4 2 7 2 4 4" xfId="16256"/>
    <cellStyle name="Navadno 3 4 2 7 2 4 5" xfId="29388"/>
    <cellStyle name="Navadno 3 4 2 7 2 4 6" xfId="32891"/>
    <cellStyle name="Navadno 3 4 2 7 2 5" xfId="2138"/>
    <cellStyle name="Navadno 3 4 2 7 2 5 2" xfId="19080"/>
    <cellStyle name="Navadno 3 4 2 7 2 6" xfId="6364"/>
    <cellStyle name="Navadno 3 4 2 7 2 6 2" xfId="20522"/>
    <cellStyle name="Navadno 3 4 2 7 2 7" xfId="10590"/>
    <cellStyle name="Navadno 3 4 2 7 2 7 2" xfId="24748"/>
    <cellStyle name="Navadno 3 4 2 7 2 8" xfId="14848"/>
    <cellStyle name="Navadno 3 4 2 7 2 9" xfId="28668"/>
    <cellStyle name="Navadno 3 4 2 7 3" xfId="1045"/>
    <cellStyle name="Navadno 3 4 2 7 3 10" xfId="32892"/>
    <cellStyle name="Navadno 3 4 2 7 3 2" xfId="5306"/>
    <cellStyle name="Navadno 3 4 2 7 3 2 2" xfId="9532"/>
    <cellStyle name="Navadno 3 4 2 7 3 2 2 2" xfId="23690"/>
    <cellStyle name="Navadno 3 4 2 7 3 2 3" xfId="13758"/>
    <cellStyle name="Navadno 3 4 2 7 3 2 3 2" xfId="27916"/>
    <cellStyle name="Navadno 3 4 2 7 3 2 4" xfId="18016"/>
    <cellStyle name="Navadno 3 4 2 7 3 2 5" xfId="30252"/>
    <cellStyle name="Navadno 3 4 2 7 3 2 6" xfId="32893"/>
    <cellStyle name="Navadno 3 4 2 7 3 3" xfId="3898"/>
    <cellStyle name="Navadno 3 4 2 7 3 3 2" xfId="8124"/>
    <cellStyle name="Navadno 3 4 2 7 3 3 2 2" xfId="22282"/>
    <cellStyle name="Navadno 3 4 2 7 3 3 3" xfId="12350"/>
    <cellStyle name="Navadno 3 4 2 7 3 3 3 2" xfId="26508"/>
    <cellStyle name="Navadno 3 4 2 7 3 3 4" xfId="16608"/>
    <cellStyle name="Navadno 3 4 2 7 3 3 5" xfId="29564"/>
    <cellStyle name="Navadno 3 4 2 7 3 3 6" xfId="32894"/>
    <cellStyle name="Navadno 3 4 2 7 3 4" xfId="2490"/>
    <cellStyle name="Navadno 3 4 2 7 3 4 2" xfId="19432"/>
    <cellStyle name="Navadno 3 4 2 7 3 5" xfId="6716"/>
    <cellStyle name="Navadno 3 4 2 7 3 5 2" xfId="20874"/>
    <cellStyle name="Navadno 3 4 2 7 3 6" xfId="10942"/>
    <cellStyle name="Navadno 3 4 2 7 3 6 2" xfId="25100"/>
    <cellStyle name="Navadno 3 4 2 7 3 7" xfId="15200"/>
    <cellStyle name="Navadno 3 4 2 7 3 8" xfId="28844"/>
    <cellStyle name="Navadno 3 4 2 7 3 9" xfId="30956"/>
    <cellStyle name="Navadno 3 4 2 7 4" xfId="4602"/>
    <cellStyle name="Navadno 3 4 2 7 4 2" xfId="8828"/>
    <cellStyle name="Navadno 3 4 2 7 4 2 2" xfId="22986"/>
    <cellStyle name="Navadno 3 4 2 7 4 3" xfId="13054"/>
    <cellStyle name="Navadno 3 4 2 7 4 3 2" xfId="27212"/>
    <cellStyle name="Navadno 3 4 2 7 4 4" xfId="17312"/>
    <cellStyle name="Navadno 3 4 2 7 4 5" xfId="29900"/>
    <cellStyle name="Navadno 3 4 2 7 4 6" xfId="32895"/>
    <cellStyle name="Navadno 3 4 2 7 5" xfId="3194"/>
    <cellStyle name="Navadno 3 4 2 7 5 2" xfId="7420"/>
    <cellStyle name="Navadno 3 4 2 7 5 2 2" xfId="21578"/>
    <cellStyle name="Navadno 3 4 2 7 5 3" xfId="11646"/>
    <cellStyle name="Navadno 3 4 2 7 5 3 2" xfId="25804"/>
    <cellStyle name="Navadno 3 4 2 7 5 4" xfId="15904"/>
    <cellStyle name="Navadno 3 4 2 7 5 5" xfId="29212"/>
    <cellStyle name="Navadno 3 4 2 7 5 6" xfId="32896"/>
    <cellStyle name="Navadno 3 4 2 7 6" xfId="1786"/>
    <cellStyle name="Navadno 3 4 2 7 6 2" xfId="18728"/>
    <cellStyle name="Navadno 3 4 2 7 7" xfId="6012"/>
    <cellStyle name="Navadno 3 4 2 7 7 2" xfId="20170"/>
    <cellStyle name="Navadno 3 4 2 7 8" xfId="10238"/>
    <cellStyle name="Navadno 3 4 2 7 8 2" xfId="24396"/>
    <cellStyle name="Navadno 3 4 2 7 9" xfId="14496"/>
    <cellStyle name="Navadno 3 4 2 8" xfId="391"/>
    <cellStyle name="Navadno 3 4 2 8 10" xfId="30627"/>
    <cellStyle name="Navadno 3 4 2 8 11" xfId="32897"/>
    <cellStyle name="Navadno 3 4 2 8 2" xfId="1095"/>
    <cellStyle name="Navadno 3 4 2 8 2 10" xfId="32898"/>
    <cellStyle name="Navadno 3 4 2 8 2 2" xfId="5356"/>
    <cellStyle name="Navadno 3 4 2 8 2 2 2" xfId="9582"/>
    <cellStyle name="Navadno 3 4 2 8 2 2 2 2" xfId="23740"/>
    <cellStyle name="Navadno 3 4 2 8 2 2 3" xfId="13808"/>
    <cellStyle name="Navadno 3 4 2 8 2 2 3 2" xfId="27966"/>
    <cellStyle name="Navadno 3 4 2 8 2 2 4" xfId="18066"/>
    <cellStyle name="Navadno 3 4 2 8 2 2 5" xfId="30275"/>
    <cellStyle name="Navadno 3 4 2 8 2 2 6" xfId="32899"/>
    <cellStyle name="Navadno 3 4 2 8 2 3" xfId="3948"/>
    <cellStyle name="Navadno 3 4 2 8 2 3 2" xfId="8174"/>
    <cellStyle name="Navadno 3 4 2 8 2 3 2 2" xfId="22332"/>
    <cellStyle name="Navadno 3 4 2 8 2 3 3" xfId="12400"/>
    <cellStyle name="Navadno 3 4 2 8 2 3 3 2" xfId="26558"/>
    <cellStyle name="Navadno 3 4 2 8 2 3 4" xfId="16658"/>
    <cellStyle name="Navadno 3 4 2 8 2 3 5" xfId="29587"/>
    <cellStyle name="Navadno 3 4 2 8 2 3 6" xfId="32900"/>
    <cellStyle name="Navadno 3 4 2 8 2 4" xfId="2540"/>
    <cellStyle name="Navadno 3 4 2 8 2 4 2" xfId="19482"/>
    <cellStyle name="Navadno 3 4 2 8 2 5" xfId="6766"/>
    <cellStyle name="Navadno 3 4 2 8 2 5 2" xfId="20924"/>
    <cellStyle name="Navadno 3 4 2 8 2 6" xfId="10992"/>
    <cellStyle name="Navadno 3 4 2 8 2 6 2" xfId="25150"/>
    <cellStyle name="Navadno 3 4 2 8 2 7" xfId="15250"/>
    <cellStyle name="Navadno 3 4 2 8 2 8" xfId="28867"/>
    <cellStyle name="Navadno 3 4 2 8 2 9" xfId="30979"/>
    <cellStyle name="Navadno 3 4 2 8 3" xfId="4652"/>
    <cellStyle name="Navadno 3 4 2 8 3 2" xfId="8878"/>
    <cellStyle name="Navadno 3 4 2 8 3 2 2" xfId="23036"/>
    <cellStyle name="Navadno 3 4 2 8 3 3" xfId="13104"/>
    <cellStyle name="Navadno 3 4 2 8 3 3 2" xfId="27262"/>
    <cellStyle name="Navadno 3 4 2 8 3 4" xfId="17362"/>
    <cellStyle name="Navadno 3 4 2 8 3 5" xfId="29923"/>
    <cellStyle name="Navadno 3 4 2 8 3 6" xfId="32901"/>
    <cellStyle name="Navadno 3 4 2 8 4" xfId="3244"/>
    <cellStyle name="Navadno 3 4 2 8 4 2" xfId="7470"/>
    <cellStyle name="Navadno 3 4 2 8 4 2 2" xfId="21628"/>
    <cellStyle name="Navadno 3 4 2 8 4 3" xfId="11696"/>
    <cellStyle name="Navadno 3 4 2 8 4 3 2" xfId="25854"/>
    <cellStyle name="Navadno 3 4 2 8 4 4" xfId="15954"/>
    <cellStyle name="Navadno 3 4 2 8 4 5" xfId="29235"/>
    <cellStyle name="Navadno 3 4 2 8 4 6" xfId="32902"/>
    <cellStyle name="Navadno 3 4 2 8 5" xfId="1836"/>
    <cellStyle name="Navadno 3 4 2 8 5 2" xfId="18778"/>
    <cellStyle name="Navadno 3 4 2 8 6" xfId="6062"/>
    <cellStyle name="Navadno 3 4 2 8 6 2" xfId="20220"/>
    <cellStyle name="Navadno 3 4 2 8 7" xfId="10288"/>
    <cellStyle name="Navadno 3 4 2 8 7 2" xfId="24446"/>
    <cellStyle name="Navadno 3 4 2 8 8" xfId="14546"/>
    <cellStyle name="Navadno 3 4 2 8 9" xfId="28515"/>
    <cellStyle name="Navadno 3 4 2 9" xfId="743"/>
    <cellStyle name="Navadno 3 4 2 9 10" xfId="32903"/>
    <cellStyle name="Navadno 3 4 2 9 2" xfId="5004"/>
    <cellStyle name="Navadno 3 4 2 9 2 2" xfId="9230"/>
    <cellStyle name="Navadno 3 4 2 9 2 2 2" xfId="23388"/>
    <cellStyle name="Navadno 3 4 2 9 2 3" xfId="13456"/>
    <cellStyle name="Navadno 3 4 2 9 2 3 2" xfId="27614"/>
    <cellStyle name="Navadno 3 4 2 9 2 4" xfId="17714"/>
    <cellStyle name="Navadno 3 4 2 9 2 5" xfId="30099"/>
    <cellStyle name="Navadno 3 4 2 9 2 6" xfId="32904"/>
    <cellStyle name="Navadno 3 4 2 9 3" xfId="3596"/>
    <cellStyle name="Navadno 3 4 2 9 3 2" xfId="7822"/>
    <cellStyle name="Navadno 3 4 2 9 3 2 2" xfId="21980"/>
    <cellStyle name="Navadno 3 4 2 9 3 3" xfId="12048"/>
    <cellStyle name="Navadno 3 4 2 9 3 3 2" xfId="26206"/>
    <cellStyle name="Navadno 3 4 2 9 3 4" xfId="16306"/>
    <cellStyle name="Navadno 3 4 2 9 3 5" xfId="29411"/>
    <cellStyle name="Navadno 3 4 2 9 3 6" xfId="32905"/>
    <cellStyle name="Navadno 3 4 2 9 4" xfId="2188"/>
    <cellStyle name="Navadno 3 4 2 9 4 2" xfId="19130"/>
    <cellStyle name="Navadno 3 4 2 9 5" xfId="6414"/>
    <cellStyle name="Navadno 3 4 2 9 5 2" xfId="20572"/>
    <cellStyle name="Navadno 3 4 2 9 6" xfId="10640"/>
    <cellStyle name="Navadno 3 4 2 9 6 2" xfId="24798"/>
    <cellStyle name="Navadno 3 4 2 9 7" xfId="14898"/>
    <cellStyle name="Navadno 3 4 2 9 8" xfId="28691"/>
    <cellStyle name="Navadno 3 4 2 9 9" xfId="30803"/>
    <cellStyle name="Navadno 3 4 20" xfId="32768"/>
    <cellStyle name="Navadno 3 4 3" xfId="86"/>
    <cellStyle name="Navadno 3 4 3 10" xfId="9952"/>
    <cellStyle name="Navadno 3 4 3 10 2" xfId="24110"/>
    <cellStyle name="Navadno 3 4 3 11" xfId="14210"/>
    <cellStyle name="Navadno 3 4 3 12" xfId="28363"/>
    <cellStyle name="Navadno 3 4 3 13" xfId="30475"/>
    <cellStyle name="Navadno 3 4 3 14" xfId="32906"/>
    <cellStyle name="Navadno 3 4 3 2" xfId="246"/>
    <cellStyle name="Navadno 3 4 3 2 10" xfId="28395"/>
    <cellStyle name="Navadno 3 4 3 2 11" xfId="30555"/>
    <cellStyle name="Navadno 3 4 3 2 12" xfId="32907"/>
    <cellStyle name="Navadno 3 4 3 2 2" xfId="599"/>
    <cellStyle name="Navadno 3 4 3 2 2 10" xfId="30731"/>
    <cellStyle name="Navadno 3 4 3 2 2 11" xfId="32908"/>
    <cellStyle name="Navadno 3 4 3 2 2 2" xfId="1303"/>
    <cellStyle name="Navadno 3 4 3 2 2 2 10" xfId="32909"/>
    <cellStyle name="Navadno 3 4 3 2 2 2 2" xfId="5564"/>
    <cellStyle name="Navadno 3 4 3 2 2 2 2 2" xfId="9790"/>
    <cellStyle name="Navadno 3 4 3 2 2 2 2 2 2" xfId="23948"/>
    <cellStyle name="Navadno 3 4 3 2 2 2 2 3" xfId="14016"/>
    <cellStyle name="Navadno 3 4 3 2 2 2 2 3 2" xfId="28174"/>
    <cellStyle name="Navadno 3 4 3 2 2 2 2 4" xfId="18274"/>
    <cellStyle name="Navadno 3 4 3 2 2 2 2 5" xfId="30379"/>
    <cellStyle name="Navadno 3 4 3 2 2 2 2 6" xfId="32910"/>
    <cellStyle name="Navadno 3 4 3 2 2 2 3" xfId="4156"/>
    <cellStyle name="Navadno 3 4 3 2 2 2 3 2" xfId="8382"/>
    <cellStyle name="Navadno 3 4 3 2 2 2 3 2 2" xfId="22540"/>
    <cellStyle name="Navadno 3 4 3 2 2 2 3 3" xfId="12608"/>
    <cellStyle name="Navadno 3 4 3 2 2 2 3 3 2" xfId="26766"/>
    <cellStyle name="Navadno 3 4 3 2 2 2 3 4" xfId="16866"/>
    <cellStyle name="Navadno 3 4 3 2 2 2 3 5" xfId="29691"/>
    <cellStyle name="Navadno 3 4 3 2 2 2 3 6" xfId="32911"/>
    <cellStyle name="Navadno 3 4 3 2 2 2 4" xfId="2748"/>
    <cellStyle name="Navadno 3 4 3 2 2 2 4 2" xfId="19690"/>
    <cellStyle name="Navadno 3 4 3 2 2 2 5" xfId="6974"/>
    <cellStyle name="Navadno 3 4 3 2 2 2 5 2" xfId="21132"/>
    <cellStyle name="Navadno 3 4 3 2 2 2 6" xfId="11200"/>
    <cellStyle name="Navadno 3 4 3 2 2 2 6 2" xfId="25358"/>
    <cellStyle name="Navadno 3 4 3 2 2 2 7" xfId="15458"/>
    <cellStyle name="Navadno 3 4 3 2 2 2 8" xfId="28971"/>
    <cellStyle name="Navadno 3 4 3 2 2 2 9" xfId="31083"/>
    <cellStyle name="Navadno 3 4 3 2 2 3" xfId="4860"/>
    <cellStyle name="Navadno 3 4 3 2 2 3 2" xfId="9086"/>
    <cellStyle name="Navadno 3 4 3 2 2 3 2 2" xfId="23244"/>
    <cellStyle name="Navadno 3 4 3 2 2 3 3" xfId="13312"/>
    <cellStyle name="Navadno 3 4 3 2 2 3 3 2" xfId="27470"/>
    <cellStyle name="Navadno 3 4 3 2 2 3 4" xfId="17570"/>
    <cellStyle name="Navadno 3 4 3 2 2 3 5" xfId="30027"/>
    <cellStyle name="Navadno 3 4 3 2 2 3 6" xfId="32912"/>
    <cellStyle name="Navadno 3 4 3 2 2 4" xfId="3452"/>
    <cellStyle name="Navadno 3 4 3 2 2 4 2" xfId="7678"/>
    <cellStyle name="Navadno 3 4 3 2 2 4 2 2" xfId="21836"/>
    <cellStyle name="Navadno 3 4 3 2 2 4 3" xfId="11904"/>
    <cellStyle name="Navadno 3 4 3 2 2 4 3 2" xfId="26062"/>
    <cellStyle name="Navadno 3 4 3 2 2 4 4" xfId="16162"/>
    <cellStyle name="Navadno 3 4 3 2 2 4 5" xfId="29339"/>
    <cellStyle name="Navadno 3 4 3 2 2 4 6" xfId="32913"/>
    <cellStyle name="Navadno 3 4 3 2 2 5" xfId="2044"/>
    <cellStyle name="Navadno 3 4 3 2 2 5 2" xfId="18986"/>
    <cellStyle name="Navadno 3 4 3 2 2 6" xfId="6270"/>
    <cellStyle name="Navadno 3 4 3 2 2 6 2" xfId="20428"/>
    <cellStyle name="Navadno 3 4 3 2 2 7" xfId="10496"/>
    <cellStyle name="Navadno 3 4 3 2 2 7 2" xfId="24654"/>
    <cellStyle name="Navadno 3 4 3 2 2 8" xfId="14754"/>
    <cellStyle name="Navadno 3 4 3 2 2 9" xfId="28619"/>
    <cellStyle name="Navadno 3 4 3 2 3" xfId="951"/>
    <cellStyle name="Navadno 3 4 3 2 3 10" xfId="32914"/>
    <cellStyle name="Navadno 3 4 3 2 3 2" xfId="5212"/>
    <cellStyle name="Navadno 3 4 3 2 3 2 2" xfId="9438"/>
    <cellStyle name="Navadno 3 4 3 2 3 2 2 2" xfId="23596"/>
    <cellStyle name="Navadno 3 4 3 2 3 2 3" xfId="13664"/>
    <cellStyle name="Navadno 3 4 3 2 3 2 3 2" xfId="27822"/>
    <cellStyle name="Navadno 3 4 3 2 3 2 4" xfId="17922"/>
    <cellStyle name="Navadno 3 4 3 2 3 2 5" xfId="30203"/>
    <cellStyle name="Navadno 3 4 3 2 3 2 6" xfId="32915"/>
    <cellStyle name="Navadno 3 4 3 2 3 3" xfId="3804"/>
    <cellStyle name="Navadno 3 4 3 2 3 3 2" xfId="8030"/>
    <cellStyle name="Navadno 3 4 3 2 3 3 2 2" xfId="22188"/>
    <cellStyle name="Navadno 3 4 3 2 3 3 3" xfId="12256"/>
    <cellStyle name="Navadno 3 4 3 2 3 3 3 2" xfId="26414"/>
    <cellStyle name="Navadno 3 4 3 2 3 3 4" xfId="16514"/>
    <cellStyle name="Navadno 3 4 3 2 3 3 5" xfId="29515"/>
    <cellStyle name="Navadno 3 4 3 2 3 3 6" xfId="32916"/>
    <cellStyle name="Navadno 3 4 3 2 3 4" xfId="2396"/>
    <cellStyle name="Navadno 3 4 3 2 3 4 2" xfId="19338"/>
    <cellStyle name="Navadno 3 4 3 2 3 5" xfId="6622"/>
    <cellStyle name="Navadno 3 4 3 2 3 5 2" xfId="20780"/>
    <cellStyle name="Navadno 3 4 3 2 3 6" xfId="10848"/>
    <cellStyle name="Navadno 3 4 3 2 3 6 2" xfId="25006"/>
    <cellStyle name="Navadno 3 4 3 2 3 7" xfId="15106"/>
    <cellStyle name="Navadno 3 4 3 2 3 8" xfId="28795"/>
    <cellStyle name="Navadno 3 4 3 2 3 9" xfId="30907"/>
    <cellStyle name="Navadno 3 4 3 2 4" xfId="4508"/>
    <cellStyle name="Navadno 3 4 3 2 4 2" xfId="8734"/>
    <cellStyle name="Navadno 3 4 3 2 4 2 2" xfId="22892"/>
    <cellStyle name="Navadno 3 4 3 2 4 3" xfId="12960"/>
    <cellStyle name="Navadno 3 4 3 2 4 3 2" xfId="27118"/>
    <cellStyle name="Navadno 3 4 3 2 4 4" xfId="17218"/>
    <cellStyle name="Navadno 3 4 3 2 4 5" xfId="29851"/>
    <cellStyle name="Navadno 3 4 3 2 4 6" xfId="32917"/>
    <cellStyle name="Navadno 3 4 3 2 5" xfId="3100"/>
    <cellStyle name="Navadno 3 4 3 2 5 2" xfId="7326"/>
    <cellStyle name="Navadno 3 4 3 2 5 2 2" xfId="21484"/>
    <cellStyle name="Navadno 3 4 3 2 5 3" xfId="11552"/>
    <cellStyle name="Navadno 3 4 3 2 5 3 2" xfId="25710"/>
    <cellStyle name="Navadno 3 4 3 2 5 4" xfId="15810"/>
    <cellStyle name="Navadno 3 4 3 2 5 5" xfId="29163"/>
    <cellStyle name="Navadno 3 4 3 2 5 6" xfId="32918"/>
    <cellStyle name="Navadno 3 4 3 2 6" xfId="1692"/>
    <cellStyle name="Navadno 3 4 3 2 6 2" xfId="18634"/>
    <cellStyle name="Navadno 3 4 3 2 7" xfId="5918"/>
    <cellStyle name="Navadno 3 4 3 2 7 2" xfId="20076"/>
    <cellStyle name="Navadno 3 4 3 2 8" xfId="10144"/>
    <cellStyle name="Navadno 3 4 3 2 8 2" xfId="24302"/>
    <cellStyle name="Navadno 3 4 3 2 9" xfId="14402"/>
    <cellStyle name="Navadno 3 4 3 3" xfId="340"/>
    <cellStyle name="Navadno 3 4 3 3 10" xfId="28419"/>
    <cellStyle name="Navadno 3 4 3 3 11" xfId="30603"/>
    <cellStyle name="Navadno 3 4 3 3 12" xfId="32919"/>
    <cellStyle name="Navadno 3 4 3 3 2" xfId="692"/>
    <cellStyle name="Navadno 3 4 3 3 2 10" xfId="30779"/>
    <cellStyle name="Navadno 3 4 3 3 2 11" xfId="32920"/>
    <cellStyle name="Navadno 3 4 3 3 2 2" xfId="1396"/>
    <cellStyle name="Navadno 3 4 3 3 2 2 10" xfId="32921"/>
    <cellStyle name="Navadno 3 4 3 3 2 2 2" xfId="5657"/>
    <cellStyle name="Navadno 3 4 3 3 2 2 2 2" xfId="9883"/>
    <cellStyle name="Navadno 3 4 3 3 2 2 2 2 2" xfId="24041"/>
    <cellStyle name="Navadno 3 4 3 3 2 2 2 3" xfId="14109"/>
    <cellStyle name="Navadno 3 4 3 3 2 2 2 3 2" xfId="28267"/>
    <cellStyle name="Navadno 3 4 3 3 2 2 2 4" xfId="18367"/>
    <cellStyle name="Navadno 3 4 3 3 2 2 2 5" xfId="30427"/>
    <cellStyle name="Navadno 3 4 3 3 2 2 2 6" xfId="32922"/>
    <cellStyle name="Navadno 3 4 3 3 2 2 3" xfId="4249"/>
    <cellStyle name="Navadno 3 4 3 3 2 2 3 2" xfId="8475"/>
    <cellStyle name="Navadno 3 4 3 3 2 2 3 2 2" xfId="22633"/>
    <cellStyle name="Navadno 3 4 3 3 2 2 3 3" xfId="12701"/>
    <cellStyle name="Navadno 3 4 3 3 2 2 3 3 2" xfId="26859"/>
    <cellStyle name="Navadno 3 4 3 3 2 2 3 4" xfId="16959"/>
    <cellStyle name="Navadno 3 4 3 3 2 2 3 5" xfId="29739"/>
    <cellStyle name="Navadno 3 4 3 3 2 2 3 6" xfId="32923"/>
    <cellStyle name="Navadno 3 4 3 3 2 2 4" xfId="2841"/>
    <cellStyle name="Navadno 3 4 3 3 2 2 4 2" xfId="19783"/>
    <cellStyle name="Navadno 3 4 3 3 2 2 5" xfId="7067"/>
    <cellStyle name="Navadno 3 4 3 3 2 2 5 2" xfId="21225"/>
    <cellStyle name="Navadno 3 4 3 3 2 2 6" xfId="11293"/>
    <cellStyle name="Navadno 3 4 3 3 2 2 6 2" xfId="25451"/>
    <cellStyle name="Navadno 3 4 3 3 2 2 7" xfId="15551"/>
    <cellStyle name="Navadno 3 4 3 3 2 2 8" xfId="29019"/>
    <cellStyle name="Navadno 3 4 3 3 2 2 9" xfId="31131"/>
    <cellStyle name="Navadno 3 4 3 3 2 3" xfId="4953"/>
    <cellStyle name="Navadno 3 4 3 3 2 3 2" xfId="9179"/>
    <cellStyle name="Navadno 3 4 3 3 2 3 2 2" xfId="23337"/>
    <cellStyle name="Navadno 3 4 3 3 2 3 3" xfId="13405"/>
    <cellStyle name="Navadno 3 4 3 3 2 3 3 2" xfId="27563"/>
    <cellStyle name="Navadno 3 4 3 3 2 3 4" xfId="17663"/>
    <cellStyle name="Navadno 3 4 3 3 2 3 5" xfId="30075"/>
    <cellStyle name="Navadno 3 4 3 3 2 3 6" xfId="32924"/>
    <cellStyle name="Navadno 3 4 3 3 2 4" xfId="3545"/>
    <cellStyle name="Navadno 3 4 3 3 2 4 2" xfId="7771"/>
    <cellStyle name="Navadno 3 4 3 3 2 4 2 2" xfId="21929"/>
    <cellStyle name="Navadno 3 4 3 3 2 4 3" xfId="11997"/>
    <cellStyle name="Navadno 3 4 3 3 2 4 3 2" xfId="26155"/>
    <cellStyle name="Navadno 3 4 3 3 2 4 4" xfId="16255"/>
    <cellStyle name="Navadno 3 4 3 3 2 4 5" xfId="29387"/>
    <cellStyle name="Navadno 3 4 3 3 2 4 6" xfId="32925"/>
    <cellStyle name="Navadno 3 4 3 3 2 5" xfId="2137"/>
    <cellStyle name="Navadno 3 4 3 3 2 5 2" xfId="19079"/>
    <cellStyle name="Navadno 3 4 3 3 2 6" xfId="6363"/>
    <cellStyle name="Navadno 3 4 3 3 2 6 2" xfId="20521"/>
    <cellStyle name="Navadno 3 4 3 3 2 7" xfId="10589"/>
    <cellStyle name="Navadno 3 4 3 3 2 7 2" xfId="24747"/>
    <cellStyle name="Navadno 3 4 3 3 2 8" xfId="14847"/>
    <cellStyle name="Navadno 3 4 3 3 2 9" xfId="28667"/>
    <cellStyle name="Navadno 3 4 3 3 3" xfId="1044"/>
    <cellStyle name="Navadno 3 4 3 3 3 10" xfId="32926"/>
    <cellStyle name="Navadno 3 4 3 3 3 2" xfId="5305"/>
    <cellStyle name="Navadno 3 4 3 3 3 2 2" xfId="9531"/>
    <cellStyle name="Navadno 3 4 3 3 3 2 2 2" xfId="23689"/>
    <cellStyle name="Navadno 3 4 3 3 3 2 3" xfId="13757"/>
    <cellStyle name="Navadno 3 4 3 3 3 2 3 2" xfId="27915"/>
    <cellStyle name="Navadno 3 4 3 3 3 2 4" xfId="18015"/>
    <cellStyle name="Navadno 3 4 3 3 3 2 5" xfId="30251"/>
    <cellStyle name="Navadno 3 4 3 3 3 2 6" xfId="32927"/>
    <cellStyle name="Navadno 3 4 3 3 3 3" xfId="3897"/>
    <cellStyle name="Navadno 3 4 3 3 3 3 2" xfId="8123"/>
    <cellStyle name="Navadno 3 4 3 3 3 3 2 2" xfId="22281"/>
    <cellStyle name="Navadno 3 4 3 3 3 3 3" xfId="12349"/>
    <cellStyle name="Navadno 3 4 3 3 3 3 3 2" xfId="26507"/>
    <cellStyle name="Navadno 3 4 3 3 3 3 4" xfId="16607"/>
    <cellStyle name="Navadno 3 4 3 3 3 3 5" xfId="29563"/>
    <cellStyle name="Navadno 3 4 3 3 3 3 6" xfId="32928"/>
    <cellStyle name="Navadno 3 4 3 3 3 4" xfId="2489"/>
    <cellStyle name="Navadno 3 4 3 3 3 4 2" xfId="19431"/>
    <cellStyle name="Navadno 3 4 3 3 3 5" xfId="6715"/>
    <cellStyle name="Navadno 3 4 3 3 3 5 2" xfId="20873"/>
    <cellStyle name="Navadno 3 4 3 3 3 6" xfId="10941"/>
    <cellStyle name="Navadno 3 4 3 3 3 6 2" xfId="25099"/>
    <cellStyle name="Navadno 3 4 3 3 3 7" xfId="15199"/>
    <cellStyle name="Navadno 3 4 3 3 3 8" xfId="28843"/>
    <cellStyle name="Navadno 3 4 3 3 3 9" xfId="30955"/>
    <cellStyle name="Navadno 3 4 3 3 4" xfId="4601"/>
    <cellStyle name="Navadno 3 4 3 3 4 2" xfId="8827"/>
    <cellStyle name="Navadno 3 4 3 3 4 2 2" xfId="22985"/>
    <cellStyle name="Navadno 3 4 3 3 4 3" xfId="13053"/>
    <cellStyle name="Navadno 3 4 3 3 4 3 2" xfId="27211"/>
    <cellStyle name="Navadno 3 4 3 3 4 4" xfId="17311"/>
    <cellStyle name="Navadno 3 4 3 3 4 5" xfId="29899"/>
    <cellStyle name="Navadno 3 4 3 3 4 6" xfId="32929"/>
    <cellStyle name="Navadno 3 4 3 3 5" xfId="3193"/>
    <cellStyle name="Navadno 3 4 3 3 5 2" xfId="7419"/>
    <cellStyle name="Navadno 3 4 3 3 5 2 2" xfId="21577"/>
    <cellStyle name="Navadno 3 4 3 3 5 3" xfId="11645"/>
    <cellStyle name="Navadno 3 4 3 3 5 3 2" xfId="25803"/>
    <cellStyle name="Navadno 3 4 3 3 5 4" xfId="15903"/>
    <cellStyle name="Navadno 3 4 3 3 5 5" xfId="29211"/>
    <cellStyle name="Navadno 3 4 3 3 5 6" xfId="32930"/>
    <cellStyle name="Navadno 3 4 3 3 6" xfId="1785"/>
    <cellStyle name="Navadno 3 4 3 3 6 2" xfId="18727"/>
    <cellStyle name="Navadno 3 4 3 3 7" xfId="6011"/>
    <cellStyle name="Navadno 3 4 3 3 7 2" xfId="20169"/>
    <cellStyle name="Navadno 3 4 3 3 8" xfId="10237"/>
    <cellStyle name="Navadno 3 4 3 3 8 2" xfId="24395"/>
    <cellStyle name="Navadno 3 4 3 3 9" xfId="14495"/>
    <cellStyle name="Navadno 3 4 3 4" xfId="471"/>
    <cellStyle name="Navadno 3 4 3 4 10" xfId="30667"/>
    <cellStyle name="Navadno 3 4 3 4 11" xfId="32931"/>
    <cellStyle name="Navadno 3 4 3 4 2" xfId="1175"/>
    <cellStyle name="Navadno 3 4 3 4 2 10" xfId="32932"/>
    <cellStyle name="Navadno 3 4 3 4 2 2" xfId="5436"/>
    <cellStyle name="Navadno 3 4 3 4 2 2 2" xfId="9662"/>
    <cellStyle name="Navadno 3 4 3 4 2 2 2 2" xfId="23820"/>
    <cellStyle name="Navadno 3 4 3 4 2 2 3" xfId="13888"/>
    <cellStyle name="Navadno 3 4 3 4 2 2 3 2" xfId="28046"/>
    <cellStyle name="Navadno 3 4 3 4 2 2 4" xfId="18146"/>
    <cellStyle name="Navadno 3 4 3 4 2 2 5" xfId="30315"/>
    <cellStyle name="Navadno 3 4 3 4 2 2 6" xfId="32933"/>
    <cellStyle name="Navadno 3 4 3 4 2 3" xfId="4028"/>
    <cellStyle name="Navadno 3 4 3 4 2 3 2" xfId="8254"/>
    <cellStyle name="Navadno 3 4 3 4 2 3 2 2" xfId="22412"/>
    <cellStyle name="Navadno 3 4 3 4 2 3 3" xfId="12480"/>
    <cellStyle name="Navadno 3 4 3 4 2 3 3 2" xfId="26638"/>
    <cellStyle name="Navadno 3 4 3 4 2 3 4" xfId="16738"/>
    <cellStyle name="Navadno 3 4 3 4 2 3 5" xfId="29627"/>
    <cellStyle name="Navadno 3 4 3 4 2 3 6" xfId="32934"/>
    <cellStyle name="Navadno 3 4 3 4 2 4" xfId="2620"/>
    <cellStyle name="Navadno 3 4 3 4 2 4 2" xfId="19562"/>
    <cellStyle name="Navadno 3 4 3 4 2 5" xfId="6846"/>
    <cellStyle name="Navadno 3 4 3 4 2 5 2" xfId="21004"/>
    <cellStyle name="Navadno 3 4 3 4 2 6" xfId="11072"/>
    <cellStyle name="Navadno 3 4 3 4 2 6 2" xfId="25230"/>
    <cellStyle name="Navadno 3 4 3 4 2 7" xfId="15330"/>
    <cellStyle name="Navadno 3 4 3 4 2 8" xfId="28907"/>
    <cellStyle name="Navadno 3 4 3 4 2 9" xfId="31019"/>
    <cellStyle name="Navadno 3 4 3 4 3" xfId="4732"/>
    <cellStyle name="Navadno 3 4 3 4 3 2" xfId="8958"/>
    <cellStyle name="Navadno 3 4 3 4 3 2 2" xfId="23116"/>
    <cellStyle name="Navadno 3 4 3 4 3 3" xfId="13184"/>
    <cellStyle name="Navadno 3 4 3 4 3 3 2" xfId="27342"/>
    <cellStyle name="Navadno 3 4 3 4 3 4" xfId="17442"/>
    <cellStyle name="Navadno 3 4 3 4 3 5" xfId="29963"/>
    <cellStyle name="Navadno 3 4 3 4 3 6" xfId="32935"/>
    <cellStyle name="Navadno 3 4 3 4 4" xfId="3324"/>
    <cellStyle name="Navadno 3 4 3 4 4 2" xfId="7550"/>
    <cellStyle name="Navadno 3 4 3 4 4 2 2" xfId="21708"/>
    <cellStyle name="Navadno 3 4 3 4 4 3" xfId="11776"/>
    <cellStyle name="Navadno 3 4 3 4 4 3 2" xfId="25934"/>
    <cellStyle name="Navadno 3 4 3 4 4 4" xfId="16034"/>
    <cellStyle name="Navadno 3 4 3 4 4 5" xfId="29275"/>
    <cellStyle name="Navadno 3 4 3 4 4 6" xfId="32936"/>
    <cellStyle name="Navadno 3 4 3 4 5" xfId="1916"/>
    <cellStyle name="Navadno 3 4 3 4 5 2" xfId="18858"/>
    <cellStyle name="Navadno 3 4 3 4 6" xfId="6142"/>
    <cellStyle name="Navadno 3 4 3 4 6 2" xfId="20300"/>
    <cellStyle name="Navadno 3 4 3 4 7" xfId="10368"/>
    <cellStyle name="Navadno 3 4 3 4 7 2" xfId="24526"/>
    <cellStyle name="Navadno 3 4 3 4 8" xfId="14626"/>
    <cellStyle name="Navadno 3 4 3 4 9" xfId="28555"/>
    <cellStyle name="Navadno 3 4 3 5" xfId="823"/>
    <cellStyle name="Navadno 3 4 3 5 10" xfId="32937"/>
    <cellStyle name="Navadno 3 4 3 5 2" xfId="5084"/>
    <cellStyle name="Navadno 3 4 3 5 2 2" xfId="9310"/>
    <cellStyle name="Navadno 3 4 3 5 2 2 2" xfId="23468"/>
    <cellStyle name="Navadno 3 4 3 5 2 3" xfId="13536"/>
    <cellStyle name="Navadno 3 4 3 5 2 3 2" xfId="27694"/>
    <cellStyle name="Navadno 3 4 3 5 2 4" xfId="17794"/>
    <cellStyle name="Navadno 3 4 3 5 2 5" xfId="30139"/>
    <cellStyle name="Navadno 3 4 3 5 2 6" xfId="32938"/>
    <cellStyle name="Navadno 3 4 3 5 3" xfId="3676"/>
    <cellStyle name="Navadno 3 4 3 5 3 2" xfId="7902"/>
    <cellStyle name="Navadno 3 4 3 5 3 2 2" xfId="22060"/>
    <cellStyle name="Navadno 3 4 3 5 3 3" xfId="12128"/>
    <cellStyle name="Navadno 3 4 3 5 3 3 2" xfId="26286"/>
    <cellStyle name="Navadno 3 4 3 5 3 4" xfId="16386"/>
    <cellStyle name="Navadno 3 4 3 5 3 5" xfId="29451"/>
    <cellStyle name="Navadno 3 4 3 5 3 6" xfId="32939"/>
    <cellStyle name="Navadno 3 4 3 5 4" xfId="2268"/>
    <cellStyle name="Navadno 3 4 3 5 4 2" xfId="19210"/>
    <cellStyle name="Navadno 3 4 3 5 5" xfId="6494"/>
    <cellStyle name="Navadno 3 4 3 5 5 2" xfId="20652"/>
    <cellStyle name="Navadno 3 4 3 5 6" xfId="10720"/>
    <cellStyle name="Navadno 3 4 3 5 6 2" xfId="24878"/>
    <cellStyle name="Navadno 3 4 3 5 7" xfId="14978"/>
    <cellStyle name="Navadno 3 4 3 5 8" xfId="28731"/>
    <cellStyle name="Navadno 3 4 3 5 9" xfId="30843"/>
    <cellStyle name="Navadno 3 4 3 6" xfId="4348"/>
    <cellStyle name="Navadno 3 4 3 6 2" xfId="8574"/>
    <cellStyle name="Navadno 3 4 3 6 2 2" xfId="22732"/>
    <cellStyle name="Navadno 3 4 3 6 3" xfId="12800"/>
    <cellStyle name="Navadno 3 4 3 6 3 2" xfId="26958"/>
    <cellStyle name="Navadno 3 4 3 6 4" xfId="17058"/>
    <cellStyle name="Navadno 3 4 3 6 5" xfId="29771"/>
    <cellStyle name="Navadno 3 4 3 6 6" xfId="32940"/>
    <cellStyle name="Navadno 3 4 3 7" xfId="2940"/>
    <cellStyle name="Navadno 3 4 3 7 2" xfId="7166"/>
    <cellStyle name="Navadno 3 4 3 7 2 2" xfId="21324"/>
    <cellStyle name="Navadno 3 4 3 7 3" xfId="11392"/>
    <cellStyle name="Navadno 3 4 3 7 3 2" xfId="25550"/>
    <cellStyle name="Navadno 3 4 3 7 4" xfId="15650"/>
    <cellStyle name="Navadno 3 4 3 7 5" xfId="29083"/>
    <cellStyle name="Navadno 3 4 3 7 6" xfId="32941"/>
    <cellStyle name="Navadno 3 4 3 8" xfId="1500"/>
    <cellStyle name="Navadno 3 4 3 8 2" xfId="18442"/>
    <cellStyle name="Navadno 3 4 3 9" xfId="5726"/>
    <cellStyle name="Navadno 3 4 3 9 2" xfId="19884"/>
    <cellStyle name="Navadno 3 4 4" xfId="118"/>
    <cellStyle name="Navadno 3 4 4 10" xfId="14274"/>
    <cellStyle name="Navadno 3 4 4 11" xfId="28379"/>
    <cellStyle name="Navadno 3 4 4 12" xfId="30491"/>
    <cellStyle name="Navadno 3 4 4 13" xfId="32942"/>
    <cellStyle name="Navadno 3 4 4 2" xfId="278"/>
    <cellStyle name="Navadno 3 4 4 2 10" xfId="28475"/>
    <cellStyle name="Navadno 3 4 4 2 11" xfId="30571"/>
    <cellStyle name="Navadno 3 4 4 2 12" xfId="32943"/>
    <cellStyle name="Navadno 3 4 4 2 2" xfId="631"/>
    <cellStyle name="Navadno 3 4 4 2 2 10" xfId="30747"/>
    <cellStyle name="Navadno 3 4 4 2 2 11" xfId="32944"/>
    <cellStyle name="Navadno 3 4 4 2 2 2" xfId="1335"/>
    <cellStyle name="Navadno 3 4 4 2 2 2 10" xfId="32945"/>
    <cellStyle name="Navadno 3 4 4 2 2 2 2" xfId="5596"/>
    <cellStyle name="Navadno 3 4 4 2 2 2 2 2" xfId="9822"/>
    <cellStyle name="Navadno 3 4 4 2 2 2 2 2 2" xfId="23980"/>
    <cellStyle name="Navadno 3 4 4 2 2 2 2 3" xfId="14048"/>
    <cellStyle name="Navadno 3 4 4 2 2 2 2 3 2" xfId="28206"/>
    <cellStyle name="Navadno 3 4 4 2 2 2 2 4" xfId="18306"/>
    <cellStyle name="Navadno 3 4 4 2 2 2 2 5" xfId="30395"/>
    <cellStyle name="Navadno 3 4 4 2 2 2 2 6" xfId="32946"/>
    <cellStyle name="Navadno 3 4 4 2 2 2 3" xfId="4188"/>
    <cellStyle name="Navadno 3 4 4 2 2 2 3 2" xfId="8414"/>
    <cellStyle name="Navadno 3 4 4 2 2 2 3 2 2" xfId="22572"/>
    <cellStyle name="Navadno 3 4 4 2 2 2 3 3" xfId="12640"/>
    <cellStyle name="Navadno 3 4 4 2 2 2 3 3 2" xfId="26798"/>
    <cellStyle name="Navadno 3 4 4 2 2 2 3 4" xfId="16898"/>
    <cellStyle name="Navadno 3 4 4 2 2 2 3 5" xfId="29707"/>
    <cellStyle name="Navadno 3 4 4 2 2 2 3 6" xfId="32947"/>
    <cellStyle name="Navadno 3 4 4 2 2 2 4" xfId="2780"/>
    <cellStyle name="Navadno 3 4 4 2 2 2 4 2" xfId="19722"/>
    <cellStyle name="Navadno 3 4 4 2 2 2 5" xfId="7006"/>
    <cellStyle name="Navadno 3 4 4 2 2 2 5 2" xfId="21164"/>
    <cellStyle name="Navadno 3 4 4 2 2 2 6" xfId="11232"/>
    <cellStyle name="Navadno 3 4 4 2 2 2 6 2" xfId="25390"/>
    <cellStyle name="Navadno 3 4 4 2 2 2 7" xfId="15490"/>
    <cellStyle name="Navadno 3 4 4 2 2 2 8" xfId="28987"/>
    <cellStyle name="Navadno 3 4 4 2 2 2 9" xfId="31099"/>
    <cellStyle name="Navadno 3 4 4 2 2 3" xfId="4892"/>
    <cellStyle name="Navadno 3 4 4 2 2 3 2" xfId="9118"/>
    <cellStyle name="Navadno 3 4 4 2 2 3 2 2" xfId="23276"/>
    <cellStyle name="Navadno 3 4 4 2 2 3 3" xfId="13344"/>
    <cellStyle name="Navadno 3 4 4 2 2 3 3 2" xfId="27502"/>
    <cellStyle name="Navadno 3 4 4 2 2 3 4" xfId="17602"/>
    <cellStyle name="Navadno 3 4 4 2 2 3 5" xfId="30043"/>
    <cellStyle name="Navadno 3 4 4 2 2 3 6" xfId="32948"/>
    <cellStyle name="Navadno 3 4 4 2 2 4" xfId="3484"/>
    <cellStyle name="Navadno 3 4 4 2 2 4 2" xfId="7710"/>
    <cellStyle name="Navadno 3 4 4 2 2 4 2 2" xfId="21868"/>
    <cellStyle name="Navadno 3 4 4 2 2 4 3" xfId="11936"/>
    <cellStyle name="Navadno 3 4 4 2 2 4 3 2" xfId="26094"/>
    <cellStyle name="Navadno 3 4 4 2 2 4 4" xfId="16194"/>
    <cellStyle name="Navadno 3 4 4 2 2 4 5" xfId="29355"/>
    <cellStyle name="Navadno 3 4 4 2 2 4 6" xfId="32949"/>
    <cellStyle name="Navadno 3 4 4 2 2 5" xfId="2076"/>
    <cellStyle name="Navadno 3 4 4 2 2 5 2" xfId="19018"/>
    <cellStyle name="Navadno 3 4 4 2 2 6" xfId="6302"/>
    <cellStyle name="Navadno 3 4 4 2 2 6 2" xfId="20460"/>
    <cellStyle name="Navadno 3 4 4 2 2 7" xfId="10528"/>
    <cellStyle name="Navadno 3 4 4 2 2 7 2" xfId="24686"/>
    <cellStyle name="Navadno 3 4 4 2 2 8" xfId="14786"/>
    <cellStyle name="Navadno 3 4 4 2 2 9" xfId="28635"/>
    <cellStyle name="Navadno 3 4 4 2 3" xfId="983"/>
    <cellStyle name="Navadno 3 4 4 2 3 10" xfId="32950"/>
    <cellStyle name="Navadno 3 4 4 2 3 2" xfId="5244"/>
    <cellStyle name="Navadno 3 4 4 2 3 2 2" xfId="9470"/>
    <cellStyle name="Navadno 3 4 4 2 3 2 2 2" xfId="23628"/>
    <cellStyle name="Navadno 3 4 4 2 3 2 3" xfId="13696"/>
    <cellStyle name="Navadno 3 4 4 2 3 2 3 2" xfId="27854"/>
    <cellStyle name="Navadno 3 4 4 2 3 2 4" xfId="17954"/>
    <cellStyle name="Navadno 3 4 4 2 3 2 5" xfId="30219"/>
    <cellStyle name="Navadno 3 4 4 2 3 2 6" xfId="32951"/>
    <cellStyle name="Navadno 3 4 4 2 3 3" xfId="3836"/>
    <cellStyle name="Navadno 3 4 4 2 3 3 2" xfId="8062"/>
    <cellStyle name="Navadno 3 4 4 2 3 3 2 2" xfId="22220"/>
    <cellStyle name="Navadno 3 4 4 2 3 3 3" xfId="12288"/>
    <cellStyle name="Navadno 3 4 4 2 3 3 3 2" xfId="26446"/>
    <cellStyle name="Navadno 3 4 4 2 3 3 4" xfId="16546"/>
    <cellStyle name="Navadno 3 4 4 2 3 3 5" xfId="29531"/>
    <cellStyle name="Navadno 3 4 4 2 3 3 6" xfId="32952"/>
    <cellStyle name="Navadno 3 4 4 2 3 4" xfId="2428"/>
    <cellStyle name="Navadno 3 4 4 2 3 4 2" xfId="19370"/>
    <cellStyle name="Navadno 3 4 4 2 3 5" xfId="6654"/>
    <cellStyle name="Navadno 3 4 4 2 3 5 2" xfId="20812"/>
    <cellStyle name="Navadno 3 4 4 2 3 6" xfId="10880"/>
    <cellStyle name="Navadno 3 4 4 2 3 6 2" xfId="25038"/>
    <cellStyle name="Navadno 3 4 4 2 3 7" xfId="15138"/>
    <cellStyle name="Navadno 3 4 4 2 3 8" xfId="28811"/>
    <cellStyle name="Navadno 3 4 4 2 3 9" xfId="30923"/>
    <cellStyle name="Navadno 3 4 4 2 4" xfId="4540"/>
    <cellStyle name="Navadno 3 4 4 2 4 2" xfId="8766"/>
    <cellStyle name="Navadno 3 4 4 2 4 2 2" xfId="22924"/>
    <cellStyle name="Navadno 3 4 4 2 4 3" xfId="12992"/>
    <cellStyle name="Navadno 3 4 4 2 4 3 2" xfId="27150"/>
    <cellStyle name="Navadno 3 4 4 2 4 4" xfId="17250"/>
    <cellStyle name="Navadno 3 4 4 2 4 5" xfId="29867"/>
    <cellStyle name="Navadno 3 4 4 2 4 6" xfId="32953"/>
    <cellStyle name="Navadno 3 4 4 2 5" xfId="3132"/>
    <cellStyle name="Navadno 3 4 4 2 5 2" xfId="7358"/>
    <cellStyle name="Navadno 3 4 4 2 5 2 2" xfId="21516"/>
    <cellStyle name="Navadno 3 4 4 2 5 3" xfId="11584"/>
    <cellStyle name="Navadno 3 4 4 2 5 3 2" xfId="25742"/>
    <cellStyle name="Navadno 3 4 4 2 5 4" xfId="15842"/>
    <cellStyle name="Navadno 3 4 4 2 5 5" xfId="29179"/>
    <cellStyle name="Navadno 3 4 4 2 5 6" xfId="32954"/>
    <cellStyle name="Navadno 3 4 4 2 6" xfId="1724"/>
    <cellStyle name="Navadno 3 4 4 2 6 2" xfId="18666"/>
    <cellStyle name="Navadno 3 4 4 2 7" xfId="5950"/>
    <cellStyle name="Navadno 3 4 4 2 7 2" xfId="20108"/>
    <cellStyle name="Navadno 3 4 4 2 8" xfId="10176"/>
    <cellStyle name="Navadno 3 4 4 2 8 2" xfId="24334"/>
    <cellStyle name="Navadno 3 4 4 2 9" xfId="14434"/>
    <cellStyle name="Navadno 3 4 4 3" xfId="503"/>
    <cellStyle name="Navadno 3 4 4 3 10" xfId="30683"/>
    <cellStyle name="Navadno 3 4 4 3 11" xfId="32955"/>
    <cellStyle name="Navadno 3 4 4 3 2" xfId="1207"/>
    <cellStyle name="Navadno 3 4 4 3 2 10" xfId="32956"/>
    <cellStyle name="Navadno 3 4 4 3 2 2" xfId="5468"/>
    <cellStyle name="Navadno 3 4 4 3 2 2 2" xfId="9694"/>
    <cellStyle name="Navadno 3 4 4 3 2 2 2 2" xfId="23852"/>
    <cellStyle name="Navadno 3 4 4 3 2 2 3" xfId="13920"/>
    <cellStyle name="Navadno 3 4 4 3 2 2 3 2" xfId="28078"/>
    <cellStyle name="Navadno 3 4 4 3 2 2 4" xfId="18178"/>
    <cellStyle name="Navadno 3 4 4 3 2 2 5" xfId="30331"/>
    <cellStyle name="Navadno 3 4 4 3 2 2 6" xfId="32957"/>
    <cellStyle name="Navadno 3 4 4 3 2 3" xfId="4060"/>
    <cellStyle name="Navadno 3 4 4 3 2 3 2" xfId="8286"/>
    <cellStyle name="Navadno 3 4 4 3 2 3 2 2" xfId="22444"/>
    <cellStyle name="Navadno 3 4 4 3 2 3 3" xfId="12512"/>
    <cellStyle name="Navadno 3 4 4 3 2 3 3 2" xfId="26670"/>
    <cellStyle name="Navadno 3 4 4 3 2 3 4" xfId="16770"/>
    <cellStyle name="Navadno 3 4 4 3 2 3 5" xfId="29643"/>
    <cellStyle name="Navadno 3 4 4 3 2 3 6" xfId="32958"/>
    <cellStyle name="Navadno 3 4 4 3 2 4" xfId="2652"/>
    <cellStyle name="Navadno 3 4 4 3 2 4 2" xfId="19594"/>
    <cellStyle name="Navadno 3 4 4 3 2 5" xfId="6878"/>
    <cellStyle name="Navadno 3 4 4 3 2 5 2" xfId="21036"/>
    <cellStyle name="Navadno 3 4 4 3 2 6" xfId="11104"/>
    <cellStyle name="Navadno 3 4 4 3 2 6 2" xfId="25262"/>
    <cellStyle name="Navadno 3 4 4 3 2 7" xfId="15362"/>
    <cellStyle name="Navadno 3 4 4 3 2 8" xfId="28923"/>
    <cellStyle name="Navadno 3 4 4 3 2 9" xfId="31035"/>
    <cellStyle name="Navadno 3 4 4 3 3" xfId="4764"/>
    <cellStyle name="Navadno 3 4 4 3 3 2" xfId="8990"/>
    <cellStyle name="Navadno 3 4 4 3 3 2 2" xfId="23148"/>
    <cellStyle name="Navadno 3 4 4 3 3 3" xfId="13216"/>
    <cellStyle name="Navadno 3 4 4 3 3 3 2" xfId="27374"/>
    <cellStyle name="Navadno 3 4 4 3 3 4" xfId="17474"/>
    <cellStyle name="Navadno 3 4 4 3 3 5" xfId="29979"/>
    <cellStyle name="Navadno 3 4 4 3 3 6" xfId="32959"/>
    <cellStyle name="Navadno 3 4 4 3 4" xfId="3356"/>
    <cellStyle name="Navadno 3 4 4 3 4 2" xfId="7582"/>
    <cellStyle name="Navadno 3 4 4 3 4 2 2" xfId="21740"/>
    <cellStyle name="Navadno 3 4 4 3 4 3" xfId="11808"/>
    <cellStyle name="Navadno 3 4 4 3 4 3 2" xfId="25966"/>
    <cellStyle name="Navadno 3 4 4 3 4 4" xfId="16066"/>
    <cellStyle name="Navadno 3 4 4 3 4 5" xfId="29291"/>
    <cellStyle name="Navadno 3 4 4 3 4 6" xfId="32960"/>
    <cellStyle name="Navadno 3 4 4 3 5" xfId="1948"/>
    <cellStyle name="Navadno 3 4 4 3 5 2" xfId="18890"/>
    <cellStyle name="Navadno 3 4 4 3 6" xfId="6174"/>
    <cellStyle name="Navadno 3 4 4 3 6 2" xfId="20332"/>
    <cellStyle name="Navadno 3 4 4 3 7" xfId="10400"/>
    <cellStyle name="Navadno 3 4 4 3 7 2" xfId="24558"/>
    <cellStyle name="Navadno 3 4 4 3 8" xfId="14658"/>
    <cellStyle name="Navadno 3 4 4 3 9" xfId="28571"/>
    <cellStyle name="Navadno 3 4 4 4" xfId="855"/>
    <cellStyle name="Navadno 3 4 4 4 10" xfId="32961"/>
    <cellStyle name="Navadno 3 4 4 4 2" xfId="5116"/>
    <cellStyle name="Navadno 3 4 4 4 2 2" xfId="9342"/>
    <cellStyle name="Navadno 3 4 4 4 2 2 2" xfId="23500"/>
    <cellStyle name="Navadno 3 4 4 4 2 3" xfId="13568"/>
    <cellStyle name="Navadno 3 4 4 4 2 3 2" xfId="27726"/>
    <cellStyle name="Navadno 3 4 4 4 2 4" xfId="17826"/>
    <cellStyle name="Navadno 3 4 4 4 2 5" xfId="30155"/>
    <cellStyle name="Navadno 3 4 4 4 2 6" xfId="32962"/>
    <cellStyle name="Navadno 3 4 4 4 3" xfId="3708"/>
    <cellStyle name="Navadno 3 4 4 4 3 2" xfId="7934"/>
    <cellStyle name="Navadno 3 4 4 4 3 2 2" xfId="22092"/>
    <cellStyle name="Navadno 3 4 4 4 3 3" xfId="12160"/>
    <cellStyle name="Navadno 3 4 4 4 3 3 2" xfId="26318"/>
    <cellStyle name="Navadno 3 4 4 4 3 4" xfId="16418"/>
    <cellStyle name="Navadno 3 4 4 4 3 5" xfId="29467"/>
    <cellStyle name="Navadno 3 4 4 4 3 6" xfId="32963"/>
    <cellStyle name="Navadno 3 4 4 4 4" xfId="2300"/>
    <cellStyle name="Navadno 3 4 4 4 4 2" xfId="19242"/>
    <cellStyle name="Navadno 3 4 4 4 5" xfId="6526"/>
    <cellStyle name="Navadno 3 4 4 4 5 2" xfId="20684"/>
    <cellStyle name="Navadno 3 4 4 4 6" xfId="10752"/>
    <cellStyle name="Navadno 3 4 4 4 6 2" xfId="24910"/>
    <cellStyle name="Navadno 3 4 4 4 7" xfId="15010"/>
    <cellStyle name="Navadno 3 4 4 4 8" xfId="28747"/>
    <cellStyle name="Navadno 3 4 4 4 9" xfId="30859"/>
    <cellStyle name="Navadno 3 4 4 5" xfId="4380"/>
    <cellStyle name="Navadno 3 4 4 5 2" xfId="8606"/>
    <cellStyle name="Navadno 3 4 4 5 2 2" xfId="22764"/>
    <cellStyle name="Navadno 3 4 4 5 3" xfId="12832"/>
    <cellStyle name="Navadno 3 4 4 5 3 2" xfId="26990"/>
    <cellStyle name="Navadno 3 4 4 5 4" xfId="17090"/>
    <cellStyle name="Navadno 3 4 4 5 5" xfId="29787"/>
    <cellStyle name="Navadno 3 4 4 5 6" xfId="32964"/>
    <cellStyle name="Navadno 3 4 4 6" xfId="2972"/>
    <cellStyle name="Navadno 3 4 4 6 2" xfId="7198"/>
    <cellStyle name="Navadno 3 4 4 6 2 2" xfId="21356"/>
    <cellStyle name="Navadno 3 4 4 6 3" xfId="11424"/>
    <cellStyle name="Navadno 3 4 4 6 3 2" xfId="25582"/>
    <cellStyle name="Navadno 3 4 4 6 4" xfId="15682"/>
    <cellStyle name="Navadno 3 4 4 6 5" xfId="29099"/>
    <cellStyle name="Navadno 3 4 4 6 6" xfId="32965"/>
    <cellStyle name="Navadno 3 4 4 7" xfId="1564"/>
    <cellStyle name="Navadno 3 4 4 7 2" xfId="18506"/>
    <cellStyle name="Navadno 3 4 4 8" xfId="5790"/>
    <cellStyle name="Navadno 3 4 4 8 2" xfId="19948"/>
    <cellStyle name="Navadno 3 4 4 9" xfId="10016"/>
    <cellStyle name="Navadno 3 4 4 9 2" xfId="24174"/>
    <cellStyle name="Navadno 3 4 5" xfId="48"/>
    <cellStyle name="Navadno 3 4 5 10" xfId="14242"/>
    <cellStyle name="Navadno 3 4 5 11" xfId="28347"/>
    <cellStyle name="Navadno 3 4 5 12" xfId="30459"/>
    <cellStyle name="Navadno 3 4 5 13" xfId="32966"/>
    <cellStyle name="Navadno 3 4 5 2" xfId="214"/>
    <cellStyle name="Navadno 3 4 5 2 10" xfId="28459"/>
    <cellStyle name="Navadno 3 4 5 2 11" xfId="30539"/>
    <cellStyle name="Navadno 3 4 5 2 12" xfId="32967"/>
    <cellStyle name="Navadno 3 4 5 2 2" xfId="567"/>
    <cellStyle name="Navadno 3 4 5 2 2 10" xfId="30715"/>
    <cellStyle name="Navadno 3 4 5 2 2 11" xfId="32968"/>
    <cellStyle name="Navadno 3 4 5 2 2 2" xfId="1271"/>
    <cellStyle name="Navadno 3 4 5 2 2 2 10" xfId="32969"/>
    <cellStyle name="Navadno 3 4 5 2 2 2 2" xfId="5532"/>
    <cellStyle name="Navadno 3 4 5 2 2 2 2 2" xfId="9758"/>
    <cellStyle name="Navadno 3 4 5 2 2 2 2 2 2" xfId="23916"/>
    <cellStyle name="Navadno 3 4 5 2 2 2 2 3" xfId="13984"/>
    <cellStyle name="Navadno 3 4 5 2 2 2 2 3 2" xfId="28142"/>
    <cellStyle name="Navadno 3 4 5 2 2 2 2 4" xfId="18242"/>
    <cellStyle name="Navadno 3 4 5 2 2 2 2 5" xfId="30363"/>
    <cellStyle name="Navadno 3 4 5 2 2 2 2 6" xfId="32970"/>
    <cellStyle name="Navadno 3 4 5 2 2 2 3" xfId="4124"/>
    <cellStyle name="Navadno 3 4 5 2 2 2 3 2" xfId="8350"/>
    <cellStyle name="Navadno 3 4 5 2 2 2 3 2 2" xfId="22508"/>
    <cellStyle name="Navadno 3 4 5 2 2 2 3 3" xfId="12576"/>
    <cellStyle name="Navadno 3 4 5 2 2 2 3 3 2" xfId="26734"/>
    <cellStyle name="Navadno 3 4 5 2 2 2 3 4" xfId="16834"/>
    <cellStyle name="Navadno 3 4 5 2 2 2 3 5" xfId="29675"/>
    <cellStyle name="Navadno 3 4 5 2 2 2 3 6" xfId="32971"/>
    <cellStyle name="Navadno 3 4 5 2 2 2 4" xfId="2716"/>
    <cellStyle name="Navadno 3 4 5 2 2 2 4 2" xfId="19658"/>
    <cellStyle name="Navadno 3 4 5 2 2 2 5" xfId="6942"/>
    <cellStyle name="Navadno 3 4 5 2 2 2 5 2" xfId="21100"/>
    <cellStyle name="Navadno 3 4 5 2 2 2 6" xfId="11168"/>
    <cellStyle name="Navadno 3 4 5 2 2 2 6 2" xfId="25326"/>
    <cellStyle name="Navadno 3 4 5 2 2 2 7" xfId="15426"/>
    <cellStyle name="Navadno 3 4 5 2 2 2 8" xfId="28955"/>
    <cellStyle name="Navadno 3 4 5 2 2 2 9" xfId="31067"/>
    <cellStyle name="Navadno 3 4 5 2 2 3" xfId="4828"/>
    <cellStyle name="Navadno 3 4 5 2 2 3 2" xfId="9054"/>
    <cellStyle name="Navadno 3 4 5 2 2 3 2 2" xfId="23212"/>
    <cellStyle name="Navadno 3 4 5 2 2 3 3" xfId="13280"/>
    <cellStyle name="Navadno 3 4 5 2 2 3 3 2" xfId="27438"/>
    <cellStyle name="Navadno 3 4 5 2 2 3 4" xfId="17538"/>
    <cellStyle name="Navadno 3 4 5 2 2 3 5" xfId="30011"/>
    <cellStyle name="Navadno 3 4 5 2 2 3 6" xfId="32972"/>
    <cellStyle name="Navadno 3 4 5 2 2 4" xfId="3420"/>
    <cellStyle name="Navadno 3 4 5 2 2 4 2" xfId="7646"/>
    <cellStyle name="Navadno 3 4 5 2 2 4 2 2" xfId="21804"/>
    <cellStyle name="Navadno 3 4 5 2 2 4 3" xfId="11872"/>
    <cellStyle name="Navadno 3 4 5 2 2 4 3 2" xfId="26030"/>
    <cellStyle name="Navadno 3 4 5 2 2 4 4" xfId="16130"/>
    <cellStyle name="Navadno 3 4 5 2 2 4 5" xfId="29323"/>
    <cellStyle name="Navadno 3 4 5 2 2 4 6" xfId="32973"/>
    <cellStyle name="Navadno 3 4 5 2 2 5" xfId="2012"/>
    <cellStyle name="Navadno 3 4 5 2 2 5 2" xfId="18954"/>
    <cellStyle name="Navadno 3 4 5 2 2 6" xfId="6238"/>
    <cellStyle name="Navadno 3 4 5 2 2 6 2" xfId="20396"/>
    <cellStyle name="Navadno 3 4 5 2 2 7" xfId="10464"/>
    <cellStyle name="Navadno 3 4 5 2 2 7 2" xfId="24622"/>
    <cellStyle name="Navadno 3 4 5 2 2 8" xfId="14722"/>
    <cellStyle name="Navadno 3 4 5 2 2 9" xfId="28603"/>
    <cellStyle name="Navadno 3 4 5 2 3" xfId="919"/>
    <cellStyle name="Navadno 3 4 5 2 3 10" xfId="32974"/>
    <cellStyle name="Navadno 3 4 5 2 3 2" xfId="5180"/>
    <cellStyle name="Navadno 3 4 5 2 3 2 2" xfId="9406"/>
    <cellStyle name="Navadno 3 4 5 2 3 2 2 2" xfId="23564"/>
    <cellStyle name="Navadno 3 4 5 2 3 2 3" xfId="13632"/>
    <cellStyle name="Navadno 3 4 5 2 3 2 3 2" xfId="27790"/>
    <cellStyle name="Navadno 3 4 5 2 3 2 4" xfId="17890"/>
    <cellStyle name="Navadno 3 4 5 2 3 2 5" xfId="30187"/>
    <cellStyle name="Navadno 3 4 5 2 3 2 6" xfId="32975"/>
    <cellStyle name="Navadno 3 4 5 2 3 3" xfId="3772"/>
    <cellStyle name="Navadno 3 4 5 2 3 3 2" xfId="7998"/>
    <cellStyle name="Navadno 3 4 5 2 3 3 2 2" xfId="22156"/>
    <cellStyle name="Navadno 3 4 5 2 3 3 3" xfId="12224"/>
    <cellStyle name="Navadno 3 4 5 2 3 3 3 2" xfId="26382"/>
    <cellStyle name="Navadno 3 4 5 2 3 3 4" xfId="16482"/>
    <cellStyle name="Navadno 3 4 5 2 3 3 5" xfId="29499"/>
    <cellStyle name="Navadno 3 4 5 2 3 3 6" xfId="32976"/>
    <cellStyle name="Navadno 3 4 5 2 3 4" xfId="2364"/>
    <cellStyle name="Navadno 3 4 5 2 3 4 2" xfId="19306"/>
    <cellStyle name="Navadno 3 4 5 2 3 5" xfId="6590"/>
    <cellStyle name="Navadno 3 4 5 2 3 5 2" xfId="20748"/>
    <cellStyle name="Navadno 3 4 5 2 3 6" xfId="10816"/>
    <cellStyle name="Navadno 3 4 5 2 3 6 2" xfId="24974"/>
    <cellStyle name="Navadno 3 4 5 2 3 7" xfId="15074"/>
    <cellStyle name="Navadno 3 4 5 2 3 8" xfId="28779"/>
    <cellStyle name="Navadno 3 4 5 2 3 9" xfId="30891"/>
    <cellStyle name="Navadno 3 4 5 2 4" xfId="4476"/>
    <cellStyle name="Navadno 3 4 5 2 4 2" xfId="8702"/>
    <cellStyle name="Navadno 3 4 5 2 4 2 2" xfId="22860"/>
    <cellStyle name="Navadno 3 4 5 2 4 3" xfId="12928"/>
    <cellStyle name="Navadno 3 4 5 2 4 3 2" xfId="27086"/>
    <cellStyle name="Navadno 3 4 5 2 4 4" xfId="17186"/>
    <cellStyle name="Navadno 3 4 5 2 4 5" xfId="29835"/>
    <cellStyle name="Navadno 3 4 5 2 4 6" xfId="32977"/>
    <cellStyle name="Navadno 3 4 5 2 5" xfId="3068"/>
    <cellStyle name="Navadno 3 4 5 2 5 2" xfId="7294"/>
    <cellStyle name="Navadno 3 4 5 2 5 2 2" xfId="21452"/>
    <cellStyle name="Navadno 3 4 5 2 5 3" xfId="11520"/>
    <cellStyle name="Navadno 3 4 5 2 5 3 2" xfId="25678"/>
    <cellStyle name="Navadno 3 4 5 2 5 4" xfId="15778"/>
    <cellStyle name="Navadno 3 4 5 2 5 5" xfId="29147"/>
    <cellStyle name="Navadno 3 4 5 2 5 6" xfId="32978"/>
    <cellStyle name="Navadno 3 4 5 2 6" xfId="1660"/>
    <cellStyle name="Navadno 3 4 5 2 6 2" xfId="18602"/>
    <cellStyle name="Navadno 3 4 5 2 7" xfId="5886"/>
    <cellStyle name="Navadno 3 4 5 2 7 2" xfId="20044"/>
    <cellStyle name="Navadno 3 4 5 2 8" xfId="10112"/>
    <cellStyle name="Navadno 3 4 5 2 8 2" xfId="24270"/>
    <cellStyle name="Navadno 3 4 5 2 9" xfId="14370"/>
    <cellStyle name="Navadno 3 4 5 3" xfId="439"/>
    <cellStyle name="Navadno 3 4 5 3 10" xfId="30651"/>
    <cellStyle name="Navadno 3 4 5 3 11" xfId="32979"/>
    <cellStyle name="Navadno 3 4 5 3 2" xfId="1143"/>
    <cellStyle name="Navadno 3 4 5 3 2 10" xfId="32980"/>
    <cellStyle name="Navadno 3 4 5 3 2 2" xfId="5404"/>
    <cellStyle name="Navadno 3 4 5 3 2 2 2" xfId="9630"/>
    <cellStyle name="Navadno 3 4 5 3 2 2 2 2" xfId="23788"/>
    <cellStyle name="Navadno 3 4 5 3 2 2 3" xfId="13856"/>
    <cellStyle name="Navadno 3 4 5 3 2 2 3 2" xfId="28014"/>
    <cellStyle name="Navadno 3 4 5 3 2 2 4" xfId="18114"/>
    <cellStyle name="Navadno 3 4 5 3 2 2 5" xfId="30299"/>
    <cellStyle name="Navadno 3 4 5 3 2 2 6" xfId="32981"/>
    <cellStyle name="Navadno 3 4 5 3 2 3" xfId="3996"/>
    <cellStyle name="Navadno 3 4 5 3 2 3 2" xfId="8222"/>
    <cellStyle name="Navadno 3 4 5 3 2 3 2 2" xfId="22380"/>
    <cellStyle name="Navadno 3 4 5 3 2 3 3" xfId="12448"/>
    <cellStyle name="Navadno 3 4 5 3 2 3 3 2" xfId="26606"/>
    <cellStyle name="Navadno 3 4 5 3 2 3 4" xfId="16706"/>
    <cellStyle name="Navadno 3 4 5 3 2 3 5" xfId="29611"/>
    <cellStyle name="Navadno 3 4 5 3 2 3 6" xfId="32982"/>
    <cellStyle name="Navadno 3 4 5 3 2 4" xfId="2588"/>
    <cellStyle name="Navadno 3 4 5 3 2 4 2" xfId="19530"/>
    <cellStyle name="Navadno 3 4 5 3 2 5" xfId="6814"/>
    <cellStyle name="Navadno 3 4 5 3 2 5 2" xfId="20972"/>
    <cellStyle name="Navadno 3 4 5 3 2 6" xfId="11040"/>
    <cellStyle name="Navadno 3 4 5 3 2 6 2" xfId="25198"/>
    <cellStyle name="Navadno 3 4 5 3 2 7" xfId="15298"/>
    <cellStyle name="Navadno 3 4 5 3 2 8" xfId="28891"/>
    <cellStyle name="Navadno 3 4 5 3 2 9" xfId="31003"/>
    <cellStyle name="Navadno 3 4 5 3 3" xfId="4700"/>
    <cellStyle name="Navadno 3 4 5 3 3 2" xfId="8926"/>
    <cellStyle name="Navadno 3 4 5 3 3 2 2" xfId="23084"/>
    <cellStyle name="Navadno 3 4 5 3 3 3" xfId="13152"/>
    <cellStyle name="Navadno 3 4 5 3 3 3 2" xfId="27310"/>
    <cellStyle name="Navadno 3 4 5 3 3 4" xfId="17410"/>
    <cellStyle name="Navadno 3 4 5 3 3 5" xfId="29947"/>
    <cellStyle name="Navadno 3 4 5 3 3 6" xfId="32983"/>
    <cellStyle name="Navadno 3 4 5 3 4" xfId="3292"/>
    <cellStyle name="Navadno 3 4 5 3 4 2" xfId="7518"/>
    <cellStyle name="Navadno 3 4 5 3 4 2 2" xfId="21676"/>
    <cellStyle name="Navadno 3 4 5 3 4 3" xfId="11744"/>
    <cellStyle name="Navadno 3 4 5 3 4 3 2" xfId="25902"/>
    <cellStyle name="Navadno 3 4 5 3 4 4" xfId="16002"/>
    <cellStyle name="Navadno 3 4 5 3 4 5" xfId="29259"/>
    <cellStyle name="Navadno 3 4 5 3 4 6" xfId="32984"/>
    <cellStyle name="Navadno 3 4 5 3 5" xfId="1884"/>
    <cellStyle name="Navadno 3 4 5 3 5 2" xfId="18826"/>
    <cellStyle name="Navadno 3 4 5 3 6" xfId="6110"/>
    <cellStyle name="Navadno 3 4 5 3 6 2" xfId="20268"/>
    <cellStyle name="Navadno 3 4 5 3 7" xfId="10336"/>
    <cellStyle name="Navadno 3 4 5 3 7 2" xfId="24494"/>
    <cellStyle name="Navadno 3 4 5 3 8" xfId="14594"/>
    <cellStyle name="Navadno 3 4 5 3 9" xfId="28539"/>
    <cellStyle name="Navadno 3 4 5 4" xfId="791"/>
    <cellStyle name="Navadno 3 4 5 4 10" xfId="32985"/>
    <cellStyle name="Navadno 3 4 5 4 2" xfId="5052"/>
    <cellStyle name="Navadno 3 4 5 4 2 2" xfId="9278"/>
    <cellStyle name="Navadno 3 4 5 4 2 2 2" xfId="23436"/>
    <cellStyle name="Navadno 3 4 5 4 2 3" xfId="13504"/>
    <cellStyle name="Navadno 3 4 5 4 2 3 2" xfId="27662"/>
    <cellStyle name="Navadno 3 4 5 4 2 4" xfId="17762"/>
    <cellStyle name="Navadno 3 4 5 4 2 5" xfId="30123"/>
    <cellStyle name="Navadno 3 4 5 4 2 6" xfId="32986"/>
    <cellStyle name="Navadno 3 4 5 4 3" xfId="3644"/>
    <cellStyle name="Navadno 3 4 5 4 3 2" xfId="7870"/>
    <cellStyle name="Navadno 3 4 5 4 3 2 2" xfId="22028"/>
    <cellStyle name="Navadno 3 4 5 4 3 3" xfId="12096"/>
    <cellStyle name="Navadno 3 4 5 4 3 3 2" xfId="26254"/>
    <cellStyle name="Navadno 3 4 5 4 3 4" xfId="16354"/>
    <cellStyle name="Navadno 3 4 5 4 3 5" xfId="29435"/>
    <cellStyle name="Navadno 3 4 5 4 3 6" xfId="32987"/>
    <cellStyle name="Navadno 3 4 5 4 4" xfId="2236"/>
    <cellStyle name="Navadno 3 4 5 4 4 2" xfId="19178"/>
    <cellStyle name="Navadno 3 4 5 4 5" xfId="6462"/>
    <cellStyle name="Navadno 3 4 5 4 5 2" xfId="20620"/>
    <cellStyle name="Navadno 3 4 5 4 6" xfId="10688"/>
    <cellStyle name="Navadno 3 4 5 4 6 2" xfId="24846"/>
    <cellStyle name="Navadno 3 4 5 4 7" xfId="14946"/>
    <cellStyle name="Navadno 3 4 5 4 8" xfId="28715"/>
    <cellStyle name="Navadno 3 4 5 4 9" xfId="30827"/>
    <cellStyle name="Navadno 3 4 5 5" xfId="4316"/>
    <cellStyle name="Navadno 3 4 5 5 2" xfId="8542"/>
    <cellStyle name="Navadno 3 4 5 5 2 2" xfId="22700"/>
    <cellStyle name="Navadno 3 4 5 5 3" xfId="12768"/>
    <cellStyle name="Navadno 3 4 5 5 3 2" xfId="26926"/>
    <cellStyle name="Navadno 3 4 5 5 4" xfId="17026"/>
    <cellStyle name="Navadno 3 4 5 5 5" xfId="29755"/>
    <cellStyle name="Navadno 3 4 5 5 6" xfId="32988"/>
    <cellStyle name="Navadno 3 4 5 6" xfId="2908"/>
    <cellStyle name="Navadno 3 4 5 6 2" xfId="7134"/>
    <cellStyle name="Navadno 3 4 5 6 2 2" xfId="21292"/>
    <cellStyle name="Navadno 3 4 5 6 3" xfId="11360"/>
    <cellStyle name="Navadno 3 4 5 6 3 2" xfId="25518"/>
    <cellStyle name="Navadno 3 4 5 6 4" xfId="15618"/>
    <cellStyle name="Navadno 3 4 5 6 5" xfId="29067"/>
    <cellStyle name="Navadno 3 4 5 6 6" xfId="32989"/>
    <cellStyle name="Navadno 3 4 5 7" xfId="1532"/>
    <cellStyle name="Navadno 3 4 5 7 2" xfId="18474"/>
    <cellStyle name="Navadno 3 4 5 8" xfId="5758"/>
    <cellStyle name="Navadno 3 4 5 8 2" xfId="19916"/>
    <cellStyle name="Navadno 3 4 5 9" xfId="9984"/>
    <cellStyle name="Navadno 3 4 5 9 2" xfId="24142"/>
    <cellStyle name="Navadno 3 4 6" xfId="150"/>
    <cellStyle name="Navadno 3 4 6 10" xfId="28427"/>
    <cellStyle name="Navadno 3 4 6 11" xfId="30507"/>
    <cellStyle name="Navadno 3 4 6 12" xfId="32990"/>
    <cellStyle name="Navadno 3 4 6 2" xfId="535"/>
    <cellStyle name="Navadno 3 4 6 2 10" xfId="30699"/>
    <cellStyle name="Navadno 3 4 6 2 11" xfId="32991"/>
    <cellStyle name="Navadno 3 4 6 2 2" xfId="1239"/>
    <cellStyle name="Navadno 3 4 6 2 2 10" xfId="32992"/>
    <cellStyle name="Navadno 3 4 6 2 2 2" xfId="5500"/>
    <cellStyle name="Navadno 3 4 6 2 2 2 2" xfId="9726"/>
    <cellStyle name="Navadno 3 4 6 2 2 2 2 2" xfId="23884"/>
    <cellStyle name="Navadno 3 4 6 2 2 2 3" xfId="13952"/>
    <cellStyle name="Navadno 3 4 6 2 2 2 3 2" xfId="28110"/>
    <cellStyle name="Navadno 3 4 6 2 2 2 4" xfId="18210"/>
    <cellStyle name="Navadno 3 4 6 2 2 2 5" xfId="30347"/>
    <cellStyle name="Navadno 3 4 6 2 2 2 6" xfId="32993"/>
    <cellStyle name="Navadno 3 4 6 2 2 3" xfId="4092"/>
    <cellStyle name="Navadno 3 4 6 2 2 3 2" xfId="8318"/>
    <cellStyle name="Navadno 3 4 6 2 2 3 2 2" xfId="22476"/>
    <cellStyle name="Navadno 3 4 6 2 2 3 3" xfId="12544"/>
    <cellStyle name="Navadno 3 4 6 2 2 3 3 2" xfId="26702"/>
    <cellStyle name="Navadno 3 4 6 2 2 3 4" xfId="16802"/>
    <cellStyle name="Navadno 3 4 6 2 2 3 5" xfId="29659"/>
    <cellStyle name="Navadno 3 4 6 2 2 3 6" xfId="32994"/>
    <cellStyle name="Navadno 3 4 6 2 2 4" xfId="2684"/>
    <cellStyle name="Navadno 3 4 6 2 2 4 2" xfId="19626"/>
    <cellStyle name="Navadno 3 4 6 2 2 5" xfId="6910"/>
    <cellStyle name="Navadno 3 4 6 2 2 5 2" xfId="21068"/>
    <cellStyle name="Navadno 3 4 6 2 2 6" xfId="11136"/>
    <cellStyle name="Navadno 3 4 6 2 2 6 2" xfId="25294"/>
    <cellStyle name="Navadno 3 4 6 2 2 7" xfId="15394"/>
    <cellStyle name="Navadno 3 4 6 2 2 8" xfId="28939"/>
    <cellStyle name="Navadno 3 4 6 2 2 9" xfId="31051"/>
    <cellStyle name="Navadno 3 4 6 2 3" xfId="4796"/>
    <cellStyle name="Navadno 3 4 6 2 3 2" xfId="9022"/>
    <cellStyle name="Navadno 3 4 6 2 3 2 2" xfId="23180"/>
    <cellStyle name="Navadno 3 4 6 2 3 3" xfId="13248"/>
    <cellStyle name="Navadno 3 4 6 2 3 3 2" xfId="27406"/>
    <cellStyle name="Navadno 3 4 6 2 3 4" xfId="17506"/>
    <cellStyle name="Navadno 3 4 6 2 3 5" xfId="29995"/>
    <cellStyle name="Navadno 3 4 6 2 3 6" xfId="32995"/>
    <cellStyle name="Navadno 3 4 6 2 4" xfId="3388"/>
    <cellStyle name="Navadno 3 4 6 2 4 2" xfId="7614"/>
    <cellStyle name="Navadno 3 4 6 2 4 2 2" xfId="21772"/>
    <cellStyle name="Navadno 3 4 6 2 4 3" xfId="11840"/>
    <cellStyle name="Navadno 3 4 6 2 4 3 2" xfId="25998"/>
    <cellStyle name="Navadno 3 4 6 2 4 4" xfId="16098"/>
    <cellStyle name="Navadno 3 4 6 2 4 5" xfId="29307"/>
    <cellStyle name="Navadno 3 4 6 2 4 6" xfId="32996"/>
    <cellStyle name="Navadno 3 4 6 2 5" xfId="1980"/>
    <cellStyle name="Navadno 3 4 6 2 5 2" xfId="18922"/>
    <cellStyle name="Navadno 3 4 6 2 6" xfId="6206"/>
    <cellStyle name="Navadno 3 4 6 2 6 2" xfId="20364"/>
    <cellStyle name="Navadno 3 4 6 2 7" xfId="10432"/>
    <cellStyle name="Navadno 3 4 6 2 7 2" xfId="24590"/>
    <cellStyle name="Navadno 3 4 6 2 8" xfId="14690"/>
    <cellStyle name="Navadno 3 4 6 2 9" xfId="28587"/>
    <cellStyle name="Navadno 3 4 6 3" xfId="887"/>
    <cellStyle name="Navadno 3 4 6 3 10" xfId="32997"/>
    <cellStyle name="Navadno 3 4 6 3 2" xfId="5148"/>
    <cellStyle name="Navadno 3 4 6 3 2 2" xfId="9374"/>
    <cellStyle name="Navadno 3 4 6 3 2 2 2" xfId="23532"/>
    <cellStyle name="Navadno 3 4 6 3 2 3" xfId="13600"/>
    <cellStyle name="Navadno 3 4 6 3 2 3 2" xfId="27758"/>
    <cellStyle name="Navadno 3 4 6 3 2 4" xfId="17858"/>
    <cellStyle name="Navadno 3 4 6 3 2 5" xfId="30171"/>
    <cellStyle name="Navadno 3 4 6 3 2 6" xfId="32998"/>
    <cellStyle name="Navadno 3 4 6 3 3" xfId="3740"/>
    <cellStyle name="Navadno 3 4 6 3 3 2" xfId="7966"/>
    <cellStyle name="Navadno 3 4 6 3 3 2 2" xfId="22124"/>
    <cellStyle name="Navadno 3 4 6 3 3 3" xfId="12192"/>
    <cellStyle name="Navadno 3 4 6 3 3 3 2" xfId="26350"/>
    <cellStyle name="Navadno 3 4 6 3 3 4" xfId="16450"/>
    <cellStyle name="Navadno 3 4 6 3 3 5" xfId="29483"/>
    <cellStyle name="Navadno 3 4 6 3 3 6" xfId="32999"/>
    <cellStyle name="Navadno 3 4 6 3 4" xfId="2332"/>
    <cellStyle name="Navadno 3 4 6 3 4 2" xfId="19274"/>
    <cellStyle name="Navadno 3 4 6 3 5" xfId="6558"/>
    <cellStyle name="Navadno 3 4 6 3 5 2" xfId="20716"/>
    <cellStyle name="Navadno 3 4 6 3 6" xfId="10784"/>
    <cellStyle name="Navadno 3 4 6 3 6 2" xfId="24942"/>
    <cellStyle name="Navadno 3 4 6 3 7" xfId="15042"/>
    <cellStyle name="Navadno 3 4 6 3 8" xfId="28763"/>
    <cellStyle name="Navadno 3 4 6 3 9" xfId="30875"/>
    <cellStyle name="Navadno 3 4 6 4" xfId="4412"/>
    <cellStyle name="Navadno 3 4 6 4 2" xfId="8638"/>
    <cellStyle name="Navadno 3 4 6 4 2 2" xfId="22796"/>
    <cellStyle name="Navadno 3 4 6 4 3" xfId="12864"/>
    <cellStyle name="Navadno 3 4 6 4 3 2" xfId="27022"/>
    <cellStyle name="Navadno 3 4 6 4 4" xfId="17122"/>
    <cellStyle name="Navadno 3 4 6 4 5" xfId="29803"/>
    <cellStyle name="Navadno 3 4 6 4 6" xfId="33000"/>
    <cellStyle name="Navadno 3 4 6 5" xfId="3004"/>
    <cellStyle name="Navadno 3 4 6 5 2" xfId="7230"/>
    <cellStyle name="Navadno 3 4 6 5 2 2" xfId="21388"/>
    <cellStyle name="Navadno 3 4 6 5 3" xfId="11456"/>
    <cellStyle name="Navadno 3 4 6 5 3 2" xfId="25614"/>
    <cellStyle name="Navadno 3 4 6 5 4" xfId="15714"/>
    <cellStyle name="Navadno 3 4 6 5 5" xfId="29115"/>
    <cellStyle name="Navadno 3 4 6 5 6" xfId="33001"/>
    <cellStyle name="Navadno 3 4 6 6" xfId="1596"/>
    <cellStyle name="Navadno 3 4 6 6 2" xfId="18538"/>
    <cellStyle name="Navadno 3 4 6 7" xfId="5822"/>
    <cellStyle name="Navadno 3 4 6 7 2" xfId="19980"/>
    <cellStyle name="Navadno 3 4 6 8" xfId="10048"/>
    <cellStyle name="Navadno 3 4 6 8 2" xfId="24206"/>
    <cellStyle name="Navadno 3 4 6 9" xfId="14306"/>
    <cellStyle name="Navadno 3 4 7" xfId="182"/>
    <cellStyle name="Navadno 3 4 7 10" xfId="28443"/>
    <cellStyle name="Navadno 3 4 7 11" xfId="30523"/>
    <cellStyle name="Navadno 3 4 7 12" xfId="33002"/>
    <cellStyle name="Navadno 3 4 7 2" xfId="407"/>
    <cellStyle name="Navadno 3 4 7 2 10" xfId="30635"/>
    <cellStyle name="Navadno 3 4 7 2 11" xfId="33003"/>
    <cellStyle name="Navadno 3 4 7 2 2" xfId="1111"/>
    <cellStyle name="Navadno 3 4 7 2 2 10" xfId="33004"/>
    <cellStyle name="Navadno 3 4 7 2 2 2" xfId="5372"/>
    <cellStyle name="Navadno 3 4 7 2 2 2 2" xfId="9598"/>
    <cellStyle name="Navadno 3 4 7 2 2 2 2 2" xfId="23756"/>
    <cellStyle name="Navadno 3 4 7 2 2 2 3" xfId="13824"/>
    <cellStyle name="Navadno 3 4 7 2 2 2 3 2" xfId="27982"/>
    <cellStyle name="Navadno 3 4 7 2 2 2 4" xfId="18082"/>
    <cellStyle name="Navadno 3 4 7 2 2 2 5" xfId="30283"/>
    <cellStyle name="Navadno 3 4 7 2 2 2 6" xfId="33005"/>
    <cellStyle name="Navadno 3 4 7 2 2 3" xfId="3964"/>
    <cellStyle name="Navadno 3 4 7 2 2 3 2" xfId="8190"/>
    <cellStyle name="Navadno 3 4 7 2 2 3 2 2" xfId="22348"/>
    <cellStyle name="Navadno 3 4 7 2 2 3 3" xfId="12416"/>
    <cellStyle name="Navadno 3 4 7 2 2 3 3 2" xfId="26574"/>
    <cellStyle name="Navadno 3 4 7 2 2 3 4" xfId="16674"/>
    <cellStyle name="Navadno 3 4 7 2 2 3 5" xfId="29595"/>
    <cellStyle name="Navadno 3 4 7 2 2 3 6" xfId="33006"/>
    <cellStyle name="Navadno 3 4 7 2 2 4" xfId="2556"/>
    <cellStyle name="Navadno 3 4 7 2 2 4 2" xfId="19498"/>
    <cellStyle name="Navadno 3 4 7 2 2 5" xfId="6782"/>
    <cellStyle name="Navadno 3 4 7 2 2 5 2" xfId="20940"/>
    <cellStyle name="Navadno 3 4 7 2 2 6" xfId="11008"/>
    <cellStyle name="Navadno 3 4 7 2 2 6 2" xfId="25166"/>
    <cellStyle name="Navadno 3 4 7 2 2 7" xfId="15266"/>
    <cellStyle name="Navadno 3 4 7 2 2 8" xfId="28875"/>
    <cellStyle name="Navadno 3 4 7 2 2 9" xfId="30987"/>
    <cellStyle name="Navadno 3 4 7 2 3" xfId="4668"/>
    <cellStyle name="Navadno 3 4 7 2 3 2" xfId="8894"/>
    <cellStyle name="Navadno 3 4 7 2 3 2 2" xfId="23052"/>
    <cellStyle name="Navadno 3 4 7 2 3 3" xfId="13120"/>
    <cellStyle name="Navadno 3 4 7 2 3 3 2" xfId="27278"/>
    <cellStyle name="Navadno 3 4 7 2 3 4" xfId="17378"/>
    <cellStyle name="Navadno 3 4 7 2 3 5" xfId="29931"/>
    <cellStyle name="Navadno 3 4 7 2 3 6" xfId="33007"/>
    <cellStyle name="Navadno 3 4 7 2 4" xfId="3260"/>
    <cellStyle name="Navadno 3 4 7 2 4 2" xfId="7486"/>
    <cellStyle name="Navadno 3 4 7 2 4 2 2" xfId="21644"/>
    <cellStyle name="Navadno 3 4 7 2 4 3" xfId="11712"/>
    <cellStyle name="Navadno 3 4 7 2 4 3 2" xfId="25870"/>
    <cellStyle name="Navadno 3 4 7 2 4 4" xfId="15970"/>
    <cellStyle name="Navadno 3 4 7 2 4 5" xfId="29243"/>
    <cellStyle name="Navadno 3 4 7 2 4 6" xfId="33008"/>
    <cellStyle name="Navadno 3 4 7 2 5" xfId="1852"/>
    <cellStyle name="Navadno 3 4 7 2 5 2" xfId="18794"/>
    <cellStyle name="Navadno 3 4 7 2 6" xfId="6078"/>
    <cellStyle name="Navadno 3 4 7 2 6 2" xfId="20236"/>
    <cellStyle name="Navadno 3 4 7 2 7" xfId="10304"/>
    <cellStyle name="Navadno 3 4 7 2 7 2" xfId="24462"/>
    <cellStyle name="Navadno 3 4 7 2 8" xfId="14562"/>
    <cellStyle name="Navadno 3 4 7 2 9" xfId="28523"/>
    <cellStyle name="Navadno 3 4 7 3" xfId="759"/>
    <cellStyle name="Navadno 3 4 7 3 10" xfId="33009"/>
    <cellStyle name="Navadno 3 4 7 3 2" xfId="5020"/>
    <cellStyle name="Navadno 3 4 7 3 2 2" xfId="9246"/>
    <cellStyle name="Navadno 3 4 7 3 2 2 2" xfId="23404"/>
    <cellStyle name="Navadno 3 4 7 3 2 3" xfId="13472"/>
    <cellStyle name="Navadno 3 4 7 3 2 3 2" xfId="27630"/>
    <cellStyle name="Navadno 3 4 7 3 2 4" xfId="17730"/>
    <cellStyle name="Navadno 3 4 7 3 2 5" xfId="30107"/>
    <cellStyle name="Navadno 3 4 7 3 2 6" xfId="33010"/>
    <cellStyle name="Navadno 3 4 7 3 3" xfId="3612"/>
    <cellStyle name="Navadno 3 4 7 3 3 2" xfId="7838"/>
    <cellStyle name="Navadno 3 4 7 3 3 2 2" xfId="21996"/>
    <cellStyle name="Navadno 3 4 7 3 3 3" xfId="12064"/>
    <cellStyle name="Navadno 3 4 7 3 3 3 2" xfId="26222"/>
    <cellStyle name="Navadno 3 4 7 3 3 4" xfId="16322"/>
    <cellStyle name="Navadno 3 4 7 3 3 5" xfId="29419"/>
    <cellStyle name="Navadno 3 4 7 3 3 6" xfId="33011"/>
    <cellStyle name="Navadno 3 4 7 3 4" xfId="2204"/>
    <cellStyle name="Navadno 3 4 7 3 4 2" xfId="19146"/>
    <cellStyle name="Navadno 3 4 7 3 5" xfId="6430"/>
    <cellStyle name="Navadno 3 4 7 3 5 2" xfId="20588"/>
    <cellStyle name="Navadno 3 4 7 3 6" xfId="10656"/>
    <cellStyle name="Navadno 3 4 7 3 6 2" xfId="24814"/>
    <cellStyle name="Navadno 3 4 7 3 7" xfId="14914"/>
    <cellStyle name="Navadno 3 4 7 3 8" xfId="28699"/>
    <cellStyle name="Navadno 3 4 7 3 9" xfId="30811"/>
    <cellStyle name="Navadno 3 4 7 4" xfId="4444"/>
    <cellStyle name="Navadno 3 4 7 4 2" xfId="8670"/>
    <cellStyle name="Navadno 3 4 7 4 2 2" xfId="22828"/>
    <cellStyle name="Navadno 3 4 7 4 3" xfId="12896"/>
    <cellStyle name="Navadno 3 4 7 4 3 2" xfId="27054"/>
    <cellStyle name="Navadno 3 4 7 4 4" xfId="17154"/>
    <cellStyle name="Navadno 3 4 7 4 5" xfId="29819"/>
    <cellStyle name="Navadno 3 4 7 4 6" xfId="33012"/>
    <cellStyle name="Navadno 3 4 7 5" xfId="3036"/>
    <cellStyle name="Navadno 3 4 7 5 2" xfId="7262"/>
    <cellStyle name="Navadno 3 4 7 5 2 2" xfId="21420"/>
    <cellStyle name="Navadno 3 4 7 5 3" xfId="11488"/>
    <cellStyle name="Navadno 3 4 7 5 3 2" xfId="25646"/>
    <cellStyle name="Navadno 3 4 7 5 4" xfId="15746"/>
    <cellStyle name="Navadno 3 4 7 5 5" xfId="29131"/>
    <cellStyle name="Navadno 3 4 7 5 6" xfId="33013"/>
    <cellStyle name="Navadno 3 4 7 6" xfId="1628"/>
    <cellStyle name="Navadno 3 4 7 6 2" xfId="18570"/>
    <cellStyle name="Navadno 3 4 7 7" xfId="5854"/>
    <cellStyle name="Navadno 3 4 7 7 2" xfId="20012"/>
    <cellStyle name="Navadno 3 4 7 8" xfId="10080"/>
    <cellStyle name="Navadno 3 4 7 8 2" xfId="24238"/>
    <cellStyle name="Navadno 3 4 7 9" xfId="14338"/>
    <cellStyle name="Navadno 3 4 8" xfId="319"/>
    <cellStyle name="Navadno 3 4 8 10" xfId="28490"/>
    <cellStyle name="Navadno 3 4 8 11" xfId="30590"/>
    <cellStyle name="Navadno 3 4 8 12" xfId="33014"/>
    <cellStyle name="Navadno 3 4 8 2" xfId="671"/>
    <cellStyle name="Navadno 3 4 8 2 10" xfId="30766"/>
    <cellStyle name="Navadno 3 4 8 2 11" xfId="33015"/>
    <cellStyle name="Navadno 3 4 8 2 2" xfId="1375"/>
    <cellStyle name="Navadno 3 4 8 2 2 10" xfId="33016"/>
    <cellStyle name="Navadno 3 4 8 2 2 2" xfId="5636"/>
    <cellStyle name="Navadno 3 4 8 2 2 2 2" xfId="9862"/>
    <cellStyle name="Navadno 3 4 8 2 2 2 2 2" xfId="24020"/>
    <cellStyle name="Navadno 3 4 8 2 2 2 3" xfId="14088"/>
    <cellStyle name="Navadno 3 4 8 2 2 2 3 2" xfId="28246"/>
    <cellStyle name="Navadno 3 4 8 2 2 2 4" xfId="18346"/>
    <cellStyle name="Navadno 3 4 8 2 2 2 5" xfId="30414"/>
    <cellStyle name="Navadno 3 4 8 2 2 2 6" xfId="33017"/>
    <cellStyle name="Navadno 3 4 8 2 2 3" xfId="4228"/>
    <cellStyle name="Navadno 3 4 8 2 2 3 2" xfId="8454"/>
    <cellStyle name="Navadno 3 4 8 2 2 3 2 2" xfId="22612"/>
    <cellStyle name="Navadno 3 4 8 2 2 3 3" xfId="12680"/>
    <cellStyle name="Navadno 3 4 8 2 2 3 3 2" xfId="26838"/>
    <cellStyle name="Navadno 3 4 8 2 2 3 4" xfId="16938"/>
    <cellStyle name="Navadno 3 4 8 2 2 3 5" xfId="29726"/>
    <cellStyle name="Navadno 3 4 8 2 2 3 6" xfId="33018"/>
    <cellStyle name="Navadno 3 4 8 2 2 4" xfId="2820"/>
    <cellStyle name="Navadno 3 4 8 2 2 4 2" xfId="19762"/>
    <cellStyle name="Navadno 3 4 8 2 2 5" xfId="7046"/>
    <cellStyle name="Navadno 3 4 8 2 2 5 2" xfId="21204"/>
    <cellStyle name="Navadno 3 4 8 2 2 6" xfId="11272"/>
    <cellStyle name="Navadno 3 4 8 2 2 6 2" xfId="25430"/>
    <cellStyle name="Navadno 3 4 8 2 2 7" xfId="15530"/>
    <cellStyle name="Navadno 3 4 8 2 2 8" xfId="29006"/>
    <cellStyle name="Navadno 3 4 8 2 2 9" xfId="31118"/>
    <cellStyle name="Navadno 3 4 8 2 3" xfId="4932"/>
    <cellStyle name="Navadno 3 4 8 2 3 2" xfId="9158"/>
    <cellStyle name="Navadno 3 4 8 2 3 2 2" xfId="23316"/>
    <cellStyle name="Navadno 3 4 8 2 3 3" xfId="13384"/>
    <cellStyle name="Navadno 3 4 8 2 3 3 2" xfId="27542"/>
    <cellStyle name="Navadno 3 4 8 2 3 4" xfId="17642"/>
    <cellStyle name="Navadno 3 4 8 2 3 5" xfId="30062"/>
    <cellStyle name="Navadno 3 4 8 2 3 6" xfId="33019"/>
    <cellStyle name="Navadno 3 4 8 2 4" xfId="3524"/>
    <cellStyle name="Navadno 3 4 8 2 4 2" xfId="7750"/>
    <cellStyle name="Navadno 3 4 8 2 4 2 2" xfId="21908"/>
    <cellStyle name="Navadno 3 4 8 2 4 3" xfId="11976"/>
    <cellStyle name="Navadno 3 4 8 2 4 3 2" xfId="26134"/>
    <cellStyle name="Navadno 3 4 8 2 4 4" xfId="16234"/>
    <cellStyle name="Navadno 3 4 8 2 4 5" xfId="29374"/>
    <cellStyle name="Navadno 3 4 8 2 4 6" xfId="33020"/>
    <cellStyle name="Navadno 3 4 8 2 5" xfId="2116"/>
    <cellStyle name="Navadno 3 4 8 2 5 2" xfId="19058"/>
    <cellStyle name="Navadno 3 4 8 2 6" xfId="6342"/>
    <cellStyle name="Navadno 3 4 8 2 6 2" xfId="20500"/>
    <cellStyle name="Navadno 3 4 8 2 7" xfId="10568"/>
    <cellStyle name="Navadno 3 4 8 2 7 2" xfId="24726"/>
    <cellStyle name="Navadno 3 4 8 2 8" xfId="14826"/>
    <cellStyle name="Navadno 3 4 8 2 9" xfId="28654"/>
    <cellStyle name="Navadno 3 4 8 3" xfId="1023"/>
    <cellStyle name="Navadno 3 4 8 3 10" xfId="33021"/>
    <cellStyle name="Navadno 3 4 8 3 2" xfId="5284"/>
    <cellStyle name="Navadno 3 4 8 3 2 2" xfId="9510"/>
    <cellStyle name="Navadno 3 4 8 3 2 2 2" xfId="23668"/>
    <cellStyle name="Navadno 3 4 8 3 2 3" xfId="13736"/>
    <cellStyle name="Navadno 3 4 8 3 2 3 2" xfId="27894"/>
    <cellStyle name="Navadno 3 4 8 3 2 4" xfId="17994"/>
    <cellStyle name="Navadno 3 4 8 3 2 5" xfId="30238"/>
    <cellStyle name="Navadno 3 4 8 3 2 6" xfId="33022"/>
    <cellStyle name="Navadno 3 4 8 3 3" xfId="3876"/>
    <cellStyle name="Navadno 3 4 8 3 3 2" xfId="8102"/>
    <cellStyle name="Navadno 3 4 8 3 3 2 2" xfId="22260"/>
    <cellStyle name="Navadno 3 4 8 3 3 3" xfId="12328"/>
    <cellStyle name="Navadno 3 4 8 3 3 3 2" xfId="26486"/>
    <cellStyle name="Navadno 3 4 8 3 3 4" xfId="16586"/>
    <cellStyle name="Navadno 3 4 8 3 3 5" xfId="29550"/>
    <cellStyle name="Navadno 3 4 8 3 3 6" xfId="33023"/>
    <cellStyle name="Navadno 3 4 8 3 4" xfId="2468"/>
    <cellStyle name="Navadno 3 4 8 3 4 2" xfId="19410"/>
    <cellStyle name="Navadno 3 4 8 3 5" xfId="6694"/>
    <cellStyle name="Navadno 3 4 8 3 5 2" xfId="20852"/>
    <cellStyle name="Navadno 3 4 8 3 6" xfId="10920"/>
    <cellStyle name="Navadno 3 4 8 3 6 2" xfId="25078"/>
    <cellStyle name="Navadno 3 4 8 3 7" xfId="15178"/>
    <cellStyle name="Navadno 3 4 8 3 8" xfId="28830"/>
    <cellStyle name="Navadno 3 4 8 3 9" xfId="30942"/>
    <cellStyle name="Navadno 3 4 8 4" xfId="4580"/>
    <cellStyle name="Navadno 3 4 8 4 2" xfId="8806"/>
    <cellStyle name="Navadno 3 4 8 4 2 2" xfId="22964"/>
    <cellStyle name="Navadno 3 4 8 4 3" xfId="13032"/>
    <cellStyle name="Navadno 3 4 8 4 3 2" xfId="27190"/>
    <cellStyle name="Navadno 3 4 8 4 4" xfId="17290"/>
    <cellStyle name="Navadno 3 4 8 4 5" xfId="29886"/>
    <cellStyle name="Navadno 3 4 8 4 6" xfId="33024"/>
    <cellStyle name="Navadno 3 4 8 5" xfId="3172"/>
    <cellStyle name="Navadno 3 4 8 5 2" xfId="7398"/>
    <cellStyle name="Navadno 3 4 8 5 2 2" xfId="21556"/>
    <cellStyle name="Navadno 3 4 8 5 3" xfId="11624"/>
    <cellStyle name="Navadno 3 4 8 5 3 2" xfId="25782"/>
    <cellStyle name="Navadno 3 4 8 5 4" xfId="15882"/>
    <cellStyle name="Navadno 3 4 8 5 5" xfId="29198"/>
    <cellStyle name="Navadno 3 4 8 5 6" xfId="33025"/>
    <cellStyle name="Navadno 3 4 8 6" xfId="1764"/>
    <cellStyle name="Navadno 3 4 8 6 2" xfId="18706"/>
    <cellStyle name="Navadno 3 4 8 7" xfId="5990"/>
    <cellStyle name="Navadno 3 4 8 7 2" xfId="20148"/>
    <cellStyle name="Navadno 3 4 8 8" xfId="10216"/>
    <cellStyle name="Navadno 3 4 8 8 2" xfId="24374"/>
    <cellStyle name="Navadno 3 4 8 9" xfId="14474"/>
    <cellStyle name="Navadno 3 4 9" xfId="375"/>
    <cellStyle name="Navadno 3 4 9 10" xfId="30619"/>
    <cellStyle name="Navadno 3 4 9 11" xfId="33026"/>
    <cellStyle name="Navadno 3 4 9 2" xfId="1079"/>
    <cellStyle name="Navadno 3 4 9 2 10" xfId="33027"/>
    <cellStyle name="Navadno 3 4 9 2 2" xfId="5340"/>
    <cellStyle name="Navadno 3 4 9 2 2 2" xfId="9566"/>
    <cellStyle name="Navadno 3 4 9 2 2 2 2" xfId="23724"/>
    <cellStyle name="Navadno 3 4 9 2 2 3" xfId="13792"/>
    <cellStyle name="Navadno 3 4 9 2 2 3 2" xfId="27950"/>
    <cellStyle name="Navadno 3 4 9 2 2 4" xfId="18050"/>
    <cellStyle name="Navadno 3 4 9 2 2 5" xfId="30267"/>
    <cellStyle name="Navadno 3 4 9 2 2 6" xfId="33028"/>
    <cellStyle name="Navadno 3 4 9 2 3" xfId="3932"/>
    <cellStyle name="Navadno 3 4 9 2 3 2" xfId="8158"/>
    <cellStyle name="Navadno 3 4 9 2 3 2 2" xfId="22316"/>
    <cellStyle name="Navadno 3 4 9 2 3 3" xfId="12384"/>
    <cellStyle name="Navadno 3 4 9 2 3 3 2" xfId="26542"/>
    <cellStyle name="Navadno 3 4 9 2 3 4" xfId="16642"/>
    <cellStyle name="Navadno 3 4 9 2 3 5" xfId="29579"/>
    <cellStyle name="Navadno 3 4 9 2 3 6" xfId="33029"/>
    <cellStyle name="Navadno 3 4 9 2 4" xfId="2524"/>
    <cellStyle name="Navadno 3 4 9 2 4 2" xfId="19466"/>
    <cellStyle name="Navadno 3 4 9 2 5" xfId="6750"/>
    <cellStyle name="Navadno 3 4 9 2 5 2" xfId="20908"/>
    <cellStyle name="Navadno 3 4 9 2 6" xfId="10976"/>
    <cellStyle name="Navadno 3 4 9 2 6 2" xfId="25134"/>
    <cellStyle name="Navadno 3 4 9 2 7" xfId="15234"/>
    <cellStyle name="Navadno 3 4 9 2 8" xfId="28859"/>
    <cellStyle name="Navadno 3 4 9 2 9" xfId="30971"/>
    <cellStyle name="Navadno 3 4 9 3" xfId="4636"/>
    <cellStyle name="Navadno 3 4 9 3 2" xfId="8862"/>
    <cellStyle name="Navadno 3 4 9 3 2 2" xfId="23020"/>
    <cellStyle name="Navadno 3 4 9 3 3" xfId="13088"/>
    <cellStyle name="Navadno 3 4 9 3 3 2" xfId="27246"/>
    <cellStyle name="Navadno 3 4 9 3 4" xfId="17346"/>
    <cellStyle name="Navadno 3 4 9 3 5" xfId="29915"/>
    <cellStyle name="Navadno 3 4 9 3 6" xfId="33030"/>
    <cellStyle name="Navadno 3 4 9 4" xfId="3228"/>
    <cellStyle name="Navadno 3 4 9 4 2" xfId="7454"/>
    <cellStyle name="Navadno 3 4 9 4 2 2" xfId="21612"/>
    <cellStyle name="Navadno 3 4 9 4 3" xfId="11680"/>
    <cellStyle name="Navadno 3 4 9 4 3 2" xfId="25838"/>
    <cellStyle name="Navadno 3 4 9 4 4" xfId="15938"/>
    <cellStyle name="Navadno 3 4 9 4 5" xfId="29227"/>
    <cellStyle name="Navadno 3 4 9 4 6" xfId="33031"/>
    <cellStyle name="Navadno 3 4 9 5" xfId="1820"/>
    <cellStyle name="Navadno 3 4 9 5 2" xfId="18762"/>
    <cellStyle name="Navadno 3 4 9 6" xfId="6046"/>
    <cellStyle name="Navadno 3 4 9 6 2" xfId="20204"/>
    <cellStyle name="Navadno 3 4 9 7" xfId="10272"/>
    <cellStyle name="Navadno 3 4 9 7 2" xfId="24430"/>
    <cellStyle name="Navadno 3 4 9 8" xfId="14530"/>
    <cellStyle name="Navadno 3 4 9 9" xfId="28507"/>
    <cellStyle name="Navadno 3 5" xfId="24"/>
    <cellStyle name="Navadno 3 5 10" xfId="1439"/>
    <cellStyle name="Navadno 3 5 10 2" xfId="4292"/>
    <cellStyle name="Navadno 3 5 10 2 2" xfId="19826"/>
    <cellStyle name="Navadno 3 5 10 3" xfId="8518"/>
    <cellStyle name="Navadno 3 5 10 3 2" xfId="22676"/>
    <cellStyle name="Navadno 3 5 10 4" xfId="12744"/>
    <cellStyle name="Navadno 3 5 10 4 2" xfId="26902"/>
    <cellStyle name="Navadno 3 5 10 5" xfId="17002"/>
    <cellStyle name="Navadno 3 5 10 6" xfId="29039"/>
    <cellStyle name="Navadno 3 5 10 7" xfId="33033"/>
    <cellStyle name="Navadno 3 5 11" xfId="2884"/>
    <cellStyle name="Navadno 3 5 11 2" xfId="7110"/>
    <cellStyle name="Navadno 3 5 11 2 2" xfId="21268"/>
    <cellStyle name="Navadno 3 5 11 3" xfId="11336"/>
    <cellStyle name="Navadno 3 5 11 3 2" xfId="25494"/>
    <cellStyle name="Navadno 3 5 11 4" xfId="15594"/>
    <cellStyle name="Navadno 3 5 11 5" xfId="29055"/>
    <cellStyle name="Navadno 3 5 11 6" xfId="33034"/>
    <cellStyle name="Navadno 3 5 12" xfId="1476"/>
    <cellStyle name="Navadno 3 5 12 2" xfId="18418"/>
    <cellStyle name="Navadno 3 5 13" xfId="5702"/>
    <cellStyle name="Navadno 3 5 13 2" xfId="19860"/>
    <cellStyle name="Navadno 3 5 14" xfId="9928"/>
    <cellStyle name="Navadno 3 5 14 2" xfId="24086"/>
    <cellStyle name="Navadno 3 5 15" xfId="14152"/>
    <cellStyle name="Navadno 3 5 15 2" xfId="28310"/>
    <cellStyle name="Navadno 3 5 16" xfId="14186"/>
    <cellStyle name="Navadno 3 5 17" xfId="28335"/>
    <cellStyle name="Navadno 3 5 18" xfId="30447"/>
    <cellStyle name="Navadno 3 5 19" xfId="33032"/>
    <cellStyle name="Navadno 3 5 2" xfId="94"/>
    <cellStyle name="Navadno 3 5 2 10" xfId="9960"/>
    <cellStyle name="Navadno 3 5 2 10 2" xfId="24118"/>
    <cellStyle name="Navadno 3 5 2 11" xfId="14218"/>
    <cellStyle name="Navadno 3 5 2 12" xfId="28367"/>
    <cellStyle name="Navadno 3 5 2 13" xfId="30479"/>
    <cellStyle name="Navadno 3 5 2 14" xfId="33035"/>
    <cellStyle name="Navadno 3 5 2 2" xfId="254"/>
    <cellStyle name="Navadno 3 5 2 2 10" xfId="28399"/>
    <cellStyle name="Navadno 3 5 2 2 11" xfId="30559"/>
    <cellStyle name="Navadno 3 5 2 2 12" xfId="33036"/>
    <cellStyle name="Navadno 3 5 2 2 2" xfId="607"/>
    <cellStyle name="Navadno 3 5 2 2 2 10" xfId="30735"/>
    <cellStyle name="Navadno 3 5 2 2 2 11" xfId="33037"/>
    <cellStyle name="Navadno 3 5 2 2 2 2" xfId="1311"/>
    <cellStyle name="Navadno 3 5 2 2 2 2 10" xfId="33038"/>
    <cellStyle name="Navadno 3 5 2 2 2 2 2" xfId="5572"/>
    <cellStyle name="Navadno 3 5 2 2 2 2 2 2" xfId="9798"/>
    <cellStyle name="Navadno 3 5 2 2 2 2 2 2 2" xfId="23956"/>
    <cellStyle name="Navadno 3 5 2 2 2 2 2 3" xfId="14024"/>
    <cellStyle name="Navadno 3 5 2 2 2 2 2 3 2" xfId="28182"/>
    <cellStyle name="Navadno 3 5 2 2 2 2 2 4" xfId="18282"/>
    <cellStyle name="Navadno 3 5 2 2 2 2 2 5" xfId="30383"/>
    <cellStyle name="Navadno 3 5 2 2 2 2 2 6" xfId="33039"/>
    <cellStyle name="Navadno 3 5 2 2 2 2 3" xfId="4164"/>
    <cellStyle name="Navadno 3 5 2 2 2 2 3 2" xfId="8390"/>
    <cellStyle name="Navadno 3 5 2 2 2 2 3 2 2" xfId="22548"/>
    <cellStyle name="Navadno 3 5 2 2 2 2 3 3" xfId="12616"/>
    <cellStyle name="Navadno 3 5 2 2 2 2 3 3 2" xfId="26774"/>
    <cellStyle name="Navadno 3 5 2 2 2 2 3 4" xfId="16874"/>
    <cellStyle name="Navadno 3 5 2 2 2 2 3 5" xfId="29695"/>
    <cellStyle name="Navadno 3 5 2 2 2 2 3 6" xfId="33040"/>
    <cellStyle name="Navadno 3 5 2 2 2 2 4" xfId="2756"/>
    <cellStyle name="Navadno 3 5 2 2 2 2 4 2" xfId="19698"/>
    <cellStyle name="Navadno 3 5 2 2 2 2 5" xfId="6982"/>
    <cellStyle name="Navadno 3 5 2 2 2 2 5 2" xfId="21140"/>
    <cellStyle name="Navadno 3 5 2 2 2 2 6" xfId="11208"/>
    <cellStyle name="Navadno 3 5 2 2 2 2 6 2" xfId="25366"/>
    <cellStyle name="Navadno 3 5 2 2 2 2 7" xfId="15466"/>
    <cellStyle name="Navadno 3 5 2 2 2 2 8" xfId="28975"/>
    <cellStyle name="Navadno 3 5 2 2 2 2 9" xfId="31087"/>
    <cellStyle name="Navadno 3 5 2 2 2 3" xfId="4868"/>
    <cellStyle name="Navadno 3 5 2 2 2 3 2" xfId="9094"/>
    <cellStyle name="Navadno 3 5 2 2 2 3 2 2" xfId="23252"/>
    <cellStyle name="Navadno 3 5 2 2 2 3 3" xfId="13320"/>
    <cellStyle name="Navadno 3 5 2 2 2 3 3 2" xfId="27478"/>
    <cellStyle name="Navadno 3 5 2 2 2 3 4" xfId="17578"/>
    <cellStyle name="Navadno 3 5 2 2 2 3 5" xfId="30031"/>
    <cellStyle name="Navadno 3 5 2 2 2 3 6" xfId="33041"/>
    <cellStyle name="Navadno 3 5 2 2 2 4" xfId="3460"/>
    <cellStyle name="Navadno 3 5 2 2 2 4 2" xfId="7686"/>
    <cellStyle name="Navadno 3 5 2 2 2 4 2 2" xfId="21844"/>
    <cellStyle name="Navadno 3 5 2 2 2 4 3" xfId="11912"/>
    <cellStyle name="Navadno 3 5 2 2 2 4 3 2" xfId="26070"/>
    <cellStyle name="Navadno 3 5 2 2 2 4 4" xfId="16170"/>
    <cellStyle name="Navadno 3 5 2 2 2 4 5" xfId="29343"/>
    <cellStyle name="Navadno 3 5 2 2 2 4 6" xfId="33042"/>
    <cellStyle name="Navadno 3 5 2 2 2 5" xfId="2052"/>
    <cellStyle name="Navadno 3 5 2 2 2 5 2" xfId="18994"/>
    <cellStyle name="Navadno 3 5 2 2 2 6" xfId="6278"/>
    <cellStyle name="Navadno 3 5 2 2 2 6 2" xfId="20436"/>
    <cellStyle name="Navadno 3 5 2 2 2 7" xfId="10504"/>
    <cellStyle name="Navadno 3 5 2 2 2 7 2" xfId="24662"/>
    <cellStyle name="Navadno 3 5 2 2 2 8" xfId="14762"/>
    <cellStyle name="Navadno 3 5 2 2 2 9" xfId="28623"/>
    <cellStyle name="Navadno 3 5 2 2 3" xfId="959"/>
    <cellStyle name="Navadno 3 5 2 2 3 10" xfId="33043"/>
    <cellStyle name="Navadno 3 5 2 2 3 2" xfId="5220"/>
    <cellStyle name="Navadno 3 5 2 2 3 2 2" xfId="9446"/>
    <cellStyle name="Navadno 3 5 2 2 3 2 2 2" xfId="23604"/>
    <cellStyle name="Navadno 3 5 2 2 3 2 3" xfId="13672"/>
    <cellStyle name="Navadno 3 5 2 2 3 2 3 2" xfId="27830"/>
    <cellStyle name="Navadno 3 5 2 2 3 2 4" xfId="17930"/>
    <cellStyle name="Navadno 3 5 2 2 3 2 5" xfId="30207"/>
    <cellStyle name="Navadno 3 5 2 2 3 2 6" xfId="33044"/>
    <cellStyle name="Navadno 3 5 2 2 3 3" xfId="3812"/>
    <cellStyle name="Navadno 3 5 2 2 3 3 2" xfId="8038"/>
    <cellStyle name="Navadno 3 5 2 2 3 3 2 2" xfId="22196"/>
    <cellStyle name="Navadno 3 5 2 2 3 3 3" xfId="12264"/>
    <cellStyle name="Navadno 3 5 2 2 3 3 3 2" xfId="26422"/>
    <cellStyle name="Navadno 3 5 2 2 3 3 4" xfId="16522"/>
    <cellStyle name="Navadno 3 5 2 2 3 3 5" xfId="29519"/>
    <cellStyle name="Navadno 3 5 2 2 3 3 6" xfId="33045"/>
    <cellStyle name="Navadno 3 5 2 2 3 4" xfId="2404"/>
    <cellStyle name="Navadno 3 5 2 2 3 4 2" xfId="19346"/>
    <cellStyle name="Navadno 3 5 2 2 3 5" xfId="6630"/>
    <cellStyle name="Navadno 3 5 2 2 3 5 2" xfId="20788"/>
    <cellStyle name="Navadno 3 5 2 2 3 6" xfId="10856"/>
    <cellStyle name="Navadno 3 5 2 2 3 6 2" xfId="25014"/>
    <cellStyle name="Navadno 3 5 2 2 3 7" xfId="15114"/>
    <cellStyle name="Navadno 3 5 2 2 3 8" xfId="28799"/>
    <cellStyle name="Navadno 3 5 2 2 3 9" xfId="30911"/>
    <cellStyle name="Navadno 3 5 2 2 4" xfId="4516"/>
    <cellStyle name="Navadno 3 5 2 2 4 2" xfId="8742"/>
    <cellStyle name="Navadno 3 5 2 2 4 2 2" xfId="22900"/>
    <cellStyle name="Navadno 3 5 2 2 4 3" xfId="12968"/>
    <cellStyle name="Navadno 3 5 2 2 4 3 2" xfId="27126"/>
    <cellStyle name="Navadno 3 5 2 2 4 4" xfId="17226"/>
    <cellStyle name="Navadno 3 5 2 2 4 5" xfId="29855"/>
    <cellStyle name="Navadno 3 5 2 2 4 6" xfId="33046"/>
    <cellStyle name="Navadno 3 5 2 2 5" xfId="3108"/>
    <cellStyle name="Navadno 3 5 2 2 5 2" xfId="7334"/>
    <cellStyle name="Navadno 3 5 2 2 5 2 2" xfId="21492"/>
    <cellStyle name="Navadno 3 5 2 2 5 3" xfId="11560"/>
    <cellStyle name="Navadno 3 5 2 2 5 3 2" xfId="25718"/>
    <cellStyle name="Navadno 3 5 2 2 5 4" xfId="15818"/>
    <cellStyle name="Navadno 3 5 2 2 5 5" xfId="29167"/>
    <cellStyle name="Navadno 3 5 2 2 5 6" xfId="33047"/>
    <cellStyle name="Navadno 3 5 2 2 6" xfId="1700"/>
    <cellStyle name="Navadno 3 5 2 2 6 2" xfId="18642"/>
    <cellStyle name="Navadno 3 5 2 2 7" xfId="5926"/>
    <cellStyle name="Navadno 3 5 2 2 7 2" xfId="20084"/>
    <cellStyle name="Navadno 3 5 2 2 8" xfId="10152"/>
    <cellStyle name="Navadno 3 5 2 2 8 2" xfId="24310"/>
    <cellStyle name="Navadno 3 5 2 2 9" xfId="14410"/>
    <cellStyle name="Navadno 3 5 2 3" xfId="357"/>
    <cellStyle name="Navadno 3 5 2 3 10" xfId="28422"/>
    <cellStyle name="Navadno 3 5 2 3 11" xfId="30612"/>
    <cellStyle name="Navadno 3 5 2 3 12" xfId="33048"/>
    <cellStyle name="Navadno 3 5 2 3 2" xfId="709"/>
    <cellStyle name="Navadno 3 5 2 3 2 10" xfId="30788"/>
    <cellStyle name="Navadno 3 5 2 3 2 11" xfId="33049"/>
    <cellStyle name="Navadno 3 5 2 3 2 2" xfId="1413"/>
    <cellStyle name="Navadno 3 5 2 3 2 2 10" xfId="33050"/>
    <cellStyle name="Navadno 3 5 2 3 2 2 2" xfId="5674"/>
    <cellStyle name="Navadno 3 5 2 3 2 2 2 2" xfId="9900"/>
    <cellStyle name="Navadno 3 5 2 3 2 2 2 2 2" xfId="24058"/>
    <cellStyle name="Navadno 3 5 2 3 2 2 2 3" xfId="14126"/>
    <cellStyle name="Navadno 3 5 2 3 2 2 2 3 2" xfId="28284"/>
    <cellStyle name="Navadno 3 5 2 3 2 2 2 4" xfId="18384"/>
    <cellStyle name="Navadno 3 5 2 3 2 2 2 5" xfId="30436"/>
    <cellStyle name="Navadno 3 5 2 3 2 2 2 6" xfId="33051"/>
    <cellStyle name="Navadno 3 5 2 3 2 2 3" xfId="4266"/>
    <cellStyle name="Navadno 3 5 2 3 2 2 3 2" xfId="8492"/>
    <cellStyle name="Navadno 3 5 2 3 2 2 3 2 2" xfId="22650"/>
    <cellStyle name="Navadno 3 5 2 3 2 2 3 3" xfId="12718"/>
    <cellStyle name="Navadno 3 5 2 3 2 2 3 3 2" xfId="26876"/>
    <cellStyle name="Navadno 3 5 2 3 2 2 3 4" xfId="16976"/>
    <cellStyle name="Navadno 3 5 2 3 2 2 3 5" xfId="29748"/>
    <cellStyle name="Navadno 3 5 2 3 2 2 3 6" xfId="33052"/>
    <cellStyle name="Navadno 3 5 2 3 2 2 4" xfId="2858"/>
    <cellStyle name="Navadno 3 5 2 3 2 2 4 2" xfId="19800"/>
    <cellStyle name="Navadno 3 5 2 3 2 2 5" xfId="7084"/>
    <cellStyle name="Navadno 3 5 2 3 2 2 5 2" xfId="21242"/>
    <cellStyle name="Navadno 3 5 2 3 2 2 6" xfId="11310"/>
    <cellStyle name="Navadno 3 5 2 3 2 2 6 2" xfId="25468"/>
    <cellStyle name="Navadno 3 5 2 3 2 2 7" xfId="15568"/>
    <cellStyle name="Navadno 3 5 2 3 2 2 8" xfId="29028"/>
    <cellStyle name="Navadno 3 5 2 3 2 2 9" xfId="31140"/>
    <cellStyle name="Navadno 3 5 2 3 2 3" xfId="4970"/>
    <cellStyle name="Navadno 3 5 2 3 2 3 2" xfId="9196"/>
    <cellStyle name="Navadno 3 5 2 3 2 3 2 2" xfId="23354"/>
    <cellStyle name="Navadno 3 5 2 3 2 3 3" xfId="13422"/>
    <cellStyle name="Navadno 3 5 2 3 2 3 3 2" xfId="27580"/>
    <cellStyle name="Navadno 3 5 2 3 2 3 4" xfId="17680"/>
    <cellStyle name="Navadno 3 5 2 3 2 3 5" xfId="30084"/>
    <cellStyle name="Navadno 3 5 2 3 2 3 6" xfId="33053"/>
    <cellStyle name="Navadno 3 5 2 3 2 4" xfId="3562"/>
    <cellStyle name="Navadno 3 5 2 3 2 4 2" xfId="7788"/>
    <cellStyle name="Navadno 3 5 2 3 2 4 2 2" xfId="21946"/>
    <cellStyle name="Navadno 3 5 2 3 2 4 3" xfId="12014"/>
    <cellStyle name="Navadno 3 5 2 3 2 4 3 2" xfId="26172"/>
    <cellStyle name="Navadno 3 5 2 3 2 4 4" xfId="16272"/>
    <cellStyle name="Navadno 3 5 2 3 2 4 5" xfId="29396"/>
    <cellStyle name="Navadno 3 5 2 3 2 4 6" xfId="33054"/>
    <cellStyle name="Navadno 3 5 2 3 2 5" xfId="2154"/>
    <cellStyle name="Navadno 3 5 2 3 2 5 2" xfId="19096"/>
    <cellStyle name="Navadno 3 5 2 3 2 6" xfId="6380"/>
    <cellStyle name="Navadno 3 5 2 3 2 6 2" xfId="20538"/>
    <cellStyle name="Navadno 3 5 2 3 2 7" xfId="10606"/>
    <cellStyle name="Navadno 3 5 2 3 2 7 2" xfId="24764"/>
    <cellStyle name="Navadno 3 5 2 3 2 8" xfId="14864"/>
    <cellStyle name="Navadno 3 5 2 3 2 9" xfId="28676"/>
    <cellStyle name="Navadno 3 5 2 3 3" xfId="1061"/>
    <cellStyle name="Navadno 3 5 2 3 3 10" xfId="33055"/>
    <cellStyle name="Navadno 3 5 2 3 3 2" xfId="5322"/>
    <cellStyle name="Navadno 3 5 2 3 3 2 2" xfId="9548"/>
    <cellStyle name="Navadno 3 5 2 3 3 2 2 2" xfId="23706"/>
    <cellStyle name="Navadno 3 5 2 3 3 2 3" xfId="13774"/>
    <cellStyle name="Navadno 3 5 2 3 3 2 3 2" xfId="27932"/>
    <cellStyle name="Navadno 3 5 2 3 3 2 4" xfId="18032"/>
    <cellStyle name="Navadno 3 5 2 3 3 2 5" xfId="30260"/>
    <cellStyle name="Navadno 3 5 2 3 3 2 6" xfId="33056"/>
    <cellStyle name="Navadno 3 5 2 3 3 3" xfId="3914"/>
    <cellStyle name="Navadno 3 5 2 3 3 3 2" xfId="8140"/>
    <cellStyle name="Navadno 3 5 2 3 3 3 2 2" xfId="22298"/>
    <cellStyle name="Navadno 3 5 2 3 3 3 3" xfId="12366"/>
    <cellStyle name="Navadno 3 5 2 3 3 3 3 2" xfId="26524"/>
    <cellStyle name="Navadno 3 5 2 3 3 3 4" xfId="16624"/>
    <cellStyle name="Navadno 3 5 2 3 3 3 5" xfId="29572"/>
    <cellStyle name="Navadno 3 5 2 3 3 3 6" xfId="33057"/>
    <cellStyle name="Navadno 3 5 2 3 3 4" xfId="2506"/>
    <cellStyle name="Navadno 3 5 2 3 3 4 2" xfId="19448"/>
    <cellStyle name="Navadno 3 5 2 3 3 5" xfId="6732"/>
    <cellStyle name="Navadno 3 5 2 3 3 5 2" xfId="20890"/>
    <cellStyle name="Navadno 3 5 2 3 3 6" xfId="10958"/>
    <cellStyle name="Navadno 3 5 2 3 3 6 2" xfId="25116"/>
    <cellStyle name="Navadno 3 5 2 3 3 7" xfId="15216"/>
    <cellStyle name="Navadno 3 5 2 3 3 8" xfId="28852"/>
    <cellStyle name="Navadno 3 5 2 3 3 9" xfId="30964"/>
    <cellStyle name="Navadno 3 5 2 3 4" xfId="4618"/>
    <cellStyle name="Navadno 3 5 2 3 4 2" xfId="8844"/>
    <cellStyle name="Navadno 3 5 2 3 4 2 2" xfId="23002"/>
    <cellStyle name="Navadno 3 5 2 3 4 3" xfId="13070"/>
    <cellStyle name="Navadno 3 5 2 3 4 3 2" xfId="27228"/>
    <cellStyle name="Navadno 3 5 2 3 4 4" xfId="17328"/>
    <cellStyle name="Navadno 3 5 2 3 4 5" xfId="29908"/>
    <cellStyle name="Navadno 3 5 2 3 4 6" xfId="33058"/>
    <cellStyle name="Navadno 3 5 2 3 5" xfId="3210"/>
    <cellStyle name="Navadno 3 5 2 3 5 2" xfId="7436"/>
    <cellStyle name="Navadno 3 5 2 3 5 2 2" xfId="21594"/>
    <cellStyle name="Navadno 3 5 2 3 5 3" xfId="11662"/>
    <cellStyle name="Navadno 3 5 2 3 5 3 2" xfId="25820"/>
    <cellStyle name="Navadno 3 5 2 3 5 4" xfId="15920"/>
    <cellStyle name="Navadno 3 5 2 3 5 5" xfId="29220"/>
    <cellStyle name="Navadno 3 5 2 3 5 6" xfId="33059"/>
    <cellStyle name="Navadno 3 5 2 3 6" xfId="1802"/>
    <cellStyle name="Navadno 3 5 2 3 6 2" xfId="18744"/>
    <cellStyle name="Navadno 3 5 2 3 7" xfId="6028"/>
    <cellStyle name="Navadno 3 5 2 3 7 2" xfId="20186"/>
    <cellStyle name="Navadno 3 5 2 3 8" xfId="10254"/>
    <cellStyle name="Navadno 3 5 2 3 8 2" xfId="24412"/>
    <cellStyle name="Navadno 3 5 2 3 9" xfId="14512"/>
    <cellStyle name="Navadno 3 5 2 4" xfId="479"/>
    <cellStyle name="Navadno 3 5 2 4 10" xfId="30671"/>
    <cellStyle name="Navadno 3 5 2 4 11" xfId="33060"/>
    <cellStyle name="Navadno 3 5 2 4 2" xfId="1183"/>
    <cellStyle name="Navadno 3 5 2 4 2 10" xfId="33061"/>
    <cellStyle name="Navadno 3 5 2 4 2 2" xfId="5444"/>
    <cellStyle name="Navadno 3 5 2 4 2 2 2" xfId="9670"/>
    <cellStyle name="Navadno 3 5 2 4 2 2 2 2" xfId="23828"/>
    <cellStyle name="Navadno 3 5 2 4 2 2 3" xfId="13896"/>
    <cellStyle name="Navadno 3 5 2 4 2 2 3 2" xfId="28054"/>
    <cellStyle name="Navadno 3 5 2 4 2 2 4" xfId="18154"/>
    <cellStyle name="Navadno 3 5 2 4 2 2 5" xfId="30319"/>
    <cellStyle name="Navadno 3 5 2 4 2 2 6" xfId="33062"/>
    <cellStyle name="Navadno 3 5 2 4 2 3" xfId="4036"/>
    <cellStyle name="Navadno 3 5 2 4 2 3 2" xfId="8262"/>
    <cellStyle name="Navadno 3 5 2 4 2 3 2 2" xfId="22420"/>
    <cellStyle name="Navadno 3 5 2 4 2 3 3" xfId="12488"/>
    <cellStyle name="Navadno 3 5 2 4 2 3 3 2" xfId="26646"/>
    <cellStyle name="Navadno 3 5 2 4 2 3 4" xfId="16746"/>
    <cellStyle name="Navadno 3 5 2 4 2 3 5" xfId="29631"/>
    <cellStyle name="Navadno 3 5 2 4 2 3 6" xfId="33063"/>
    <cellStyle name="Navadno 3 5 2 4 2 4" xfId="2628"/>
    <cellStyle name="Navadno 3 5 2 4 2 4 2" xfId="19570"/>
    <cellStyle name="Navadno 3 5 2 4 2 5" xfId="6854"/>
    <cellStyle name="Navadno 3 5 2 4 2 5 2" xfId="21012"/>
    <cellStyle name="Navadno 3 5 2 4 2 6" xfId="11080"/>
    <cellStyle name="Navadno 3 5 2 4 2 6 2" xfId="25238"/>
    <cellStyle name="Navadno 3 5 2 4 2 7" xfId="15338"/>
    <cellStyle name="Navadno 3 5 2 4 2 8" xfId="28911"/>
    <cellStyle name="Navadno 3 5 2 4 2 9" xfId="31023"/>
    <cellStyle name="Navadno 3 5 2 4 3" xfId="4740"/>
    <cellStyle name="Navadno 3 5 2 4 3 2" xfId="8966"/>
    <cellStyle name="Navadno 3 5 2 4 3 2 2" xfId="23124"/>
    <cellStyle name="Navadno 3 5 2 4 3 3" xfId="13192"/>
    <cellStyle name="Navadno 3 5 2 4 3 3 2" xfId="27350"/>
    <cellStyle name="Navadno 3 5 2 4 3 4" xfId="17450"/>
    <cellStyle name="Navadno 3 5 2 4 3 5" xfId="29967"/>
    <cellStyle name="Navadno 3 5 2 4 3 6" xfId="33064"/>
    <cellStyle name="Navadno 3 5 2 4 4" xfId="3332"/>
    <cellStyle name="Navadno 3 5 2 4 4 2" xfId="7558"/>
    <cellStyle name="Navadno 3 5 2 4 4 2 2" xfId="21716"/>
    <cellStyle name="Navadno 3 5 2 4 4 3" xfId="11784"/>
    <cellStyle name="Navadno 3 5 2 4 4 3 2" xfId="25942"/>
    <cellStyle name="Navadno 3 5 2 4 4 4" xfId="16042"/>
    <cellStyle name="Navadno 3 5 2 4 4 5" xfId="29279"/>
    <cellStyle name="Navadno 3 5 2 4 4 6" xfId="33065"/>
    <cellStyle name="Navadno 3 5 2 4 5" xfId="1924"/>
    <cellStyle name="Navadno 3 5 2 4 5 2" xfId="18866"/>
    <cellStyle name="Navadno 3 5 2 4 6" xfId="6150"/>
    <cellStyle name="Navadno 3 5 2 4 6 2" xfId="20308"/>
    <cellStyle name="Navadno 3 5 2 4 7" xfId="10376"/>
    <cellStyle name="Navadno 3 5 2 4 7 2" xfId="24534"/>
    <cellStyle name="Navadno 3 5 2 4 8" xfId="14634"/>
    <cellStyle name="Navadno 3 5 2 4 9" xfId="28559"/>
    <cellStyle name="Navadno 3 5 2 5" xfId="831"/>
    <cellStyle name="Navadno 3 5 2 5 10" xfId="33066"/>
    <cellStyle name="Navadno 3 5 2 5 2" xfId="5092"/>
    <cellStyle name="Navadno 3 5 2 5 2 2" xfId="9318"/>
    <cellStyle name="Navadno 3 5 2 5 2 2 2" xfId="23476"/>
    <cellStyle name="Navadno 3 5 2 5 2 3" xfId="13544"/>
    <cellStyle name="Navadno 3 5 2 5 2 3 2" xfId="27702"/>
    <cellStyle name="Navadno 3 5 2 5 2 4" xfId="17802"/>
    <cellStyle name="Navadno 3 5 2 5 2 5" xfId="30143"/>
    <cellStyle name="Navadno 3 5 2 5 2 6" xfId="33067"/>
    <cellStyle name="Navadno 3 5 2 5 3" xfId="3684"/>
    <cellStyle name="Navadno 3 5 2 5 3 2" xfId="7910"/>
    <cellStyle name="Navadno 3 5 2 5 3 2 2" xfId="22068"/>
    <cellStyle name="Navadno 3 5 2 5 3 3" xfId="12136"/>
    <cellStyle name="Navadno 3 5 2 5 3 3 2" xfId="26294"/>
    <cellStyle name="Navadno 3 5 2 5 3 4" xfId="16394"/>
    <cellStyle name="Navadno 3 5 2 5 3 5" xfId="29455"/>
    <cellStyle name="Navadno 3 5 2 5 3 6" xfId="33068"/>
    <cellStyle name="Navadno 3 5 2 5 4" xfId="2276"/>
    <cellStyle name="Navadno 3 5 2 5 4 2" xfId="19218"/>
    <cellStyle name="Navadno 3 5 2 5 5" xfId="6502"/>
    <cellStyle name="Navadno 3 5 2 5 5 2" xfId="20660"/>
    <cellStyle name="Navadno 3 5 2 5 6" xfId="10728"/>
    <cellStyle name="Navadno 3 5 2 5 6 2" xfId="24886"/>
    <cellStyle name="Navadno 3 5 2 5 7" xfId="14986"/>
    <cellStyle name="Navadno 3 5 2 5 8" xfId="28735"/>
    <cellStyle name="Navadno 3 5 2 5 9" xfId="30847"/>
    <cellStyle name="Navadno 3 5 2 6" xfId="4356"/>
    <cellStyle name="Navadno 3 5 2 6 2" xfId="8582"/>
    <cellStyle name="Navadno 3 5 2 6 2 2" xfId="22740"/>
    <cellStyle name="Navadno 3 5 2 6 3" xfId="12808"/>
    <cellStyle name="Navadno 3 5 2 6 3 2" xfId="26966"/>
    <cellStyle name="Navadno 3 5 2 6 4" xfId="17066"/>
    <cellStyle name="Navadno 3 5 2 6 5" xfId="29775"/>
    <cellStyle name="Navadno 3 5 2 6 6" xfId="33069"/>
    <cellStyle name="Navadno 3 5 2 7" xfId="2948"/>
    <cellStyle name="Navadno 3 5 2 7 2" xfId="7174"/>
    <cellStyle name="Navadno 3 5 2 7 2 2" xfId="21332"/>
    <cellStyle name="Navadno 3 5 2 7 3" xfId="11400"/>
    <cellStyle name="Navadno 3 5 2 7 3 2" xfId="25558"/>
    <cellStyle name="Navadno 3 5 2 7 4" xfId="15658"/>
    <cellStyle name="Navadno 3 5 2 7 5" xfId="29087"/>
    <cellStyle name="Navadno 3 5 2 7 6" xfId="33070"/>
    <cellStyle name="Navadno 3 5 2 8" xfId="1508"/>
    <cellStyle name="Navadno 3 5 2 8 2" xfId="18450"/>
    <cellStyle name="Navadno 3 5 2 9" xfId="5734"/>
    <cellStyle name="Navadno 3 5 2 9 2" xfId="19892"/>
    <cellStyle name="Navadno 3 5 3" xfId="126"/>
    <cellStyle name="Navadno 3 5 3 10" xfId="14282"/>
    <cellStyle name="Navadno 3 5 3 11" xfId="28383"/>
    <cellStyle name="Navadno 3 5 3 12" xfId="30495"/>
    <cellStyle name="Navadno 3 5 3 13" xfId="33071"/>
    <cellStyle name="Navadno 3 5 3 2" xfId="286"/>
    <cellStyle name="Navadno 3 5 3 2 10" xfId="28479"/>
    <cellStyle name="Navadno 3 5 3 2 11" xfId="30575"/>
    <cellStyle name="Navadno 3 5 3 2 12" xfId="33072"/>
    <cellStyle name="Navadno 3 5 3 2 2" xfId="639"/>
    <cellStyle name="Navadno 3 5 3 2 2 10" xfId="30751"/>
    <cellStyle name="Navadno 3 5 3 2 2 11" xfId="33073"/>
    <cellStyle name="Navadno 3 5 3 2 2 2" xfId="1343"/>
    <cellStyle name="Navadno 3 5 3 2 2 2 10" xfId="33074"/>
    <cellStyle name="Navadno 3 5 3 2 2 2 2" xfId="5604"/>
    <cellStyle name="Navadno 3 5 3 2 2 2 2 2" xfId="9830"/>
    <cellStyle name="Navadno 3 5 3 2 2 2 2 2 2" xfId="23988"/>
    <cellStyle name="Navadno 3 5 3 2 2 2 2 3" xfId="14056"/>
    <cellStyle name="Navadno 3 5 3 2 2 2 2 3 2" xfId="28214"/>
    <cellStyle name="Navadno 3 5 3 2 2 2 2 4" xfId="18314"/>
    <cellStyle name="Navadno 3 5 3 2 2 2 2 5" xfId="30399"/>
    <cellStyle name="Navadno 3 5 3 2 2 2 2 6" xfId="33075"/>
    <cellStyle name="Navadno 3 5 3 2 2 2 3" xfId="4196"/>
    <cellStyle name="Navadno 3 5 3 2 2 2 3 2" xfId="8422"/>
    <cellStyle name="Navadno 3 5 3 2 2 2 3 2 2" xfId="22580"/>
    <cellStyle name="Navadno 3 5 3 2 2 2 3 3" xfId="12648"/>
    <cellStyle name="Navadno 3 5 3 2 2 2 3 3 2" xfId="26806"/>
    <cellStyle name="Navadno 3 5 3 2 2 2 3 4" xfId="16906"/>
    <cellStyle name="Navadno 3 5 3 2 2 2 3 5" xfId="29711"/>
    <cellStyle name="Navadno 3 5 3 2 2 2 3 6" xfId="33076"/>
    <cellStyle name="Navadno 3 5 3 2 2 2 4" xfId="2788"/>
    <cellStyle name="Navadno 3 5 3 2 2 2 4 2" xfId="19730"/>
    <cellStyle name="Navadno 3 5 3 2 2 2 5" xfId="7014"/>
    <cellStyle name="Navadno 3 5 3 2 2 2 5 2" xfId="21172"/>
    <cellStyle name="Navadno 3 5 3 2 2 2 6" xfId="11240"/>
    <cellStyle name="Navadno 3 5 3 2 2 2 6 2" xfId="25398"/>
    <cellStyle name="Navadno 3 5 3 2 2 2 7" xfId="15498"/>
    <cellStyle name="Navadno 3 5 3 2 2 2 8" xfId="28991"/>
    <cellStyle name="Navadno 3 5 3 2 2 2 9" xfId="31103"/>
    <cellStyle name="Navadno 3 5 3 2 2 3" xfId="4900"/>
    <cellStyle name="Navadno 3 5 3 2 2 3 2" xfId="9126"/>
    <cellStyle name="Navadno 3 5 3 2 2 3 2 2" xfId="23284"/>
    <cellStyle name="Navadno 3 5 3 2 2 3 3" xfId="13352"/>
    <cellStyle name="Navadno 3 5 3 2 2 3 3 2" xfId="27510"/>
    <cellStyle name="Navadno 3 5 3 2 2 3 4" xfId="17610"/>
    <cellStyle name="Navadno 3 5 3 2 2 3 5" xfId="30047"/>
    <cellStyle name="Navadno 3 5 3 2 2 3 6" xfId="33077"/>
    <cellStyle name="Navadno 3 5 3 2 2 4" xfId="3492"/>
    <cellStyle name="Navadno 3 5 3 2 2 4 2" xfId="7718"/>
    <cellStyle name="Navadno 3 5 3 2 2 4 2 2" xfId="21876"/>
    <cellStyle name="Navadno 3 5 3 2 2 4 3" xfId="11944"/>
    <cellStyle name="Navadno 3 5 3 2 2 4 3 2" xfId="26102"/>
    <cellStyle name="Navadno 3 5 3 2 2 4 4" xfId="16202"/>
    <cellStyle name="Navadno 3 5 3 2 2 4 5" xfId="29359"/>
    <cellStyle name="Navadno 3 5 3 2 2 4 6" xfId="33078"/>
    <cellStyle name="Navadno 3 5 3 2 2 5" xfId="2084"/>
    <cellStyle name="Navadno 3 5 3 2 2 5 2" xfId="19026"/>
    <cellStyle name="Navadno 3 5 3 2 2 6" xfId="6310"/>
    <cellStyle name="Navadno 3 5 3 2 2 6 2" xfId="20468"/>
    <cellStyle name="Navadno 3 5 3 2 2 7" xfId="10536"/>
    <cellStyle name="Navadno 3 5 3 2 2 7 2" xfId="24694"/>
    <cellStyle name="Navadno 3 5 3 2 2 8" xfId="14794"/>
    <cellStyle name="Navadno 3 5 3 2 2 9" xfId="28639"/>
    <cellStyle name="Navadno 3 5 3 2 3" xfId="991"/>
    <cellStyle name="Navadno 3 5 3 2 3 10" xfId="33079"/>
    <cellStyle name="Navadno 3 5 3 2 3 2" xfId="5252"/>
    <cellStyle name="Navadno 3 5 3 2 3 2 2" xfId="9478"/>
    <cellStyle name="Navadno 3 5 3 2 3 2 2 2" xfId="23636"/>
    <cellStyle name="Navadno 3 5 3 2 3 2 3" xfId="13704"/>
    <cellStyle name="Navadno 3 5 3 2 3 2 3 2" xfId="27862"/>
    <cellStyle name="Navadno 3 5 3 2 3 2 4" xfId="17962"/>
    <cellStyle name="Navadno 3 5 3 2 3 2 5" xfId="30223"/>
    <cellStyle name="Navadno 3 5 3 2 3 2 6" xfId="33080"/>
    <cellStyle name="Navadno 3 5 3 2 3 3" xfId="3844"/>
    <cellStyle name="Navadno 3 5 3 2 3 3 2" xfId="8070"/>
    <cellStyle name="Navadno 3 5 3 2 3 3 2 2" xfId="22228"/>
    <cellStyle name="Navadno 3 5 3 2 3 3 3" xfId="12296"/>
    <cellStyle name="Navadno 3 5 3 2 3 3 3 2" xfId="26454"/>
    <cellStyle name="Navadno 3 5 3 2 3 3 4" xfId="16554"/>
    <cellStyle name="Navadno 3 5 3 2 3 3 5" xfId="29535"/>
    <cellStyle name="Navadno 3 5 3 2 3 3 6" xfId="33081"/>
    <cellStyle name="Navadno 3 5 3 2 3 4" xfId="2436"/>
    <cellStyle name="Navadno 3 5 3 2 3 4 2" xfId="19378"/>
    <cellStyle name="Navadno 3 5 3 2 3 5" xfId="6662"/>
    <cellStyle name="Navadno 3 5 3 2 3 5 2" xfId="20820"/>
    <cellStyle name="Navadno 3 5 3 2 3 6" xfId="10888"/>
    <cellStyle name="Navadno 3 5 3 2 3 6 2" xfId="25046"/>
    <cellStyle name="Navadno 3 5 3 2 3 7" xfId="15146"/>
    <cellStyle name="Navadno 3 5 3 2 3 8" xfId="28815"/>
    <cellStyle name="Navadno 3 5 3 2 3 9" xfId="30927"/>
    <cellStyle name="Navadno 3 5 3 2 4" xfId="4548"/>
    <cellStyle name="Navadno 3 5 3 2 4 2" xfId="8774"/>
    <cellStyle name="Navadno 3 5 3 2 4 2 2" xfId="22932"/>
    <cellStyle name="Navadno 3 5 3 2 4 3" xfId="13000"/>
    <cellStyle name="Navadno 3 5 3 2 4 3 2" xfId="27158"/>
    <cellStyle name="Navadno 3 5 3 2 4 4" xfId="17258"/>
    <cellStyle name="Navadno 3 5 3 2 4 5" xfId="29871"/>
    <cellStyle name="Navadno 3 5 3 2 4 6" xfId="33082"/>
    <cellStyle name="Navadno 3 5 3 2 5" xfId="3140"/>
    <cellStyle name="Navadno 3 5 3 2 5 2" xfId="7366"/>
    <cellStyle name="Navadno 3 5 3 2 5 2 2" xfId="21524"/>
    <cellStyle name="Navadno 3 5 3 2 5 3" xfId="11592"/>
    <cellStyle name="Navadno 3 5 3 2 5 3 2" xfId="25750"/>
    <cellStyle name="Navadno 3 5 3 2 5 4" xfId="15850"/>
    <cellStyle name="Navadno 3 5 3 2 5 5" xfId="29183"/>
    <cellStyle name="Navadno 3 5 3 2 5 6" xfId="33083"/>
    <cellStyle name="Navadno 3 5 3 2 6" xfId="1732"/>
    <cellStyle name="Navadno 3 5 3 2 6 2" xfId="18674"/>
    <cellStyle name="Navadno 3 5 3 2 7" xfId="5958"/>
    <cellStyle name="Navadno 3 5 3 2 7 2" xfId="20116"/>
    <cellStyle name="Navadno 3 5 3 2 8" xfId="10184"/>
    <cellStyle name="Navadno 3 5 3 2 8 2" xfId="24342"/>
    <cellStyle name="Navadno 3 5 3 2 9" xfId="14442"/>
    <cellStyle name="Navadno 3 5 3 3" xfId="511"/>
    <cellStyle name="Navadno 3 5 3 3 10" xfId="30687"/>
    <cellStyle name="Navadno 3 5 3 3 11" xfId="33084"/>
    <cellStyle name="Navadno 3 5 3 3 2" xfId="1215"/>
    <cellStyle name="Navadno 3 5 3 3 2 10" xfId="33085"/>
    <cellStyle name="Navadno 3 5 3 3 2 2" xfId="5476"/>
    <cellStyle name="Navadno 3 5 3 3 2 2 2" xfId="9702"/>
    <cellStyle name="Navadno 3 5 3 3 2 2 2 2" xfId="23860"/>
    <cellStyle name="Navadno 3 5 3 3 2 2 3" xfId="13928"/>
    <cellStyle name="Navadno 3 5 3 3 2 2 3 2" xfId="28086"/>
    <cellStyle name="Navadno 3 5 3 3 2 2 4" xfId="18186"/>
    <cellStyle name="Navadno 3 5 3 3 2 2 5" xfId="30335"/>
    <cellStyle name="Navadno 3 5 3 3 2 2 6" xfId="33086"/>
    <cellStyle name="Navadno 3 5 3 3 2 3" xfId="4068"/>
    <cellStyle name="Navadno 3 5 3 3 2 3 2" xfId="8294"/>
    <cellStyle name="Navadno 3 5 3 3 2 3 2 2" xfId="22452"/>
    <cellStyle name="Navadno 3 5 3 3 2 3 3" xfId="12520"/>
    <cellStyle name="Navadno 3 5 3 3 2 3 3 2" xfId="26678"/>
    <cellStyle name="Navadno 3 5 3 3 2 3 4" xfId="16778"/>
    <cellStyle name="Navadno 3 5 3 3 2 3 5" xfId="29647"/>
    <cellStyle name="Navadno 3 5 3 3 2 3 6" xfId="33087"/>
    <cellStyle name="Navadno 3 5 3 3 2 4" xfId="2660"/>
    <cellStyle name="Navadno 3 5 3 3 2 4 2" xfId="19602"/>
    <cellStyle name="Navadno 3 5 3 3 2 5" xfId="6886"/>
    <cellStyle name="Navadno 3 5 3 3 2 5 2" xfId="21044"/>
    <cellStyle name="Navadno 3 5 3 3 2 6" xfId="11112"/>
    <cellStyle name="Navadno 3 5 3 3 2 6 2" xfId="25270"/>
    <cellStyle name="Navadno 3 5 3 3 2 7" xfId="15370"/>
    <cellStyle name="Navadno 3 5 3 3 2 8" xfId="28927"/>
    <cellStyle name="Navadno 3 5 3 3 2 9" xfId="31039"/>
    <cellStyle name="Navadno 3 5 3 3 3" xfId="4772"/>
    <cellStyle name="Navadno 3 5 3 3 3 2" xfId="8998"/>
    <cellStyle name="Navadno 3 5 3 3 3 2 2" xfId="23156"/>
    <cellStyle name="Navadno 3 5 3 3 3 3" xfId="13224"/>
    <cellStyle name="Navadno 3 5 3 3 3 3 2" xfId="27382"/>
    <cellStyle name="Navadno 3 5 3 3 3 4" xfId="17482"/>
    <cellStyle name="Navadno 3 5 3 3 3 5" xfId="29983"/>
    <cellStyle name="Navadno 3 5 3 3 3 6" xfId="33088"/>
    <cellStyle name="Navadno 3 5 3 3 4" xfId="3364"/>
    <cellStyle name="Navadno 3 5 3 3 4 2" xfId="7590"/>
    <cellStyle name="Navadno 3 5 3 3 4 2 2" xfId="21748"/>
    <cellStyle name="Navadno 3 5 3 3 4 3" xfId="11816"/>
    <cellStyle name="Navadno 3 5 3 3 4 3 2" xfId="25974"/>
    <cellStyle name="Navadno 3 5 3 3 4 4" xfId="16074"/>
    <cellStyle name="Navadno 3 5 3 3 4 5" xfId="29295"/>
    <cellStyle name="Navadno 3 5 3 3 4 6" xfId="33089"/>
    <cellStyle name="Navadno 3 5 3 3 5" xfId="1956"/>
    <cellStyle name="Navadno 3 5 3 3 5 2" xfId="18898"/>
    <cellStyle name="Navadno 3 5 3 3 6" xfId="6182"/>
    <cellStyle name="Navadno 3 5 3 3 6 2" xfId="20340"/>
    <cellStyle name="Navadno 3 5 3 3 7" xfId="10408"/>
    <cellStyle name="Navadno 3 5 3 3 7 2" xfId="24566"/>
    <cellStyle name="Navadno 3 5 3 3 8" xfId="14666"/>
    <cellStyle name="Navadno 3 5 3 3 9" xfId="28575"/>
    <cellStyle name="Navadno 3 5 3 4" xfId="863"/>
    <cellStyle name="Navadno 3 5 3 4 10" xfId="33090"/>
    <cellStyle name="Navadno 3 5 3 4 2" xfId="5124"/>
    <cellStyle name="Navadno 3 5 3 4 2 2" xfId="9350"/>
    <cellStyle name="Navadno 3 5 3 4 2 2 2" xfId="23508"/>
    <cellStyle name="Navadno 3 5 3 4 2 3" xfId="13576"/>
    <cellStyle name="Navadno 3 5 3 4 2 3 2" xfId="27734"/>
    <cellStyle name="Navadno 3 5 3 4 2 4" xfId="17834"/>
    <cellStyle name="Navadno 3 5 3 4 2 5" xfId="30159"/>
    <cellStyle name="Navadno 3 5 3 4 2 6" xfId="33091"/>
    <cellStyle name="Navadno 3 5 3 4 3" xfId="3716"/>
    <cellStyle name="Navadno 3 5 3 4 3 2" xfId="7942"/>
    <cellStyle name="Navadno 3 5 3 4 3 2 2" xfId="22100"/>
    <cellStyle name="Navadno 3 5 3 4 3 3" xfId="12168"/>
    <cellStyle name="Navadno 3 5 3 4 3 3 2" xfId="26326"/>
    <cellStyle name="Navadno 3 5 3 4 3 4" xfId="16426"/>
    <cellStyle name="Navadno 3 5 3 4 3 5" xfId="29471"/>
    <cellStyle name="Navadno 3 5 3 4 3 6" xfId="33092"/>
    <cellStyle name="Navadno 3 5 3 4 4" xfId="2308"/>
    <cellStyle name="Navadno 3 5 3 4 4 2" xfId="19250"/>
    <cellStyle name="Navadno 3 5 3 4 5" xfId="6534"/>
    <cellStyle name="Navadno 3 5 3 4 5 2" xfId="20692"/>
    <cellStyle name="Navadno 3 5 3 4 6" xfId="10760"/>
    <cellStyle name="Navadno 3 5 3 4 6 2" xfId="24918"/>
    <cellStyle name="Navadno 3 5 3 4 7" xfId="15018"/>
    <cellStyle name="Navadno 3 5 3 4 8" xfId="28751"/>
    <cellStyle name="Navadno 3 5 3 4 9" xfId="30863"/>
    <cellStyle name="Navadno 3 5 3 5" xfId="4388"/>
    <cellStyle name="Navadno 3 5 3 5 2" xfId="8614"/>
    <cellStyle name="Navadno 3 5 3 5 2 2" xfId="22772"/>
    <cellStyle name="Navadno 3 5 3 5 3" xfId="12840"/>
    <cellStyle name="Navadno 3 5 3 5 3 2" xfId="26998"/>
    <cellStyle name="Navadno 3 5 3 5 4" xfId="17098"/>
    <cellStyle name="Navadno 3 5 3 5 5" xfId="29791"/>
    <cellStyle name="Navadno 3 5 3 5 6" xfId="33093"/>
    <cellStyle name="Navadno 3 5 3 6" xfId="2980"/>
    <cellStyle name="Navadno 3 5 3 6 2" xfId="7206"/>
    <cellStyle name="Navadno 3 5 3 6 2 2" xfId="21364"/>
    <cellStyle name="Navadno 3 5 3 6 3" xfId="11432"/>
    <cellStyle name="Navadno 3 5 3 6 3 2" xfId="25590"/>
    <cellStyle name="Navadno 3 5 3 6 4" xfId="15690"/>
    <cellStyle name="Navadno 3 5 3 6 5" xfId="29103"/>
    <cellStyle name="Navadno 3 5 3 6 6" xfId="33094"/>
    <cellStyle name="Navadno 3 5 3 7" xfId="1572"/>
    <cellStyle name="Navadno 3 5 3 7 2" xfId="18514"/>
    <cellStyle name="Navadno 3 5 3 8" xfId="5798"/>
    <cellStyle name="Navadno 3 5 3 8 2" xfId="19956"/>
    <cellStyle name="Navadno 3 5 3 9" xfId="10024"/>
    <cellStyle name="Navadno 3 5 3 9 2" xfId="24182"/>
    <cellStyle name="Navadno 3 5 4" xfId="56"/>
    <cellStyle name="Navadno 3 5 4 10" xfId="14250"/>
    <cellStyle name="Navadno 3 5 4 11" xfId="28351"/>
    <cellStyle name="Navadno 3 5 4 12" xfId="30463"/>
    <cellStyle name="Navadno 3 5 4 13" xfId="33095"/>
    <cellStyle name="Navadno 3 5 4 2" xfId="222"/>
    <cellStyle name="Navadno 3 5 4 2 10" xfId="28463"/>
    <cellStyle name="Navadno 3 5 4 2 11" xfId="30543"/>
    <cellStyle name="Navadno 3 5 4 2 12" xfId="33096"/>
    <cellStyle name="Navadno 3 5 4 2 2" xfId="575"/>
    <cellStyle name="Navadno 3 5 4 2 2 10" xfId="30719"/>
    <cellStyle name="Navadno 3 5 4 2 2 11" xfId="33097"/>
    <cellStyle name="Navadno 3 5 4 2 2 2" xfId="1279"/>
    <cellStyle name="Navadno 3 5 4 2 2 2 10" xfId="33098"/>
    <cellStyle name="Navadno 3 5 4 2 2 2 2" xfId="5540"/>
    <cellStyle name="Navadno 3 5 4 2 2 2 2 2" xfId="9766"/>
    <cellStyle name="Navadno 3 5 4 2 2 2 2 2 2" xfId="23924"/>
    <cellStyle name="Navadno 3 5 4 2 2 2 2 3" xfId="13992"/>
    <cellStyle name="Navadno 3 5 4 2 2 2 2 3 2" xfId="28150"/>
    <cellStyle name="Navadno 3 5 4 2 2 2 2 4" xfId="18250"/>
    <cellStyle name="Navadno 3 5 4 2 2 2 2 5" xfId="30367"/>
    <cellStyle name="Navadno 3 5 4 2 2 2 2 6" xfId="33099"/>
    <cellStyle name="Navadno 3 5 4 2 2 2 3" xfId="4132"/>
    <cellStyle name="Navadno 3 5 4 2 2 2 3 2" xfId="8358"/>
    <cellStyle name="Navadno 3 5 4 2 2 2 3 2 2" xfId="22516"/>
    <cellStyle name="Navadno 3 5 4 2 2 2 3 3" xfId="12584"/>
    <cellStyle name="Navadno 3 5 4 2 2 2 3 3 2" xfId="26742"/>
    <cellStyle name="Navadno 3 5 4 2 2 2 3 4" xfId="16842"/>
    <cellStyle name="Navadno 3 5 4 2 2 2 3 5" xfId="29679"/>
    <cellStyle name="Navadno 3 5 4 2 2 2 3 6" xfId="33100"/>
    <cellStyle name="Navadno 3 5 4 2 2 2 4" xfId="2724"/>
    <cellStyle name="Navadno 3 5 4 2 2 2 4 2" xfId="19666"/>
    <cellStyle name="Navadno 3 5 4 2 2 2 5" xfId="6950"/>
    <cellStyle name="Navadno 3 5 4 2 2 2 5 2" xfId="21108"/>
    <cellStyle name="Navadno 3 5 4 2 2 2 6" xfId="11176"/>
    <cellStyle name="Navadno 3 5 4 2 2 2 6 2" xfId="25334"/>
    <cellStyle name="Navadno 3 5 4 2 2 2 7" xfId="15434"/>
    <cellStyle name="Navadno 3 5 4 2 2 2 8" xfId="28959"/>
    <cellStyle name="Navadno 3 5 4 2 2 2 9" xfId="31071"/>
    <cellStyle name="Navadno 3 5 4 2 2 3" xfId="4836"/>
    <cellStyle name="Navadno 3 5 4 2 2 3 2" xfId="9062"/>
    <cellStyle name="Navadno 3 5 4 2 2 3 2 2" xfId="23220"/>
    <cellStyle name="Navadno 3 5 4 2 2 3 3" xfId="13288"/>
    <cellStyle name="Navadno 3 5 4 2 2 3 3 2" xfId="27446"/>
    <cellStyle name="Navadno 3 5 4 2 2 3 4" xfId="17546"/>
    <cellStyle name="Navadno 3 5 4 2 2 3 5" xfId="30015"/>
    <cellStyle name="Navadno 3 5 4 2 2 3 6" xfId="33101"/>
    <cellStyle name="Navadno 3 5 4 2 2 4" xfId="3428"/>
    <cellStyle name="Navadno 3 5 4 2 2 4 2" xfId="7654"/>
    <cellStyle name="Navadno 3 5 4 2 2 4 2 2" xfId="21812"/>
    <cellStyle name="Navadno 3 5 4 2 2 4 3" xfId="11880"/>
    <cellStyle name="Navadno 3 5 4 2 2 4 3 2" xfId="26038"/>
    <cellStyle name="Navadno 3 5 4 2 2 4 4" xfId="16138"/>
    <cellStyle name="Navadno 3 5 4 2 2 4 5" xfId="29327"/>
    <cellStyle name="Navadno 3 5 4 2 2 4 6" xfId="33102"/>
    <cellStyle name="Navadno 3 5 4 2 2 5" xfId="2020"/>
    <cellStyle name="Navadno 3 5 4 2 2 5 2" xfId="18962"/>
    <cellStyle name="Navadno 3 5 4 2 2 6" xfId="6246"/>
    <cellStyle name="Navadno 3 5 4 2 2 6 2" xfId="20404"/>
    <cellStyle name="Navadno 3 5 4 2 2 7" xfId="10472"/>
    <cellStyle name="Navadno 3 5 4 2 2 7 2" xfId="24630"/>
    <cellStyle name="Navadno 3 5 4 2 2 8" xfId="14730"/>
    <cellStyle name="Navadno 3 5 4 2 2 9" xfId="28607"/>
    <cellStyle name="Navadno 3 5 4 2 3" xfId="927"/>
    <cellStyle name="Navadno 3 5 4 2 3 10" xfId="33103"/>
    <cellStyle name="Navadno 3 5 4 2 3 2" xfId="5188"/>
    <cellStyle name="Navadno 3 5 4 2 3 2 2" xfId="9414"/>
    <cellStyle name="Navadno 3 5 4 2 3 2 2 2" xfId="23572"/>
    <cellStyle name="Navadno 3 5 4 2 3 2 3" xfId="13640"/>
    <cellStyle name="Navadno 3 5 4 2 3 2 3 2" xfId="27798"/>
    <cellStyle name="Navadno 3 5 4 2 3 2 4" xfId="17898"/>
    <cellStyle name="Navadno 3 5 4 2 3 2 5" xfId="30191"/>
    <cellStyle name="Navadno 3 5 4 2 3 2 6" xfId="33104"/>
    <cellStyle name="Navadno 3 5 4 2 3 3" xfId="3780"/>
    <cellStyle name="Navadno 3 5 4 2 3 3 2" xfId="8006"/>
    <cellStyle name="Navadno 3 5 4 2 3 3 2 2" xfId="22164"/>
    <cellStyle name="Navadno 3 5 4 2 3 3 3" xfId="12232"/>
    <cellStyle name="Navadno 3 5 4 2 3 3 3 2" xfId="26390"/>
    <cellStyle name="Navadno 3 5 4 2 3 3 4" xfId="16490"/>
    <cellStyle name="Navadno 3 5 4 2 3 3 5" xfId="29503"/>
    <cellStyle name="Navadno 3 5 4 2 3 3 6" xfId="33105"/>
    <cellStyle name="Navadno 3 5 4 2 3 4" xfId="2372"/>
    <cellStyle name="Navadno 3 5 4 2 3 4 2" xfId="19314"/>
    <cellStyle name="Navadno 3 5 4 2 3 5" xfId="6598"/>
    <cellStyle name="Navadno 3 5 4 2 3 5 2" xfId="20756"/>
    <cellStyle name="Navadno 3 5 4 2 3 6" xfId="10824"/>
    <cellStyle name="Navadno 3 5 4 2 3 6 2" xfId="24982"/>
    <cellStyle name="Navadno 3 5 4 2 3 7" xfId="15082"/>
    <cellStyle name="Navadno 3 5 4 2 3 8" xfId="28783"/>
    <cellStyle name="Navadno 3 5 4 2 3 9" xfId="30895"/>
    <cellStyle name="Navadno 3 5 4 2 4" xfId="4484"/>
    <cellStyle name="Navadno 3 5 4 2 4 2" xfId="8710"/>
    <cellStyle name="Navadno 3 5 4 2 4 2 2" xfId="22868"/>
    <cellStyle name="Navadno 3 5 4 2 4 3" xfId="12936"/>
    <cellStyle name="Navadno 3 5 4 2 4 3 2" xfId="27094"/>
    <cellStyle name="Navadno 3 5 4 2 4 4" xfId="17194"/>
    <cellStyle name="Navadno 3 5 4 2 4 5" xfId="29839"/>
    <cellStyle name="Navadno 3 5 4 2 4 6" xfId="33106"/>
    <cellStyle name="Navadno 3 5 4 2 5" xfId="3076"/>
    <cellStyle name="Navadno 3 5 4 2 5 2" xfId="7302"/>
    <cellStyle name="Navadno 3 5 4 2 5 2 2" xfId="21460"/>
    <cellStyle name="Navadno 3 5 4 2 5 3" xfId="11528"/>
    <cellStyle name="Navadno 3 5 4 2 5 3 2" xfId="25686"/>
    <cellStyle name="Navadno 3 5 4 2 5 4" xfId="15786"/>
    <cellStyle name="Navadno 3 5 4 2 5 5" xfId="29151"/>
    <cellStyle name="Navadno 3 5 4 2 5 6" xfId="33107"/>
    <cellStyle name="Navadno 3 5 4 2 6" xfId="1668"/>
    <cellStyle name="Navadno 3 5 4 2 6 2" xfId="18610"/>
    <cellStyle name="Navadno 3 5 4 2 7" xfId="5894"/>
    <cellStyle name="Navadno 3 5 4 2 7 2" xfId="20052"/>
    <cellStyle name="Navadno 3 5 4 2 8" xfId="10120"/>
    <cellStyle name="Navadno 3 5 4 2 8 2" xfId="24278"/>
    <cellStyle name="Navadno 3 5 4 2 9" xfId="14378"/>
    <cellStyle name="Navadno 3 5 4 3" xfId="447"/>
    <cellStyle name="Navadno 3 5 4 3 10" xfId="30655"/>
    <cellStyle name="Navadno 3 5 4 3 11" xfId="33108"/>
    <cellStyle name="Navadno 3 5 4 3 2" xfId="1151"/>
    <cellStyle name="Navadno 3 5 4 3 2 10" xfId="33109"/>
    <cellStyle name="Navadno 3 5 4 3 2 2" xfId="5412"/>
    <cellStyle name="Navadno 3 5 4 3 2 2 2" xfId="9638"/>
    <cellStyle name="Navadno 3 5 4 3 2 2 2 2" xfId="23796"/>
    <cellStyle name="Navadno 3 5 4 3 2 2 3" xfId="13864"/>
    <cellStyle name="Navadno 3 5 4 3 2 2 3 2" xfId="28022"/>
    <cellStyle name="Navadno 3 5 4 3 2 2 4" xfId="18122"/>
    <cellStyle name="Navadno 3 5 4 3 2 2 5" xfId="30303"/>
    <cellStyle name="Navadno 3 5 4 3 2 2 6" xfId="33110"/>
    <cellStyle name="Navadno 3 5 4 3 2 3" xfId="4004"/>
    <cellStyle name="Navadno 3 5 4 3 2 3 2" xfId="8230"/>
    <cellStyle name="Navadno 3 5 4 3 2 3 2 2" xfId="22388"/>
    <cellStyle name="Navadno 3 5 4 3 2 3 3" xfId="12456"/>
    <cellStyle name="Navadno 3 5 4 3 2 3 3 2" xfId="26614"/>
    <cellStyle name="Navadno 3 5 4 3 2 3 4" xfId="16714"/>
    <cellStyle name="Navadno 3 5 4 3 2 3 5" xfId="29615"/>
    <cellStyle name="Navadno 3 5 4 3 2 3 6" xfId="33111"/>
    <cellStyle name="Navadno 3 5 4 3 2 4" xfId="2596"/>
    <cellStyle name="Navadno 3 5 4 3 2 4 2" xfId="19538"/>
    <cellStyle name="Navadno 3 5 4 3 2 5" xfId="6822"/>
    <cellStyle name="Navadno 3 5 4 3 2 5 2" xfId="20980"/>
    <cellStyle name="Navadno 3 5 4 3 2 6" xfId="11048"/>
    <cellStyle name="Navadno 3 5 4 3 2 6 2" xfId="25206"/>
    <cellStyle name="Navadno 3 5 4 3 2 7" xfId="15306"/>
    <cellStyle name="Navadno 3 5 4 3 2 8" xfId="28895"/>
    <cellStyle name="Navadno 3 5 4 3 2 9" xfId="31007"/>
    <cellStyle name="Navadno 3 5 4 3 3" xfId="4708"/>
    <cellStyle name="Navadno 3 5 4 3 3 2" xfId="8934"/>
    <cellStyle name="Navadno 3 5 4 3 3 2 2" xfId="23092"/>
    <cellStyle name="Navadno 3 5 4 3 3 3" xfId="13160"/>
    <cellStyle name="Navadno 3 5 4 3 3 3 2" xfId="27318"/>
    <cellStyle name="Navadno 3 5 4 3 3 4" xfId="17418"/>
    <cellStyle name="Navadno 3 5 4 3 3 5" xfId="29951"/>
    <cellStyle name="Navadno 3 5 4 3 3 6" xfId="33112"/>
    <cellStyle name="Navadno 3 5 4 3 4" xfId="3300"/>
    <cellStyle name="Navadno 3 5 4 3 4 2" xfId="7526"/>
    <cellStyle name="Navadno 3 5 4 3 4 2 2" xfId="21684"/>
    <cellStyle name="Navadno 3 5 4 3 4 3" xfId="11752"/>
    <cellStyle name="Navadno 3 5 4 3 4 3 2" xfId="25910"/>
    <cellStyle name="Navadno 3 5 4 3 4 4" xfId="16010"/>
    <cellStyle name="Navadno 3 5 4 3 4 5" xfId="29263"/>
    <cellStyle name="Navadno 3 5 4 3 4 6" xfId="33113"/>
    <cellStyle name="Navadno 3 5 4 3 5" xfId="1892"/>
    <cellStyle name="Navadno 3 5 4 3 5 2" xfId="18834"/>
    <cellStyle name="Navadno 3 5 4 3 6" xfId="6118"/>
    <cellStyle name="Navadno 3 5 4 3 6 2" xfId="20276"/>
    <cellStyle name="Navadno 3 5 4 3 7" xfId="10344"/>
    <cellStyle name="Navadno 3 5 4 3 7 2" xfId="24502"/>
    <cellStyle name="Navadno 3 5 4 3 8" xfId="14602"/>
    <cellStyle name="Navadno 3 5 4 3 9" xfId="28543"/>
    <cellStyle name="Navadno 3 5 4 4" xfId="799"/>
    <cellStyle name="Navadno 3 5 4 4 10" xfId="33114"/>
    <cellStyle name="Navadno 3 5 4 4 2" xfId="5060"/>
    <cellStyle name="Navadno 3 5 4 4 2 2" xfId="9286"/>
    <cellStyle name="Navadno 3 5 4 4 2 2 2" xfId="23444"/>
    <cellStyle name="Navadno 3 5 4 4 2 3" xfId="13512"/>
    <cellStyle name="Navadno 3 5 4 4 2 3 2" xfId="27670"/>
    <cellStyle name="Navadno 3 5 4 4 2 4" xfId="17770"/>
    <cellStyle name="Navadno 3 5 4 4 2 5" xfId="30127"/>
    <cellStyle name="Navadno 3 5 4 4 2 6" xfId="33115"/>
    <cellStyle name="Navadno 3 5 4 4 3" xfId="3652"/>
    <cellStyle name="Navadno 3 5 4 4 3 2" xfId="7878"/>
    <cellStyle name="Navadno 3 5 4 4 3 2 2" xfId="22036"/>
    <cellStyle name="Navadno 3 5 4 4 3 3" xfId="12104"/>
    <cellStyle name="Navadno 3 5 4 4 3 3 2" xfId="26262"/>
    <cellStyle name="Navadno 3 5 4 4 3 4" xfId="16362"/>
    <cellStyle name="Navadno 3 5 4 4 3 5" xfId="29439"/>
    <cellStyle name="Navadno 3 5 4 4 3 6" xfId="33116"/>
    <cellStyle name="Navadno 3 5 4 4 4" xfId="2244"/>
    <cellStyle name="Navadno 3 5 4 4 4 2" xfId="19186"/>
    <cellStyle name="Navadno 3 5 4 4 5" xfId="6470"/>
    <cellStyle name="Navadno 3 5 4 4 5 2" xfId="20628"/>
    <cellStyle name="Navadno 3 5 4 4 6" xfId="10696"/>
    <cellStyle name="Navadno 3 5 4 4 6 2" xfId="24854"/>
    <cellStyle name="Navadno 3 5 4 4 7" xfId="14954"/>
    <cellStyle name="Navadno 3 5 4 4 8" xfId="28719"/>
    <cellStyle name="Navadno 3 5 4 4 9" xfId="30831"/>
    <cellStyle name="Navadno 3 5 4 5" xfId="4324"/>
    <cellStyle name="Navadno 3 5 4 5 2" xfId="8550"/>
    <cellStyle name="Navadno 3 5 4 5 2 2" xfId="22708"/>
    <cellStyle name="Navadno 3 5 4 5 3" xfId="12776"/>
    <cellStyle name="Navadno 3 5 4 5 3 2" xfId="26934"/>
    <cellStyle name="Navadno 3 5 4 5 4" xfId="17034"/>
    <cellStyle name="Navadno 3 5 4 5 5" xfId="29759"/>
    <cellStyle name="Navadno 3 5 4 5 6" xfId="33117"/>
    <cellStyle name="Navadno 3 5 4 6" xfId="2916"/>
    <cellStyle name="Navadno 3 5 4 6 2" xfId="7142"/>
    <cellStyle name="Navadno 3 5 4 6 2 2" xfId="21300"/>
    <cellStyle name="Navadno 3 5 4 6 3" xfId="11368"/>
    <cellStyle name="Navadno 3 5 4 6 3 2" xfId="25526"/>
    <cellStyle name="Navadno 3 5 4 6 4" xfId="15626"/>
    <cellStyle name="Navadno 3 5 4 6 5" xfId="29071"/>
    <cellStyle name="Navadno 3 5 4 6 6" xfId="33118"/>
    <cellStyle name="Navadno 3 5 4 7" xfId="1540"/>
    <cellStyle name="Navadno 3 5 4 7 2" xfId="18482"/>
    <cellStyle name="Navadno 3 5 4 8" xfId="5766"/>
    <cellStyle name="Navadno 3 5 4 8 2" xfId="19924"/>
    <cellStyle name="Navadno 3 5 4 9" xfId="9992"/>
    <cellStyle name="Navadno 3 5 4 9 2" xfId="24150"/>
    <cellStyle name="Navadno 3 5 5" xfId="158"/>
    <cellStyle name="Navadno 3 5 5 10" xfId="28431"/>
    <cellStyle name="Navadno 3 5 5 11" xfId="30511"/>
    <cellStyle name="Navadno 3 5 5 12" xfId="33119"/>
    <cellStyle name="Navadno 3 5 5 2" xfId="543"/>
    <cellStyle name="Navadno 3 5 5 2 10" xfId="30703"/>
    <cellStyle name="Navadno 3 5 5 2 11" xfId="33120"/>
    <cellStyle name="Navadno 3 5 5 2 2" xfId="1247"/>
    <cellStyle name="Navadno 3 5 5 2 2 10" xfId="33121"/>
    <cellStyle name="Navadno 3 5 5 2 2 2" xfId="5508"/>
    <cellStyle name="Navadno 3 5 5 2 2 2 2" xfId="9734"/>
    <cellStyle name="Navadno 3 5 5 2 2 2 2 2" xfId="23892"/>
    <cellStyle name="Navadno 3 5 5 2 2 2 3" xfId="13960"/>
    <cellStyle name="Navadno 3 5 5 2 2 2 3 2" xfId="28118"/>
    <cellStyle name="Navadno 3 5 5 2 2 2 4" xfId="18218"/>
    <cellStyle name="Navadno 3 5 5 2 2 2 5" xfId="30351"/>
    <cellStyle name="Navadno 3 5 5 2 2 2 6" xfId="33122"/>
    <cellStyle name="Navadno 3 5 5 2 2 3" xfId="4100"/>
    <cellStyle name="Navadno 3 5 5 2 2 3 2" xfId="8326"/>
    <cellStyle name="Navadno 3 5 5 2 2 3 2 2" xfId="22484"/>
    <cellStyle name="Navadno 3 5 5 2 2 3 3" xfId="12552"/>
    <cellStyle name="Navadno 3 5 5 2 2 3 3 2" xfId="26710"/>
    <cellStyle name="Navadno 3 5 5 2 2 3 4" xfId="16810"/>
    <cellStyle name="Navadno 3 5 5 2 2 3 5" xfId="29663"/>
    <cellStyle name="Navadno 3 5 5 2 2 3 6" xfId="33123"/>
    <cellStyle name="Navadno 3 5 5 2 2 4" xfId="2692"/>
    <cellStyle name="Navadno 3 5 5 2 2 4 2" xfId="19634"/>
    <cellStyle name="Navadno 3 5 5 2 2 5" xfId="6918"/>
    <cellStyle name="Navadno 3 5 5 2 2 5 2" xfId="21076"/>
    <cellStyle name="Navadno 3 5 5 2 2 6" xfId="11144"/>
    <cellStyle name="Navadno 3 5 5 2 2 6 2" xfId="25302"/>
    <cellStyle name="Navadno 3 5 5 2 2 7" xfId="15402"/>
    <cellStyle name="Navadno 3 5 5 2 2 8" xfId="28943"/>
    <cellStyle name="Navadno 3 5 5 2 2 9" xfId="31055"/>
    <cellStyle name="Navadno 3 5 5 2 3" xfId="4804"/>
    <cellStyle name="Navadno 3 5 5 2 3 2" xfId="9030"/>
    <cellStyle name="Navadno 3 5 5 2 3 2 2" xfId="23188"/>
    <cellStyle name="Navadno 3 5 5 2 3 3" xfId="13256"/>
    <cellStyle name="Navadno 3 5 5 2 3 3 2" xfId="27414"/>
    <cellStyle name="Navadno 3 5 5 2 3 4" xfId="17514"/>
    <cellStyle name="Navadno 3 5 5 2 3 5" xfId="29999"/>
    <cellStyle name="Navadno 3 5 5 2 3 6" xfId="33124"/>
    <cellStyle name="Navadno 3 5 5 2 4" xfId="3396"/>
    <cellStyle name="Navadno 3 5 5 2 4 2" xfId="7622"/>
    <cellStyle name="Navadno 3 5 5 2 4 2 2" xfId="21780"/>
    <cellStyle name="Navadno 3 5 5 2 4 3" xfId="11848"/>
    <cellStyle name="Navadno 3 5 5 2 4 3 2" xfId="26006"/>
    <cellStyle name="Navadno 3 5 5 2 4 4" xfId="16106"/>
    <cellStyle name="Navadno 3 5 5 2 4 5" xfId="29311"/>
    <cellStyle name="Navadno 3 5 5 2 4 6" xfId="33125"/>
    <cellStyle name="Navadno 3 5 5 2 5" xfId="1988"/>
    <cellStyle name="Navadno 3 5 5 2 5 2" xfId="18930"/>
    <cellStyle name="Navadno 3 5 5 2 6" xfId="6214"/>
    <cellStyle name="Navadno 3 5 5 2 6 2" xfId="20372"/>
    <cellStyle name="Navadno 3 5 5 2 7" xfId="10440"/>
    <cellStyle name="Navadno 3 5 5 2 7 2" xfId="24598"/>
    <cellStyle name="Navadno 3 5 5 2 8" xfId="14698"/>
    <cellStyle name="Navadno 3 5 5 2 9" xfId="28591"/>
    <cellStyle name="Navadno 3 5 5 3" xfId="895"/>
    <cellStyle name="Navadno 3 5 5 3 10" xfId="33126"/>
    <cellStyle name="Navadno 3 5 5 3 2" xfId="5156"/>
    <cellStyle name="Navadno 3 5 5 3 2 2" xfId="9382"/>
    <cellStyle name="Navadno 3 5 5 3 2 2 2" xfId="23540"/>
    <cellStyle name="Navadno 3 5 5 3 2 3" xfId="13608"/>
    <cellStyle name="Navadno 3 5 5 3 2 3 2" xfId="27766"/>
    <cellStyle name="Navadno 3 5 5 3 2 4" xfId="17866"/>
    <cellStyle name="Navadno 3 5 5 3 2 5" xfId="30175"/>
    <cellStyle name="Navadno 3 5 5 3 2 6" xfId="33127"/>
    <cellStyle name="Navadno 3 5 5 3 3" xfId="3748"/>
    <cellStyle name="Navadno 3 5 5 3 3 2" xfId="7974"/>
    <cellStyle name="Navadno 3 5 5 3 3 2 2" xfId="22132"/>
    <cellStyle name="Navadno 3 5 5 3 3 3" xfId="12200"/>
    <cellStyle name="Navadno 3 5 5 3 3 3 2" xfId="26358"/>
    <cellStyle name="Navadno 3 5 5 3 3 4" xfId="16458"/>
    <cellStyle name="Navadno 3 5 5 3 3 5" xfId="29487"/>
    <cellStyle name="Navadno 3 5 5 3 3 6" xfId="33128"/>
    <cellStyle name="Navadno 3 5 5 3 4" xfId="2340"/>
    <cellStyle name="Navadno 3 5 5 3 4 2" xfId="19282"/>
    <cellStyle name="Navadno 3 5 5 3 5" xfId="6566"/>
    <cellStyle name="Navadno 3 5 5 3 5 2" xfId="20724"/>
    <cellStyle name="Navadno 3 5 5 3 6" xfId="10792"/>
    <cellStyle name="Navadno 3 5 5 3 6 2" xfId="24950"/>
    <cellStyle name="Navadno 3 5 5 3 7" xfId="15050"/>
    <cellStyle name="Navadno 3 5 5 3 8" xfId="28767"/>
    <cellStyle name="Navadno 3 5 5 3 9" xfId="30879"/>
    <cellStyle name="Navadno 3 5 5 4" xfId="4420"/>
    <cellStyle name="Navadno 3 5 5 4 2" xfId="8646"/>
    <cellStyle name="Navadno 3 5 5 4 2 2" xfId="22804"/>
    <cellStyle name="Navadno 3 5 5 4 3" xfId="12872"/>
    <cellStyle name="Navadno 3 5 5 4 3 2" xfId="27030"/>
    <cellStyle name="Navadno 3 5 5 4 4" xfId="17130"/>
    <cellStyle name="Navadno 3 5 5 4 5" xfId="29807"/>
    <cellStyle name="Navadno 3 5 5 4 6" xfId="33129"/>
    <cellStyle name="Navadno 3 5 5 5" xfId="3012"/>
    <cellStyle name="Navadno 3 5 5 5 2" xfId="7238"/>
    <cellStyle name="Navadno 3 5 5 5 2 2" xfId="21396"/>
    <cellStyle name="Navadno 3 5 5 5 3" xfId="11464"/>
    <cellStyle name="Navadno 3 5 5 5 3 2" xfId="25622"/>
    <cellStyle name="Navadno 3 5 5 5 4" xfId="15722"/>
    <cellStyle name="Navadno 3 5 5 5 5" xfId="29119"/>
    <cellStyle name="Navadno 3 5 5 5 6" xfId="33130"/>
    <cellStyle name="Navadno 3 5 5 6" xfId="1604"/>
    <cellStyle name="Navadno 3 5 5 6 2" xfId="18546"/>
    <cellStyle name="Navadno 3 5 5 7" xfId="5830"/>
    <cellStyle name="Navadno 3 5 5 7 2" xfId="19988"/>
    <cellStyle name="Navadno 3 5 5 8" xfId="10056"/>
    <cellStyle name="Navadno 3 5 5 8 2" xfId="24214"/>
    <cellStyle name="Navadno 3 5 5 9" xfId="14314"/>
    <cellStyle name="Navadno 3 5 6" xfId="190"/>
    <cellStyle name="Navadno 3 5 6 10" xfId="28447"/>
    <cellStyle name="Navadno 3 5 6 11" xfId="30527"/>
    <cellStyle name="Navadno 3 5 6 12" xfId="33131"/>
    <cellStyle name="Navadno 3 5 6 2" xfId="415"/>
    <cellStyle name="Navadno 3 5 6 2 10" xfId="30639"/>
    <cellStyle name="Navadno 3 5 6 2 11" xfId="33132"/>
    <cellStyle name="Navadno 3 5 6 2 2" xfId="1119"/>
    <cellStyle name="Navadno 3 5 6 2 2 10" xfId="33133"/>
    <cellStyle name="Navadno 3 5 6 2 2 2" xfId="5380"/>
    <cellStyle name="Navadno 3 5 6 2 2 2 2" xfId="9606"/>
    <cellStyle name="Navadno 3 5 6 2 2 2 2 2" xfId="23764"/>
    <cellStyle name="Navadno 3 5 6 2 2 2 3" xfId="13832"/>
    <cellStyle name="Navadno 3 5 6 2 2 2 3 2" xfId="27990"/>
    <cellStyle name="Navadno 3 5 6 2 2 2 4" xfId="18090"/>
    <cellStyle name="Navadno 3 5 6 2 2 2 5" xfId="30287"/>
    <cellStyle name="Navadno 3 5 6 2 2 2 6" xfId="33134"/>
    <cellStyle name="Navadno 3 5 6 2 2 3" xfId="3972"/>
    <cellStyle name="Navadno 3 5 6 2 2 3 2" xfId="8198"/>
    <cellStyle name="Navadno 3 5 6 2 2 3 2 2" xfId="22356"/>
    <cellStyle name="Navadno 3 5 6 2 2 3 3" xfId="12424"/>
    <cellStyle name="Navadno 3 5 6 2 2 3 3 2" xfId="26582"/>
    <cellStyle name="Navadno 3 5 6 2 2 3 4" xfId="16682"/>
    <cellStyle name="Navadno 3 5 6 2 2 3 5" xfId="29599"/>
    <cellStyle name="Navadno 3 5 6 2 2 3 6" xfId="33135"/>
    <cellStyle name="Navadno 3 5 6 2 2 4" xfId="2564"/>
    <cellStyle name="Navadno 3 5 6 2 2 4 2" xfId="19506"/>
    <cellStyle name="Navadno 3 5 6 2 2 5" xfId="6790"/>
    <cellStyle name="Navadno 3 5 6 2 2 5 2" xfId="20948"/>
    <cellStyle name="Navadno 3 5 6 2 2 6" xfId="11016"/>
    <cellStyle name="Navadno 3 5 6 2 2 6 2" xfId="25174"/>
    <cellStyle name="Navadno 3 5 6 2 2 7" xfId="15274"/>
    <cellStyle name="Navadno 3 5 6 2 2 8" xfId="28879"/>
    <cellStyle name="Navadno 3 5 6 2 2 9" xfId="30991"/>
    <cellStyle name="Navadno 3 5 6 2 3" xfId="4676"/>
    <cellStyle name="Navadno 3 5 6 2 3 2" xfId="8902"/>
    <cellStyle name="Navadno 3 5 6 2 3 2 2" xfId="23060"/>
    <cellStyle name="Navadno 3 5 6 2 3 3" xfId="13128"/>
    <cellStyle name="Navadno 3 5 6 2 3 3 2" xfId="27286"/>
    <cellStyle name="Navadno 3 5 6 2 3 4" xfId="17386"/>
    <cellStyle name="Navadno 3 5 6 2 3 5" xfId="29935"/>
    <cellStyle name="Navadno 3 5 6 2 3 6" xfId="33136"/>
    <cellStyle name="Navadno 3 5 6 2 4" xfId="3268"/>
    <cellStyle name="Navadno 3 5 6 2 4 2" xfId="7494"/>
    <cellStyle name="Navadno 3 5 6 2 4 2 2" xfId="21652"/>
    <cellStyle name="Navadno 3 5 6 2 4 3" xfId="11720"/>
    <cellStyle name="Navadno 3 5 6 2 4 3 2" xfId="25878"/>
    <cellStyle name="Navadno 3 5 6 2 4 4" xfId="15978"/>
    <cellStyle name="Navadno 3 5 6 2 4 5" xfId="29247"/>
    <cellStyle name="Navadno 3 5 6 2 4 6" xfId="33137"/>
    <cellStyle name="Navadno 3 5 6 2 5" xfId="1860"/>
    <cellStyle name="Navadno 3 5 6 2 5 2" xfId="18802"/>
    <cellStyle name="Navadno 3 5 6 2 6" xfId="6086"/>
    <cellStyle name="Navadno 3 5 6 2 6 2" xfId="20244"/>
    <cellStyle name="Navadno 3 5 6 2 7" xfId="10312"/>
    <cellStyle name="Navadno 3 5 6 2 7 2" xfId="24470"/>
    <cellStyle name="Navadno 3 5 6 2 8" xfId="14570"/>
    <cellStyle name="Navadno 3 5 6 2 9" xfId="28527"/>
    <cellStyle name="Navadno 3 5 6 3" xfId="767"/>
    <cellStyle name="Navadno 3 5 6 3 10" xfId="33138"/>
    <cellStyle name="Navadno 3 5 6 3 2" xfId="5028"/>
    <cellStyle name="Navadno 3 5 6 3 2 2" xfId="9254"/>
    <cellStyle name="Navadno 3 5 6 3 2 2 2" xfId="23412"/>
    <cellStyle name="Navadno 3 5 6 3 2 3" xfId="13480"/>
    <cellStyle name="Navadno 3 5 6 3 2 3 2" xfId="27638"/>
    <cellStyle name="Navadno 3 5 6 3 2 4" xfId="17738"/>
    <cellStyle name="Navadno 3 5 6 3 2 5" xfId="30111"/>
    <cellStyle name="Navadno 3 5 6 3 2 6" xfId="33139"/>
    <cellStyle name="Navadno 3 5 6 3 3" xfId="3620"/>
    <cellStyle name="Navadno 3 5 6 3 3 2" xfId="7846"/>
    <cellStyle name="Navadno 3 5 6 3 3 2 2" xfId="22004"/>
    <cellStyle name="Navadno 3 5 6 3 3 3" xfId="12072"/>
    <cellStyle name="Navadno 3 5 6 3 3 3 2" xfId="26230"/>
    <cellStyle name="Navadno 3 5 6 3 3 4" xfId="16330"/>
    <cellStyle name="Navadno 3 5 6 3 3 5" xfId="29423"/>
    <cellStyle name="Navadno 3 5 6 3 3 6" xfId="33140"/>
    <cellStyle name="Navadno 3 5 6 3 4" xfId="2212"/>
    <cellStyle name="Navadno 3 5 6 3 4 2" xfId="19154"/>
    <cellStyle name="Navadno 3 5 6 3 5" xfId="6438"/>
    <cellStyle name="Navadno 3 5 6 3 5 2" xfId="20596"/>
    <cellStyle name="Navadno 3 5 6 3 6" xfId="10664"/>
    <cellStyle name="Navadno 3 5 6 3 6 2" xfId="24822"/>
    <cellStyle name="Navadno 3 5 6 3 7" xfId="14922"/>
    <cellStyle name="Navadno 3 5 6 3 8" xfId="28703"/>
    <cellStyle name="Navadno 3 5 6 3 9" xfId="30815"/>
    <cellStyle name="Navadno 3 5 6 4" xfId="4452"/>
    <cellStyle name="Navadno 3 5 6 4 2" xfId="8678"/>
    <cellStyle name="Navadno 3 5 6 4 2 2" xfId="22836"/>
    <cellStyle name="Navadno 3 5 6 4 3" xfId="12904"/>
    <cellStyle name="Navadno 3 5 6 4 3 2" xfId="27062"/>
    <cellStyle name="Navadno 3 5 6 4 4" xfId="17162"/>
    <cellStyle name="Navadno 3 5 6 4 5" xfId="29823"/>
    <cellStyle name="Navadno 3 5 6 4 6" xfId="33141"/>
    <cellStyle name="Navadno 3 5 6 5" xfId="3044"/>
    <cellStyle name="Navadno 3 5 6 5 2" xfId="7270"/>
    <cellStyle name="Navadno 3 5 6 5 2 2" xfId="21428"/>
    <cellStyle name="Navadno 3 5 6 5 3" xfId="11496"/>
    <cellStyle name="Navadno 3 5 6 5 3 2" xfId="25654"/>
    <cellStyle name="Navadno 3 5 6 5 4" xfId="15754"/>
    <cellStyle name="Navadno 3 5 6 5 5" xfId="29135"/>
    <cellStyle name="Navadno 3 5 6 5 6" xfId="33142"/>
    <cellStyle name="Navadno 3 5 6 6" xfId="1636"/>
    <cellStyle name="Navadno 3 5 6 6 2" xfId="18578"/>
    <cellStyle name="Navadno 3 5 6 7" xfId="5862"/>
    <cellStyle name="Navadno 3 5 6 7 2" xfId="20020"/>
    <cellStyle name="Navadno 3 5 6 8" xfId="10088"/>
    <cellStyle name="Navadno 3 5 6 8 2" xfId="24246"/>
    <cellStyle name="Navadno 3 5 6 9" xfId="14346"/>
    <cellStyle name="Navadno 3 5 7" xfId="351"/>
    <cellStyle name="Navadno 3 5 7 10" xfId="28498"/>
    <cellStyle name="Navadno 3 5 7 11" xfId="30608"/>
    <cellStyle name="Navadno 3 5 7 12" xfId="33143"/>
    <cellStyle name="Navadno 3 5 7 2" xfId="703"/>
    <cellStyle name="Navadno 3 5 7 2 10" xfId="30784"/>
    <cellStyle name="Navadno 3 5 7 2 11" xfId="33144"/>
    <cellStyle name="Navadno 3 5 7 2 2" xfId="1407"/>
    <cellStyle name="Navadno 3 5 7 2 2 10" xfId="33145"/>
    <cellStyle name="Navadno 3 5 7 2 2 2" xfId="5668"/>
    <cellStyle name="Navadno 3 5 7 2 2 2 2" xfId="9894"/>
    <cellStyle name="Navadno 3 5 7 2 2 2 2 2" xfId="24052"/>
    <cellStyle name="Navadno 3 5 7 2 2 2 3" xfId="14120"/>
    <cellStyle name="Navadno 3 5 7 2 2 2 3 2" xfId="28278"/>
    <cellStyle name="Navadno 3 5 7 2 2 2 4" xfId="18378"/>
    <cellStyle name="Navadno 3 5 7 2 2 2 5" xfId="30432"/>
    <cellStyle name="Navadno 3 5 7 2 2 2 6" xfId="33146"/>
    <cellStyle name="Navadno 3 5 7 2 2 3" xfId="4260"/>
    <cellStyle name="Navadno 3 5 7 2 2 3 2" xfId="8486"/>
    <cellStyle name="Navadno 3 5 7 2 2 3 2 2" xfId="22644"/>
    <cellStyle name="Navadno 3 5 7 2 2 3 3" xfId="12712"/>
    <cellStyle name="Navadno 3 5 7 2 2 3 3 2" xfId="26870"/>
    <cellStyle name="Navadno 3 5 7 2 2 3 4" xfId="16970"/>
    <cellStyle name="Navadno 3 5 7 2 2 3 5" xfId="29744"/>
    <cellStyle name="Navadno 3 5 7 2 2 3 6" xfId="33147"/>
    <cellStyle name="Navadno 3 5 7 2 2 4" xfId="2852"/>
    <cellStyle name="Navadno 3 5 7 2 2 4 2" xfId="19794"/>
    <cellStyle name="Navadno 3 5 7 2 2 5" xfId="7078"/>
    <cellStyle name="Navadno 3 5 7 2 2 5 2" xfId="21236"/>
    <cellStyle name="Navadno 3 5 7 2 2 6" xfId="11304"/>
    <cellStyle name="Navadno 3 5 7 2 2 6 2" xfId="25462"/>
    <cellStyle name="Navadno 3 5 7 2 2 7" xfId="15562"/>
    <cellStyle name="Navadno 3 5 7 2 2 8" xfId="29024"/>
    <cellStyle name="Navadno 3 5 7 2 2 9" xfId="31136"/>
    <cellStyle name="Navadno 3 5 7 2 3" xfId="4964"/>
    <cellStyle name="Navadno 3 5 7 2 3 2" xfId="9190"/>
    <cellStyle name="Navadno 3 5 7 2 3 2 2" xfId="23348"/>
    <cellStyle name="Navadno 3 5 7 2 3 3" xfId="13416"/>
    <cellStyle name="Navadno 3 5 7 2 3 3 2" xfId="27574"/>
    <cellStyle name="Navadno 3 5 7 2 3 4" xfId="17674"/>
    <cellStyle name="Navadno 3 5 7 2 3 5" xfId="30080"/>
    <cellStyle name="Navadno 3 5 7 2 3 6" xfId="33148"/>
    <cellStyle name="Navadno 3 5 7 2 4" xfId="3556"/>
    <cellStyle name="Navadno 3 5 7 2 4 2" xfId="7782"/>
    <cellStyle name="Navadno 3 5 7 2 4 2 2" xfId="21940"/>
    <cellStyle name="Navadno 3 5 7 2 4 3" xfId="12008"/>
    <cellStyle name="Navadno 3 5 7 2 4 3 2" xfId="26166"/>
    <cellStyle name="Navadno 3 5 7 2 4 4" xfId="16266"/>
    <cellStyle name="Navadno 3 5 7 2 4 5" xfId="29392"/>
    <cellStyle name="Navadno 3 5 7 2 4 6" xfId="33149"/>
    <cellStyle name="Navadno 3 5 7 2 5" xfId="2148"/>
    <cellStyle name="Navadno 3 5 7 2 5 2" xfId="19090"/>
    <cellStyle name="Navadno 3 5 7 2 6" xfId="6374"/>
    <cellStyle name="Navadno 3 5 7 2 6 2" xfId="20532"/>
    <cellStyle name="Navadno 3 5 7 2 7" xfId="10600"/>
    <cellStyle name="Navadno 3 5 7 2 7 2" xfId="24758"/>
    <cellStyle name="Navadno 3 5 7 2 8" xfId="14858"/>
    <cellStyle name="Navadno 3 5 7 2 9" xfId="28672"/>
    <cellStyle name="Navadno 3 5 7 3" xfId="1055"/>
    <cellStyle name="Navadno 3 5 7 3 10" xfId="33150"/>
    <cellStyle name="Navadno 3 5 7 3 2" xfId="5316"/>
    <cellStyle name="Navadno 3 5 7 3 2 2" xfId="9542"/>
    <cellStyle name="Navadno 3 5 7 3 2 2 2" xfId="23700"/>
    <cellStyle name="Navadno 3 5 7 3 2 3" xfId="13768"/>
    <cellStyle name="Navadno 3 5 7 3 2 3 2" xfId="27926"/>
    <cellStyle name="Navadno 3 5 7 3 2 4" xfId="18026"/>
    <cellStyle name="Navadno 3 5 7 3 2 5" xfId="30256"/>
    <cellStyle name="Navadno 3 5 7 3 2 6" xfId="33151"/>
    <cellStyle name="Navadno 3 5 7 3 3" xfId="3908"/>
    <cellStyle name="Navadno 3 5 7 3 3 2" xfId="8134"/>
    <cellStyle name="Navadno 3 5 7 3 3 2 2" xfId="22292"/>
    <cellStyle name="Navadno 3 5 7 3 3 3" xfId="12360"/>
    <cellStyle name="Navadno 3 5 7 3 3 3 2" xfId="26518"/>
    <cellStyle name="Navadno 3 5 7 3 3 4" xfId="16618"/>
    <cellStyle name="Navadno 3 5 7 3 3 5" xfId="29568"/>
    <cellStyle name="Navadno 3 5 7 3 3 6" xfId="33152"/>
    <cellStyle name="Navadno 3 5 7 3 4" xfId="2500"/>
    <cellStyle name="Navadno 3 5 7 3 4 2" xfId="19442"/>
    <cellStyle name="Navadno 3 5 7 3 5" xfId="6726"/>
    <cellStyle name="Navadno 3 5 7 3 5 2" xfId="20884"/>
    <cellStyle name="Navadno 3 5 7 3 6" xfId="10952"/>
    <cellStyle name="Navadno 3 5 7 3 6 2" xfId="25110"/>
    <cellStyle name="Navadno 3 5 7 3 7" xfId="15210"/>
    <cellStyle name="Navadno 3 5 7 3 8" xfId="28848"/>
    <cellStyle name="Navadno 3 5 7 3 9" xfId="30960"/>
    <cellStyle name="Navadno 3 5 7 4" xfId="4612"/>
    <cellStyle name="Navadno 3 5 7 4 2" xfId="8838"/>
    <cellStyle name="Navadno 3 5 7 4 2 2" xfId="22996"/>
    <cellStyle name="Navadno 3 5 7 4 3" xfId="13064"/>
    <cellStyle name="Navadno 3 5 7 4 3 2" xfId="27222"/>
    <cellStyle name="Navadno 3 5 7 4 4" xfId="17322"/>
    <cellStyle name="Navadno 3 5 7 4 5" xfId="29904"/>
    <cellStyle name="Navadno 3 5 7 4 6" xfId="33153"/>
    <cellStyle name="Navadno 3 5 7 5" xfId="3204"/>
    <cellStyle name="Navadno 3 5 7 5 2" xfId="7430"/>
    <cellStyle name="Navadno 3 5 7 5 2 2" xfId="21588"/>
    <cellStyle name="Navadno 3 5 7 5 3" xfId="11656"/>
    <cellStyle name="Navadno 3 5 7 5 3 2" xfId="25814"/>
    <cellStyle name="Navadno 3 5 7 5 4" xfId="15914"/>
    <cellStyle name="Navadno 3 5 7 5 5" xfId="29216"/>
    <cellStyle name="Navadno 3 5 7 5 6" xfId="33154"/>
    <cellStyle name="Navadno 3 5 7 6" xfId="1796"/>
    <cellStyle name="Navadno 3 5 7 6 2" xfId="18738"/>
    <cellStyle name="Navadno 3 5 7 7" xfId="6022"/>
    <cellStyle name="Navadno 3 5 7 7 2" xfId="20180"/>
    <cellStyle name="Navadno 3 5 7 8" xfId="10248"/>
    <cellStyle name="Navadno 3 5 7 8 2" xfId="24406"/>
    <cellStyle name="Navadno 3 5 7 9" xfId="14506"/>
    <cellStyle name="Navadno 3 5 8" xfId="383"/>
    <cellStyle name="Navadno 3 5 8 10" xfId="30623"/>
    <cellStyle name="Navadno 3 5 8 11" xfId="33155"/>
    <cellStyle name="Navadno 3 5 8 2" xfId="1087"/>
    <cellStyle name="Navadno 3 5 8 2 10" xfId="33156"/>
    <cellStyle name="Navadno 3 5 8 2 2" xfId="5348"/>
    <cellStyle name="Navadno 3 5 8 2 2 2" xfId="9574"/>
    <cellStyle name="Navadno 3 5 8 2 2 2 2" xfId="23732"/>
    <cellStyle name="Navadno 3 5 8 2 2 3" xfId="13800"/>
    <cellStyle name="Navadno 3 5 8 2 2 3 2" xfId="27958"/>
    <cellStyle name="Navadno 3 5 8 2 2 4" xfId="18058"/>
    <cellStyle name="Navadno 3 5 8 2 2 5" xfId="30271"/>
    <cellStyle name="Navadno 3 5 8 2 2 6" xfId="33157"/>
    <cellStyle name="Navadno 3 5 8 2 3" xfId="3940"/>
    <cellStyle name="Navadno 3 5 8 2 3 2" xfId="8166"/>
    <cellStyle name="Navadno 3 5 8 2 3 2 2" xfId="22324"/>
    <cellStyle name="Navadno 3 5 8 2 3 3" xfId="12392"/>
    <cellStyle name="Navadno 3 5 8 2 3 3 2" xfId="26550"/>
    <cellStyle name="Navadno 3 5 8 2 3 4" xfId="16650"/>
    <cellStyle name="Navadno 3 5 8 2 3 5" xfId="29583"/>
    <cellStyle name="Navadno 3 5 8 2 3 6" xfId="33158"/>
    <cellStyle name="Navadno 3 5 8 2 4" xfId="2532"/>
    <cellStyle name="Navadno 3 5 8 2 4 2" xfId="19474"/>
    <cellStyle name="Navadno 3 5 8 2 5" xfId="6758"/>
    <cellStyle name="Navadno 3 5 8 2 5 2" xfId="20916"/>
    <cellStyle name="Navadno 3 5 8 2 6" xfId="10984"/>
    <cellStyle name="Navadno 3 5 8 2 6 2" xfId="25142"/>
    <cellStyle name="Navadno 3 5 8 2 7" xfId="15242"/>
    <cellStyle name="Navadno 3 5 8 2 8" xfId="28863"/>
    <cellStyle name="Navadno 3 5 8 2 9" xfId="30975"/>
    <cellStyle name="Navadno 3 5 8 3" xfId="4644"/>
    <cellStyle name="Navadno 3 5 8 3 2" xfId="8870"/>
    <cellStyle name="Navadno 3 5 8 3 2 2" xfId="23028"/>
    <cellStyle name="Navadno 3 5 8 3 3" xfId="13096"/>
    <cellStyle name="Navadno 3 5 8 3 3 2" xfId="27254"/>
    <cellStyle name="Navadno 3 5 8 3 4" xfId="17354"/>
    <cellStyle name="Navadno 3 5 8 3 5" xfId="29919"/>
    <cellStyle name="Navadno 3 5 8 3 6" xfId="33159"/>
    <cellStyle name="Navadno 3 5 8 4" xfId="3236"/>
    <cellStyle name="Navadno 3 5 8 4 2" xfId="7462"/>
    <cellStyle name="Navadno 3 5 8 4 2 2" xfId="21620"/>
    <cellStyle name="Navadno 3 5 8 4 3" xfId="11688"/>
    <cellStyle name="Navadno 3 5 8 4 3 2" xfId="25846"/>
    <cellStyle name="Navadno 3 5 8 4 4" xfId="15946"/>
    <cellStyle name="Navadno 3 5 8 4 5" xfId="29231"/>
    <cellStyle name="Navadno 3 5 8 4 6" xfId="33160"/>
    <cellStyle name="Navadno 3 5 8 5" xfId="1828"/>
    <cellStyle name="Navadno 3 5 8 5 2" xfId="18770"/>
    <cellStyle name="Navadno 3 5 8 6" xfId="6054"/>
    <cellStyle name="Navadno 3 5 8 6 2" xfId="20212"/>
    <cellStyle name="Navadno 3 5 8 7" xfId="10280"/>
    <cellStyle name="Navadno 3 5 8 7 2" xfId="24438"/>
    <cellStyle name="Navadno 3 5 8 8" xfId="14538"/>
    <cellStyle name="Navadno 3 5 8 9" xfId="28511"/>
    <cellStyle name="Navadno 3 5 9" xfId="735"/>
    <cellStyle name="Navadno 3 5 9 10" xfId="33161"/>
    <cellStyle name="Navadno 3 5 9 2" xfId="4996"/>
    <cellStyle name="Navadno 3 5 9 2 2" xfId="9222"/>
    <cellStyle name="Navadno 3 5 9 2 2 2" xfId="23380"/>
    <cellStyle name="Navadno 3 5 9 2 3" xfId="13448"/>
    <cellStyle name="Navadno 3 5 9 2 3 2" xfId="27606"/>
    <cellStyle name="Navadno 3 5 9 2 4" xfId="17706"/>
    <cellStyle name="Navadno 3 5 9 2 5" xfId="30095"/>
    <cellStyle name="Navadno 3 5 9 2 6" xfId="33162"/>
    <cellStyle name="Navadno 3 5 9 3" xfId="3588"/>
    <cellStyle name="Navadno 3 5 9 3 2" xfId="7814"/>
    <cellStyle name="Navadno 3 5 9 3 2 2" xfId="21972"/>
    <cellStyle name="Navadno 3 5 9 3 3" xfId="12040"/>
    <cellStyle name="Navadno 3 5 9 3 3 2" xfId="26198"/>
    <cellStyle name="Navadno 3 5 9 3 4" xfId="16298"/>
    <cellStyle name="Navadno 3 5 9 3 5" xfId="29407"/>
    <cellStyle name="Navadno 3 5 9 3 6" xfId="33163"/>
    <cellStyle name="Navadno 3 5 9 4" xfId="2180"/>
    <cellStyle name="Navadno 3 5 9 4 2" xfId="19122"/>
    <cellStyle name="Navadno 3 5 9 5" xfId="6406"/>
    <cellStyle name="Navadno 3 5 9 5 2" xfId="20564"/>
    <cellStyle name="Navadno 3 5 9 6" xfId="10632"/>
    <cellStyle name="Navadno 3 5 9 6 2" xfId="24790"/>
    <cellStyle name="Navadno 3 5 9 7" xfId="14890"/>
    <cellStyle name="Navadno 3 5 9 8" xfId="28687"/>
    <cellStyle name="Navadno 3 5 9 9" xfId="30799"/>
    <cellStyle name="Navadno 3 6" xfId="76"/>
    <cellStyle name="Navadno 3 6 10" xfId="9944"/>
    <cellStyle name="Navadno 3 6 10 2" xfId="24102"/>
    <cellStyle name="Navadno 3 6 11" xfId="14202"/>
    <cellStyle name="Navadno 3 6 12" xfId="28359"/>
    <cellStyle name="Navadno 3 6 13" xfId="30471"/>
    <cellStyle name="Navadno 3 6 14" xfId="33164"/>
    <cellStyle name="Navadno 3 6 2" xfId="238"/>
    <cellStyle name="Navadno 3 6 2 10" xfId="28391"/>
    <cellStyle name="Navadno 3 6 2 11" xfId="30551"/>
    <cellStyle name="Navadno 3 6 2 12" xfId="33165"/>
    <cellStyle name="Navadno 3 6 2 2" xfId="591"/>
    <cellStyle name="Navadno 3 6 2 2 10" xfId="30727"/>
    <cellStyle name="Navadno 3 6 2 2 11" xfId="33166"/>
    <cellStyle name="Navadno 3 6 2 2 2" xfId="1295"/>
    <cellStyle name="Navadno 3 6 2 2 2 10" xfId="33167"/>
    <cellStyle name="Navadno 3 6 2 2 2 2" xfId="5556"/>
    <cellStyle name="Navadno 3 6 2 2 2 2 2" xfId="9782"/>
    <cellStyle name="Navadno 3 6 2 2 2 2 2 2" xfId="23940"/>
    <cellStyle name="Navadno 3 6 2 2 2 2 3" xfId="14008"/>
    <cellStyle name="Navadno 3 6 2 2 2 2 3 2" xfId="28166"/>
    <cellStyle name="Navadno 3 6 2 2 2 2 4" xfId="18266"/>
    <cellStyle name="Navadno 3 6 2 2 2 2 5" xfId="30375"/>
    <cellStyle name="Navadno 3 6 2 2 2 2 6" xfId="33168"/>
    <cellStyle name="Navadno 3 6 2 2 2 3" xfId="4148"/>
    <cellStyle name="Navadno 3 6 2 2 2 3 2" xfId="8374"/>
    <cellStyle name="Navadno 3 6 2 2 2 3 2 2" xfId="22532"/>
    <cellStyle name="Navadno 3 6 2 2 2 3 3" xfId="12600"/>
    <cellStyle name="Navadno 3 6 2 2 2 3 3 2" xfId="26758"/>
    <cellStyle name="Navadno 3 6 2 2 2 3 4" xfId="16858"/>
    <cellStyle name="Navadno 3 6 2 2 2 3 5" xfId="29687"/>
    <cellStyle name="Navadno 3 6 2 2 2 3 6" xfId="33169"/>
    <cellStyle name="Navadno 3 6 2 2 2 4" xfId="2740"/>
    <cellStyle name="Navadno 3 6 2 2 2 4 2" xfId="19682"/>
    <cellStyle name="Navadno 3 6 2 2 2 5" xfId="6966"/>
    <cellStyle name="Navadno 3 6 2 2 2 5 2" xfId="21124"/>
    <cellStyle name="Navadno 3 6 2 2 2 6" xfId="11192"/>
    <cellStyle name="Navadno 3 6 2 2 2 6 2" xfId="25350"/>
    <cellStyle name="Navadno 3 6 2 2 2 7" xfId="15450"/>
    <cellStyle name="Navadno 3 6 2 2 2 8" xfId="28967"/>
    <cellStyle name="Navadno 3 6 2 2 2 9" xfId="31079"/>
    <cellStyle name="Navadno 3 6 2 2 3" xfId="4852"/>
    <cellStyle name="Navadno 3 6 2 2 3 2" xfId="9078"/>
    <cellStyle name="Navadno 3 6 2 2 3 2 2" xfId="23236"/>
    <cellStyle name="Navadno 3 6 2 2 3 3" xfId="13304"/>
    <cellStyle name="Navadno 3 6 2 2 3 3 2" xfId="27462"/>
    <cellStyle name="Navadno 3 6 2 2 3 4" xfId="17562"/>
    <cellStyle name="Navadno 3 6 2 2 3 5" xfId="30023"/>
    <cellStyle name="Navadno 3 6 2 2 3 6" xfId="33170"/>
    <cellStyle name="Navadno 3 6 2 2 4" xfId="3444"/>
    <cellStyle name="Navadno 3 6 2 2 4 2" xfId="7670"/>
    <cellStyle name="Navadno 3 6 2 2 4 2 2" xfId="21828"/>
    <cellStyle name="Navadno 3 6 2 2 4 3" xfId="11896"/>
    <cellStyle name="Navadno 3 6 2 2 4 3 2" xfId="26054"/>
    <cellStyle name="Navadno 3 6 2 2 4 4" xfId="16154"/>
    <cellStyle name="Navadno 3 6 2 2 4 5" xfId="29335"/>
    <cellStyle name="Navadno 3 6 2 2 4 6" xfId="33171"/>
    <cellStyle name="Navadno 3 6 2 2 5" xfId="2036"/>
    <cellStyle name="Navadno 3 6 2 2 5 2" xfId="18978"/>
    <cellStyle name="Navadno 3 6 2 2 6" xfId="6262"/>
    <cellStyle name="Navadno 3 6 2 2 6 2" xfId="20420"/>
    <cellStyle name="Navadno 3 6 2 2 7" xfId="10488"/>
    <cellStyle name="Navadno 3 6 2 2 7 2" xfId="24646"/>
    <cellStyle name="Navadno 3 6 2 2 8" xfId="14746"/>
    <cellStyle name="Navadno 3 6 2 2 9" xfId="28615"/>
    <cellStyle name="Navadno 3 6 2 3" xfId="943"/>
    <cellStyle name="Navadno 3 6 2 3 10" xfId="33172"/>
    <cellStyle name="Navadno 3 6 2 3 2" xfId="5204"/>
    <cellStyle name="Navadno 3 6 2 3 2 2" xfId="9430"/>
    <cellStyle name="Navadno 3 6 2 3 2 2 2" xfId="23588"/>
    <cellStyle name="Navadno 3 6 2 3 2 3" xfId="13656"/>
    <cellStyle name="Navadno 3 6 2 3 2 3 2" xfId="27814"/>
    <cellStyle name="Navadno 3 6 2 3 2 4" xfId="17914"/>
    <cellStyle name="Navadno 3 6 2 3 2 5" xfId="30199"/>
    <cellStyle name="Navadno 3 6 2 3 2 6" xfId="33173"/>
    <cellStyle name="Navadno 3 6 2 3 3" xfId="3796"/>
    <cellStyle name="Navadno 3 6 2 3 3 2" xfId="8022"/>
    <cellStyle name="Navadno 3 6 2 3 3 2 2" xfId="22180"/>
    <cellStyle name="Navadno 3 6 2 3 3 3" xfId="12248"/>
    <cellStyle name="Navadno 3 6 2 3 3 3 2" xfId="26406"/>
    <cellStyle name="Navadno 3 6 2 3 3 4" xfId="16506"/>
    <cellStyle name="Navadno 3 6 2 3 3 5" xfId="29511"/>
    <cellStyle name="Navadno 3 6 2 3 3 6" xfId="33174"/>
    <cellStyle name="Navadno 3 6 2 3 4" xfId="2388"/>
    <cellStyle name="Navadno 3 6 2 3 4 2" xfId="19330"/>
    <cellStyle name="Navadno 3 6 2 3 5" xfId="6614"/>
    <cellStyle name="Navadno 3 6 2 3 5 2" xfId="20772"/>
    <cellStyle name="Navadno 3 6 2 3 6" xfId="10840"/>
    <cellStyle name="Navadno 3 6 2 3 6 2" xfId="24998"/>
    <cellStyle name="Navadno 3 6 2 3 7" xfId="15098"/>
    <cellStyle name="Navadno 3 6 2 3 8" xfId="28791"/>
    <cellStyle name="Navadno 3 6 2 3 9" xfId="30903"/>
    <cellStyle name="Navadno 3 6 2 4" xfId="4500"/>
    <cellStyle name="Navadno 3 6 2 4 2" xfId="8726"/>
    <cellStyle name="Navadno 3 6 2 4 2 2" xfId="22884"/>
    <cellStyle name="Navadno 3 6 2 4 3" xfId="12952"/>
    <cellStyle name="Navadno 3 6 2 4 3 2" xfId="27110"/>
    <cellStyle name="Navadno 3 6 2 4 4" xfId="17210"/>
    <cellStyle name="Navadno 3 6 2 4 5" xfId="29847"/>
    <cellStyle name="Navadno 3 6 2 4 6" xfId="33175"/>
    <cellStyle name="Navadno 3 6 2 5" xfId="3092"/>
    <cellStyle name="Navadno 3 6 2 5 2" xfId="7318"/>
    <cellStyle name="Navadno 3 6 2 5 2 2" xfId="21476"/>
    <cellStyle name="Navadno 3 6 2 5 3" xfId="11544"/>
    <cellStyle name="Navadno 3 6 2 5 3 2" xfId="25702"/>
    <cellStyle name="Navadno 3 6 2 5 4" xfId="15802"/>
    <cellStyle name="Navadno 3 6 2 5 5" xfId="29159"/>
    <cellStyle name="Navadno 3 6 2 5 6" xfId="33176"/>
    <cellStyle name="Navadno 3 6 2 6" xfId="1684"/>
    <cellStyle name="Navadno 3 6 2 6 2" xfId="18626"/>
    <cellStyle name="Navadno 3 6 2 7" xfId="5910"/>
    <cellStyle name="Navadno 3 6 2 7 2" xfId="20068"/>
    <cellStyle name="Navadno 3 6 2 8" xfId="10136"/>
    <cellStyle name="Navadno 3 6 2 8 2" xfId="24294"/>
    <cellStyle name="Navadno 3 6 2 9" xfId="14394"/>
    <cellStyle name="Navadno 3 6 3" xfId="353"/>
    <cellStyle name="Navadno 3 6 3 10" xfId="28421"/>
    <cellStyle name="Navadno 3 6 3 11" xfId="30609"/>
    <cellStyle name="Navadno 3 6 3 12" xfId="33177"/>
    <cellStyle name="Navadno 3 6 3 2" xfId="705"/>
    <cellStyle name="Navadno 3 6 3 2 10" xfId="30785"/>
    <cellStyle name="Navadno 3 6 3 2 11" xfId="33178"/>
    <cellStyle name="Navadno 3 6 3 2 2" xfId="1409"/>
    <cellStyle name="Navadno 3 6 3 2 2 10" xfId="33179"/>
    <cellStyle name="Navadno 3 6 3 2 2 2" xfId="5670"/>
    <cellStyle name="Navadno 3 6 3 2 2 2 2" xfId="9896"/>
    <cellStyle name="Navadno 3 6 3 2 2 2 2 2" xfId="24054"/>
    <cellStyle name="Navadno 3 6 3 2 2 2 3" xfId="14122"/>
    <cellStyle name="Navadno 3 6 3 2 2 2 3 2" xfId="28280"/>
    <cellStyle name="Navadno 3 6 3 2 2 2 4" xfId="18380"/>
    <cellStyle name="Navadno 3 6 3 2 2 2 5" xfId="30433"/>
    <cellStyle name="Navadno 3 6 3 2 2 2 6" xfId="33180"/>
    <cellStyle name="Navadno 3 6 3 2 2 3" xfId="4262"/>
    <cellStyle name="Navadno 3 6 3 2 2 3 2" xfId="8488"/>
    <cellStyle name="Navadno 3 6 3 2 2 3 2 2" xfId="22646"/>
    <cellStyle name="Navadno 3 6 3 2 2 3 3" xfId="12714"/>
    <cellStyle name="Navadno 3 6 3 2 2 3 3 2" xfId="26872"/>
    <cellStyle name="Navadno 3 6 3 2 2 3 4" xfId="16972"/>
    <cellStyle name="Navadno 3 6 3 2 2 3 5" xfId="29745"/>
    <cellStyle name="Navadno 3 6 3 2 2 3 6" xfId="33181"/>
    <cellStyle name="Navadno 3 6 3 2 2 4" xfId="2854"/>
    <cellStyle name="Navadno 3 6 3 2 2 4 2" xfId="19796"/>
    <cellStyle name="Navadno 3 6 3 2 2 5" xfId="7080"/>
    <cellStyle name="Navadno 3 6 3 2 2 5 2" xfId="21238"/>
    <cellStyle name="Navadno 3 6 3 2 2 6" xfId="11306"/>
    <cellStyle name="Navadno 3 6 3 2 2 6 2" xfId="25464"/>
    <cellStyle name="Navadno 3 6 3 2 2 7" xfId="15564"/>
    <cellStyle name="Navadno 3 6 3 2 2 8" xfId="29025"/>
    <cellStyle name="Navadno 3 6 3 2 2 9" xfId="31137"/>
    <cellStyle name="Navadno 3 6 3 2 3" xfId="4966"/>
    <cellStyle name="Navadno 3 6 3 2 3 2" xfId="9192"/>
    <cellStyle name="Navadno 3 6 3 2 3 2 2" xfId="23350"/>
    <cellStyle name="Navadno 3 6 3 2 3 3" xfId="13418"/>
    <cellStyle name="Navadno 3 6 3 2 3 3 2" xfId="27576"/>
    <cellStyle name="Navadno 3 6 3 2 3 4" xfId="17676"/>
    <cellStyle name="Navadno 3 6 3 2 3 5" xfId="30081"/>
    <cellStyle name="Navadno 3 6 3 2 3 6" xfId="33182"/>
    <cellStyle name="Navadno 3 6 3 2 4" xfId="3558"/>
    <cellStyle name="Navadno 3 6 3 2 4 2" xfId="7784"/>
    <cellStyle name="Navadno 3 6 3 2 4 2 2" xfId="21942"/>
    <cellStyle name="Navadno 3 6 3 2 4 3" xfId="12010"/>
    <cellStyle name="Navadno 3 6 3 2 4 3 2" xfId="26168"/>
    <cellStyle name="Navadno 3 6 3 2 4 4" xfId="16268"/>
    <cellStyle name="Navadno 3 6 3 2 4 5" xfId="29393"/>
    <cellStyle name="Navadno 3 6 3 2 4 6" xfId="33183"/>
    <cellStyle name="Navadno 3 6 3 2 5" xfId="2150"/>
    <cellStyle name="Navadno 3 6 3 2 5 2" xfId="19092"/>
    <cellStyle name="Navadno 3 6 3 2 6" xfId="6376"/>
    <cellStyle name="Navadno 3 6 3 2 6 2" xfId="20534"/>
    <cellStyle name="Navadno 3 6 3 2 7" xfId="10602"/>
    <cellStyle name="Navadno 3 6 3 2 7 2" xfId="24760"/>
    <cellStyle name="Navadno 3 6 3 2 8" xfId="14860"/>
    <cellStyle name="Navadno 3 6 3 2 9" xfId="28673"/>
    <cellStyle name="Navadno 3 6 3 3" xfId="1057"/>
    <cellStyle name="Navadno 3 6 3 3 10" xfId="33184"/>
    <cellStyle name="Navadno 3 6 3 3 2" xfId="5318"/>
    <cellStyle name="Navadno 3 6 3 3 2 2" xfId="9544"/>
    <cellStyle name="Navadno 3 6 3 3 2 2 2" xfId="23702"/>
    <cellStyle name="Navadno 3 6 3 3 2 3" xfId="13770"/>
    <cellStyle name="Navadno 3 6 3 3 2 3 2" xfId="27928"/>
    <cellStyle name="Navadno 3 6 3 3 2 4" xfId="18028"/>
    <cellStyle name="Navadno 3 6 3 3 2 5" xfId="30257"/>
    <cellStyle name="Navadno 3 6 3 3 2 6" xfId="33185"/>
    <cellStyle name="Navadno 3 6 3 3 3" xfId="3910"/>
    <cellStyle name="Navadno 3 6 3 3 3 2" xfId="8136"/>
    <cellStyle name="Navadno 3 6 3 3 3 2 2" xfId="22294"/>
    <cellStyle name="Navadno 3 6 3 3 3 3" xfId="12362"/>
    <cellStyle name="Navadno 3 6 3 3 3 3 2" xfId="26520"/>
    <cellStyle name="Navadno 3 6 3 3 3 4" xfId="16620"/>
    <cellStyle name="Navadno 3 6 3 3 3 5" xfId="29569"/>
    <cellStyle name="Navadno 3 6 3 3 3 6" xfId="33186"/>
    <cellStyle name="Navadno 3 6 3 3 4" xfId="2502"/>
    <cellStyle name="Navadno 3 6 3 3 4 2" xfId="19444"/>
    <cellStyle name="Navadno 3 6 3 3 5" xfId="6728"/>
    <cellStyle name="Navadno 3 6 3 3 5 2" xfId="20886"/>
    <cellStyle name="Navadno 3 6 3 3 6" xfId="10954"/>
    <cellStyle name="Navadno 3 6 3 3 6 2" xfId="25112"/>
    <cellStyle name="Navadno 3 6 3 3 7" xfId="15212"/>
    <cellStyle name="Navadno 3 6 3 3 8" xfId="28849"/>
    <cellStyle name="Navadno 3 6 3 3 9" xfId="30961"/>
    <cellStyle name="Navadno 3 6 3 4" xfId="4614"/>
    <cellStyle name="Navadno 3 6 3 4 2" xfId="8840"/>
    <cellStyle name="Navadno 3 6 3 4 2 2" xfId="22998"/>
    <cellStyle name="Navadno 3 6 3 4 3" xfId="13066"/>
    <cellStyle name="Navadno 3 6 3 4 3 2" xfId="27224"/>
    <cellStyle name="Navadno 3 6 3 4 4" xfId="17324"/>
    <cellStyle name="Navadno 3 6 3 4 5" xfId="29905"/>
    <cellStyle name="Navadno 3 6 3 4 6" xfId="33187"/>
    <cellStyle name="Navadno 3 6 3 5" xfId="3206"/>
    <cellStyle name="Navadno 3 6 3 5 2" xfId="7432"/>
    <cellStyle name="Navadno 3 6 3 5 2 2" xfId="21590"/>
    <cellStyle name="Navadno 3 6 3 5 3" xfId="11658"/>
    <cellStyle name="Navadno 3 6 3 5 3 2" xfId="25816"/>
    <cellStyle name="Navadno 3 6 3 5 4" xfId="15916"/>
    <cellStyle name="Navadno 3 6 3 5 5" xfId="29217"/>
    <cellStyle name="Navadno 3 6 3 5 6" xfId="33188"/>
    <cellStyle name="Navadno 3 6 3 6" xfId="1798"/>
    <cellStyle name="Navadno 3 6 3 6 2" xfId="18740"/>
    <cellStyle name="Navadno 3 6 3 7" xfId="6024"/>
    <cellStyle name="Navadno 3 6 3 7 2" xfId="20182"/>
    <cellStyle name="Navadno 3 6 3 8" xfId="10250"/>
    <cellStyle name="Navadno 3 6 3 8 2" xfId="24408"/>
    <cellStyle name="Navadno 3 6 3 9" xfId="14508"/>
    <cellStyle name="Navadno 3 6 4" xfId="463"/>
    <cellStyle name="Navadno 3 6 4 10" xfId="30663"/>
    <cellStyle name="Navadno 3 6 4 11" xfId="33189"/>
    <cellStyle name="Navadno 3 6 4 2" xfId="1167"/>
    <cellStyle name="Navadno 3 6 4 2 10" xfId="33190"/>
    <cellStyle name="Navadno 3 6 4 2 2" xfId="5428"/>
    <cellStyle name="Navadno 3 6 4 2 2 2" xfId="9654"/>
    <cellStyle name="Navadno 3 6 4 2 2 2 2" xfId="23812"/>
    <cellStyle name="Navadno 3 6 4 2 2 3" xfId="13880"/>
    <cellStyle name="Navadno 3 6 4 2 2 3 2" xfId="28038"/>
    <cellStyle name="Navadno 3 6 4 2 2 4" xfId="18138"/>
    <cellStyle name="Navadno 3 6 4 2 2 5" xfId="30311"/>
    <cellStyle name="Navadno 3 6 4 2 2 6" xfId="33191"/>
    <cellStyle name="Navadno 3 6 4 2 3" xfId="4020"/>
    <cellStyle name="Navadno 3 6 4 2 3 2" xfId="8246"/>
    <cellStyle name="Navadno 3 6 4 2 3 2 2" xfId="22404"/>
    <cellStyle name="Navadno 3 6 4 2 3 3" xfId="12472"/>
    <cellStyle name="Navadno 3 6 4 2 3 3 2" xfId="26630"/>
    <cellStyle name="Navadno 3 6 4 2 3 4" xfId="16730"/>
    <cellStyle name="Navadno 3 6 4 2 3 5" xfId="29623"/>
    <cellStyle name="Navadno 3 6 4 2 3 6" xfId="33192"/>
    <cellStyle name="Navadno 3 6 4 2 4" xfId="2612"/>
    <cellStyle name="Navadno 3 6 4 2 4 2" xfId="19554"/>
    <cellStyle name="Navadno 3 6 4 2 5" xfId="6838"/>
    <cellStyle name="Navadno 3 6 4 2 5 2" xfId="20996"/>
    <cellStyle name="Navadno 3 6 4 2 6" xfId="11064"/>
    <cellStyle name="Navadno 3 6 4 2 6 2" xfId="25222"/>
    <cellStyle name="Navadno 3 6 4 2 7" xfId="15322"/>
    <cellStyle name="Navadno 3 6 4 2 8" xfId="28903"/>
    <cellStyle name="Navadno 3 6 4 2 9" xfId="31015"/>
    <cellStyle name="Navadno 3 6 4 3" xfId="4724"/>
    <cellStyle name="Navadno 3 6 4 3 2" xfId="8950"/>
    <cellStyle name="Navadno 3 6 4 3 2 2" xfId="23108"/>
    <cellStyle name="Navadno 3 6 4 3 3" xfId="13176"/>
    <cellStyle name="Navadno 3 6 4 3 3 2" xfId="27334"/>
    <cellStyle name="Navadno 3 6 4 3 4" xfId="17434"/>
    <cellStyle name="Navadno 3 6 4 3 5" xfId="29959"/>
    <cellStyle name="Navadno 3 6 4 3 6" xfId="33193"/>
    <cellStyle name="Navadno 3 6 4 4" xfId="3316"/>
    <cellStyle name="Navadno 3 6 4 4 2" xfId="7542"/>
    <cellStyle name="Navadno 3 6 4 4 2 2" xfId="21700"/>
    <cellStyle name="Navadno 3 6 4 4 3" xfId="11768"/>
    <cellStyle name="Navadno 3 6 4 4 3 2" xfId="25926"/>
    <cellStyle name="Navadno 3 6 4 4 4" xfId="16026"/>
    <cellStyle name="Navadno 3 6 4 4 5" xfId="29271"/>
    <cellStyle name="Navadno 3 6 4 4 6" xfId="33194"/>
    <cellStyle name="Navadno 3 6 4 5" xfId="1908"/>
    <cellStyle name="Navadno 3 6 4 5 2" xfId="18850"/>
    <cellStyle name="Navadno 3 6 4 6" xfId="6134"/>
    <cellStyle name="Navadno 3 6 4 6 2" xfId="20292"/>
    <cellStyle name="Navadno 3 6 4 7" xfId="10360"/>
    <cellStyle name="Navadno 3 6 4 7 2" xfId="24518"/>
    <cellStyle name="Navadno 3 6 4 8" xfId="14618"/>
    <cellStyle name="Navadno 3 6 4 9" xfId="28551"/>
    <cellStyle name="Navadno 3 6 5" xfId="815"/>
    <cellStyle name="Navadno 3 6 5 10" xfId="33195"/>
    <cellStyle name="Navadno 3 6 5 2" xfId="5076"/>
    <cellStyle name="Navadno 3 6 5 2 2" xfId="9302"/>
    <cellStyle name="Navadno 3 6 5 2 2 2" xfId="23460"/>
    <cellStyle name="Navadno 3 6 5 2 3" xfId="13528"/>
    <cellStyle name="Navadno 3 6 5 2 3 2" xfId="27686"/>
    <cellStyle name="Navadno 3 6 5 2 4" xfId="17786"/>
    <cellStyle name="Navadno 3 6 5 2 5" xfId="30135"/>
    <cellStyle name="Navadno 3 6 5 2 6" xfId="33196"/>
    <cellStyle name="Navadno 3 6 5 3" xfId="3668"/>
    <cellStyle name="Navadno 3 6 5 3 2" xfId="7894"/>
    <cellStyle name="Navadno 3 6 5 3 2 2" xfId="22052"/>
    <cellStyle name="Navadno 3 6 5 3 3" xfId="12120"/>
    <cellStyle name="Navadno 3 6 5 3 3 2" xfId="26278"/>
    <cellStyle name="Navadno 3 6 5 3 4" xfId="16378"/>
    <cellStyle name="Navadno 3 6 5 3 5" xfId="29447"/>
    <cellStyle name="Navadno 3 6 5 3 6" xfId="33197"/>
    <cellStyle name="Navadno 3 6 5 4" xfId="2260"/>
    <cellStyle name="Navadno 3 6 5 4 2" xfId="19202"/>
    <cellStyle name="Navadno 3 6 5 5" xfId="6486"/>
    <cellStyle name="Navadno 3 6 5 5 2" xfId="20644"/>
    <cellStyle name="Navadno 3 6 5 6" xfId="10712"/>
    <cellStyle name="Navadno 3 6 5 6 2" xfId="24870"/>
    <cellStyle name="Navadno 3 6 5 7" xfId="14970"/>
    <cellStyle name="Navadno 3 6 5 8" xfId="28727"/>
    <cellStyle name="Navadno 3 6 5 9" xfId="30839"/>
    <cellStyle name="Navadno 3 6 6" xfId="4340"/>
    <cellStyle name="Navadno 3 6 6 2" xfId="8566"/>
    <cellStyle name="Navadno 3 6 6 2 2" xfId="22724"/>
    <cellStyle name="Navadno 3 6 6 3" xfId="12792"/>
    <cellStyle name="Navadno 3 6 6 3 2" xfId="26950"/>
    <cellStyle name="Navadno 3 6 6 4" xfId="17050"/>
    <cellStyle name="Navadno 3 6 6 5" xfId="29767"/>
    <cellStyle name="Navadno 3 6 6 6" xfId="33198"/>
    <cellStyle name="Navadno 3 6 7" xfId="2932"/>
    <cellStyle name="Navadno 3 6 7 2" xfId="7158"/>
    <cellStyle name="Navadno 3 6 7 2 2" xfId="21316"/>
    <cellStyle name="Navadno 3 6 7 3" xfId="11384"/>
    <cellStyle name="Navadno 3 6 7 3 2" xfId="25542"/>
    <cellStyle name="Navadno 3 6 7 4" xfId="15642"/>
    <cellStyle name="Navadno 3 6 7 5" xfId="29079"/>
    <cellStyle name="Navadno 3 6 7 6" xfId="33199"/>
    <cellStyle name="Navadno 3 6 8" xfId="1492"/>
    <cellStyle name="Navadno 3 6 8 2" xfId="18434"/>
    <cellStyle name="Navadno 3 6 9" xfId="5718"/>
    <cellStyle name="Navadno 3 6 9 2" xfId="19876"/>
    <cellStyle name="Navadno 3 7" xfId="110"/>
    <cellStyle name="Navadno 3 7 10" xfId="14266"/>
    <cellStyle name="Navadno 3 7 11" xfId="28375"/>
    <cellStyle name="Navadno 3 7 12" xfId="30487"/>
    <cellStyle name="Navadno 3 7 13" xfId="33200"/>
    <cellStyle name="Navadno 3 7 2" xfId="270"/>
    <cellStyle name="Navadno 3 7 2 10" xfId="28471"/>
    <cellStyle name="Navadno 3 7 2 11" xfId="30567"/>
    <cellStyle name="Navadno 3 7 2 12" xfId="33201"/>
    <cellStyle name="Navadno 3 7 2 2" xfId="623"/>
    <cellStyle name="Navadno 3 7 2 2 10" xfId="30743"/>
    <cellStyle name="Navadno 3 7 2 2 11" xfId="33202"/>
    <cellStyle name="Navadno 3 7 2 2 2" xfId="1327"/>
    <cellStyle name="Navadno 3 7 2 2 2 10" xfId="33203"/>
    <cellStyle name="Navadno 3 7 2 2 2 2" xfId="5588"/>
    <cellStyle name="Navadno 3 7 2 2 2 2 2" xfId="9814"/>
    <cellStyle name="Navadno 3 7 2 2 2 2 2 2" xfId="23972"/>
    <cellStyle name="Navadno 3 7 2 2 2 2 3" xfId="14040"/>
    <cellStyle name="Navadno 3 7 2 2 2 2 3 2" xfId="28198"/>
    <cellStyle name="Navadno 3 7 2 2 2 2 4" xfId="18298"/>
    <cellStyle name="Navadno 3 7 2 2 2 2 5" xfId="30391"/>
    <cellStyle name="Navadno 3 7 2 2 2 2 6" xfId="33204"/>
    <cellStyle name="Navadno 3 7 2 2 2 3" xfId="4180"/>
    <cellStyle name="Navadno 3 7 2 2 2 3 2" xfId="8406"/>
    <cellStyle name="Navadno 3 7 2 2 2 3 2 2" xfId="22564"/>
    <cellStyle name="Navadno 3 7 2 2 2 3 3" xfId="12632"/>
    <cellStyle name="Navadno 3 7 2 2 2 3 3 2" xfId="26790"/>
    <cellStyle name="Navadno 3 7 2 2 2 3 4" xfId="16890"/>
    <cellStyle name="Navadno 3 7 2 2 2 3 5" xfId="29703"/>
    <cellStyle name="Navadno 3 7 2 2 2 3 6" xfId="33205"/>
    <cellStyle name="Navadno 3 7 2 2 2 4" xfId="2772"/>
    <cellStyle name="Navadno 3 7 2 2 2 4 2" xfId="19714"/>
    <cellStyle name="Navadno 3 7 2 2 2 5" xfId="6998"/>
    <cellStyle name="Navadno 3 7 2 2 2 5 2" xfId="21156"/>
    <cellStyle name="Navadno 3 7 2 2 2 6" xfId="11224"/>
    <cellStyle name="Navadno 3 7 2 2 2 6 2" xfId="25382"/>
    <cellStyle name="Navadno 3 7 2 2 2 7" xfId="15482"/>
    <cellStyle name="Navadno 3 7 2 2 2 8" xfId="28983"/>
    <cellStyle name="Navadno 3 7 2 2 2 9" xfId="31095"/>
    <cellStyle name="Navadno 3 7 2 2 3" xfId="4884"/>
    <cellStyle name="Navadno 3 7 2 2 3 2" xfId="9110"/>
    <cellStyle name="Navadno 3 7 2 2 3 2 2" xfId="23268"/>
    <cellStyle name="Navadno 3 7 2 2 3 3" xfId="13336"/>
    <cellStyle name="Navadno 3 7 2 2 3 3 2" xfId="27494"/>
    <cellStyle name="Navadno 3 7 2 2 3 4" xfId="17594"/>
    <cellStyle name="Navadno 3 7 2 2 3 5" xfId="30039"/>
    <cellStyle name="Navadno 3 7 2 2 3 6" xfId="33206"/>
    <cellStyle name="Navadno 3 7 2 2 4" xfId="3476"/>
    <cellStyle name="Navadno 3 7 2 2 4 2" xfId="7702"/>
    <cellStyle name="Navadno 3 7 2 2 4 2 2" xfId="21860"/>
    <cellStyle name="Navadno 3 7 2 2 4 3" xfId="11928"/>
    <cellStyle name="Navadno 3 7 2 2 4 3 2" xfId="26086"/>
    <cellStyle name="Navadno 3 7 2 2 4 4" xfId="16186"/>
    <cellStyle name="Navadno 3 7 2 2 4 5" xfId="29351"/>
    <cellStyle name="Navadno 3 7 2 2 4 6" xfId="33207"/>
    <cellStyle name="Navadno 3 7 2 2 5" xfId="2068"/>
    <cellStyle name="Navadno 3 7 2 2 5 2" xfId="19010"/>
    <cellStyle name="Navadno 3 7 2 2 6" xfId="6294"/>
    <cellStyle name="Navadno 3 7 2 2 6 2" xfId="20452"/>
    <cellStyle name="Navadno 3 7 2 2 7" xfId="10520"/>
    <cellStyle name="Navadno 3 7 2 2 7 2" xfId="24678"/>
    <cellStyle name="Navadno 3 7 2 2 8" xfId="14778"/>
    <cellStyle name="Navadno 3 7 2 2 9" xfId="28631"/>
    <cellStyle name="Navadno 3 7 2 3" xfId="975"/>
    <cellStyle name="Navadno 3 7 2 3 10" xfId="33208"/>
    <cellStyle name="Navadno 3 7 2 3 2" xfId="5236"/>
    <cellStyle name="Navadno 3 7 2 3 2 2" xfId="9462"/>
    <cellStyle name="Navadno 3 7 2 3 2 2 2" xfId="23620"/>
    <cellStyle name="Navadno 3 7 2 3 2 3" xfId="13688"/>
    <cellStyle name="Navadno 3 7 2 3 2 3 2" xfId="27846"/>
    <cellStyle name="Navadno 3 7 2 3 2 4" xfId="17946"/>
    <cellStyle name="Navadno 3 7 2 3 2 5" xfId="30215"/>
    <cellStyle name="Navadno 3 7 2 3 2 6" xfId="33209"/>
    <cellStyle name="Navadno 3 7 2 3 3" xfId="3828"/>
    <cellStyle name="Navadno 3 7 2 3 3 2" xfId="8054"/>
    <cellStyle name="Navadno 3 7 2 3 3 2 2" xfId="22212"/>
    <cellStyle name="Navadno 3 7 2 3 3 3" xfId="12280"/>
    <cellStyle name="Navadno 3 7 2 3 3 3 2" xfId="26438"/>
    <cellStyle name="Navadno 3 7 2 3 3 4" xfId="16538"/>
    <cellStyle name="Navadno 3 7 2 3 3 5" xfId="29527"/>
    <cellStyle name="Navadno 3 7 2 3 3 6" xfId="33210"/>
    <cellStyle name="Navadno 3 7 2 3 4" xfId="2420"/>
    <cellStyle name="Navadno 3 7 2 3 4 2" xfId="19362"/>
    <cellStyle name="Navadno 3 7 2 3 5" xfId="6646"/>
    <cellStyle name="Navadno 3 7 2 3 5 2" xfId="20804"/>
    <cellStyle name="Navadno 3 7 2 3 6" xfId="10872"/>
    <cellStyle name="Navadno 3 7 2 3 6 2" xfId="25030"/>
    <cellStyle name="Navadno 3 7 2 3 7" xfId="15130"/>
    <cellStyle name="Navadno 3 7 2 3 8" xfId="28807"/>
    <cellStyle name="Navadno 3 7 2 3 9" xfId="30919"/>
    <cellStyle name="Navadno 3 7 2 4" xfId="4532"/>
    <cellStyle name="Navadno 3 7 2 4 2" xfId="8758"/>
    <cellStyle name="Navadno 3 7 2 4 2 2" xfId="22916"/>
    <cellStyle name="Navadno 3 7 2 4 3" xfId="12984"/>
    <cellStyle name="Navadno 3 7 2 4 3 2" xfId="27142"/>
    <cellStyle name="Navadno 3 7 2 4 4" xfId="17242"/>
    <cellStyle name="Navadno 3 7 2 4 5" xfId="29863"/>
    <cellStyle name="Navadno 3 7 2 4 6" xfId="33211"/>
    <cellStyle name="Navadno 3 7 2 5" xfId="3124"/>
    <cellStyle name="Navadno 3 7 2 5 2" xfId="7350"/>
    <cellStyle name="Navadno 3 7 2 5 2 2" xfId="21508"/>
    <cellStyle name="Navadno 3 7 2 5 3" xfId="11576"/>
    <cellStyle name="Navadno 3 7 2 5 3 2" xfId="25734"/>
    <cellStyle name="Navadno 3 7 2 5 4" xfId="15834"/>
    <cellStyle name="Navadno 3 7 2 5 5" xfId="29175"/>
    <cellStyle name="Navadno 3 7 2 5 6" xfId="33212"/>
    <cellStyle name="Navadno 3 7 2 6" xfId="1716"/>
    <cellStyle name="Navadno 3 7 2 6 2" xfId="18658"/>
    <cellStyle name="Navadno 3 7 2 7" xfId="5942"/>
    <cellStyle name="Navadno 3 7 2 7 2" xfId="20100"/>
    <cellStyle name="Navadno 3 7 2 8" xfId="10168"/>
    <cellStyle name="Navadno 3 7 2 8 2" xfId="24326"/>
    <cellStyle name="Navadno 3 7 2 9" xfId="14426"/>
    <cellStyle name="Navadno 3 7 3" xfId="495"/>
    <cellStyle name="Navadno 3 7 3 10" xfId="30679"/>
    <cellStyle name="Navadno 3 7 3 11" xfId="33213"/>
    <cellStyle name="Navadno 3 7 3 2" xfId="1199"/>
    <cellStyle name="Navadno 3 7 3 2 10" xfId="33214"/>
    <cellStyle name="Navadno 3 7 3 2 2" xfId="5460"/>
    <cellStyle name="Navadno 3 7 3 2 2 2" xfId="9686"/>
    <cellStyle name="Navadno 3 7 3 2 2 2 2" xfId="23844"/>
    <cellStyle name="Navadno 3 7 3 2 2 3" xfId="13912"/>
    <cellStyle name="Navadno 3 7 3 2 2 3 2" xfId="28070"/>
    <cellStyle name="Navadno 3 7 3 2 2 4" xfId="18170"/>
    <cellStyle name="Navadno 3 7 3 2 2 5" xfId="30327"/>
    <cellStyle name="Navadno 3 7 3 2 2 6" xfId="33215"/>
    <cellStyle name="Navadno 3 7 3 2 3" xfId="4052"/>
    <cellStyle name="Navadno 3 7 3 2 3 2" xfId="8278"/>
    <cellStyle name="Navadno 3 7 3 2 3 2 2" xfId="22436"/>
    <cellStyle name="Navadno 3 7 3 2 3 3" xfId="12504"/>
    <cellStyle name="Navadno 3 7 3 2 3 3 2" xfId="26662"/>
    <cellStyle name="Navadno 3 7 3 2 3 4" xfId="16762"/>
    <cellStyle name="Navadno 3 7 3 2 3 5" xfId="29639"/>
    <cellStyle name="Navadno 3 7 3 2 3 6" xfId="33216"/>
    <cellStyle name="Navadno 3 7 3 2 4" xfId="2644"/>
    <cellStyle name="Navadno 3 7 3 2 4 2" xfId="19586"/>
    <cellStyle name="Navadno 3 7 3 2 5" xfId="6870"/>
    <cellStyle name="Navadno 3 7 3 2 5 2" xfId="21028"/>
    <cellStyle name="Navadno 3 7 3 2 6" xfId="11096"/>
    <cellStyle name="Navadno 3 7 3 2 6 2" xfId="25254"/>
    <cellStyle name="Navadno 3 7 3 2 7" xfId="15354"/>
    <cellStyle name="Navadno 3 7 3 2 8" xfId="28919"/>
    <cellStyle name="Navadno 3 7 3 2 9" xfId="31031"/>
    <cellStyle name="Navadno 3 7 3 3" xfId="4756"/>
    <cellStyle name="Navadno 3 7 3 3 2" xfId="8982"/>
    <cellStyle name="Navadno 3 7 3 3 2 2" xfId="23140"/>
    <cellStyle name="Navadno 3 7 3 3 3" xfId="13208"/>
    <cellStyle name="Navadno 3 7 3 3 3 2" xfId="27366"/>
    <cellStyle name="Navadno 3 7 3 3 4" xfId="17466"/>
    <cellStyle name="Navadno 3 7 3 3 5" xfId="29975"/>
    <cellStyle name="Navadno 3 7 3 3 6" xfId="33217"/>
    <cellStyle name="Navadno 3 7 3 4" xfId="3348"/>
    <cellStyle name="Navadno 3 7 3 4 2" xfId="7574"/>
    <cellStyle name="Navadno 3 7 3 4 2 2" xfId="21732"/>
    <cellStyle name="Navadno 3 7 3 4 3" xfId="11800"/>
    <cellStyle name="Navadno 3 7 3 4 3 2" xfId="25958"/>
    <cellStyle name="Navadno 3 7 3 4 4" xfId="16058"/>
    <cellStyle name="Navadno 3 7 3 4 5" xfId="29287"/>
    <cellStyle name="Navadno 3 7 3 4 6" xfId="33218"/>
    <cellStyle name="Navadno 3 7 3 5" xfId="1940"/>
    <cellStyle name="Navadno 3 7 3 5 2" xfId="18882"/>
    <cellStyle name="Navadno 3 7 3 6" xfId="6166"/>
    <cellStyle name="Navadno 3 7 3 6 2" xfId="20324"/>
    <cellStyle name="Navadno 3 7 3 7" xfId="10392"/>
    <cellStyle name="Navadno 3 7 3 7 2" xfId="24550"/>
    <cellStyle name="Navadno 3 7 3 8" xfId="14650"/>
    <cellStyle name="Navadno 3 7 3 9" xfId="28567"/>
    <cellStyle name="Navadno 3 7 4" xfId="847"/>
    <cellStyle name="Navadno 3 7 4 10" xfId="33219"/>
    <cellStyle name="Navadno 3 7 4 2" xfId="5108"/>
    <cellStyle name="Navadno 3 7 4 2 2" xfId="9334"/>
    <cellStyle name="Navadno 3 7 4 2 2 2" xfId="23492"/>
    <cellStyle name="Navadno 3 7 4 2 3" xfId="13560"/>
    <cellStyle name="Navadno 3 7 4 2 3 2" xfId="27718"/>
    <cellStyle name="Navadno 3 7 4 2 4" xfId="17818"/>
    <cellStyle name="Navadno 3 7 4 2 5" xfId="30151"/>
    <cellStyle name="Navadno 3 7 4 2 6" xfId="33220"/>
    <cellStyle name="Navadno 3 7 4 3" xfId="3700"/>
    <cellStyle name="Navadno 3 7 4 3 2" xfId="7926"/>
    <cellStyle name="Navadno 3 7 4 3 2 2" xfId="22084"/>
    <cellStyle name="Navadno 3 7 4 3 3" xfId="12152"/>
    <cellStyle name="Navadno 3 7 4 3 3 2" xfId="26310"/>
    <cellStyle name="Navadno 3 7 4 3 4" xfId="16410"/>
    <cellStyle name="Navadno 3 7 4 3 5" xfId="29463"/>
    <cellStyle name="Navadno 3 7 4 3 6" xfId="33221"/>
    <cellStyle name="Navadno 3 7 4 4" xfId="2292"/>
    <cellStyle name="Navadno 3 7 4 4 2" xfId="19234"/>
    <cellStyle name="Navadno 3 7 4 5" xfId="6518"/>
    <cellStyle name="Navadno 3 7 4 5 2" xfId="20676"/>
    <cellStyle name="Navadno 3 7 4 6" xfId="10744"/>
    <cellStyle name="Navadno 3 7 4 6 2" xfId="24902"/>
    <cellStyle name="Navadno 3 7 4 7" xfId="15002"/>
    <cellStyle name="Navadno 3 7 4 8" xfId="28743"/>
    <cellStyle name="Navadno 3 7 4 9" xfId="30855"/>
    <cellStyle name="Navadno 3 7 5" xfId="4372"/>
    <cellStyle name="Navadno 3 7 5 2" xfId="8598"/>
    <cellStyle name="Navadno 3 7 5 2 2" xfId="22756"/>
    <cellStyle name="Navadno 3 7 5 3" xfId="12824"/>
    <cellStyle name="Navadno 3 7 5 3 2" xfId="26982"/>
    <cellStyle name="Navadno 3 7 5 4" xfId="17082"/>
    <cellStyle name="Navadno 3 7 5 5" xfId="29783"/>
    <cellStyle name="Navadno 3 7 5 6" xfId="33222"/>
    <cellStyle name="Navadno 3 7 6" xfId="2964"/>
    <cellStyle name="Navadno 3 7 6 2" xfId="7190"/>
    <cellStyle name="Navadno 3 7 6 2 2" xfId="21348"/>
    <cellStyle name="Navadno 3 7 6 3" xfId="11416"/>
    <cellStyle name="Navadno 3 7 6 3 2" xfId="25574"/>
    <cellStyle name="Navadno 3 7 6 4" xfId="15674"/>
    <cellStyle name="Navadno 3 7 6 5" xfId="29095"/>
    <cellStyle name="Navadno 3 7 6 6" xfId="33223"/>
    <cellStyle name="Navadno 3 7 7" xfId="1556"/>
    <cellStyle name="Navadno 3 7 7 2" xfId="18498"/>
    <cellStyle name="Navadno 3 7 8" xfId="5782"/>
    <cellStyle name="Navadno 3 7 8 2" xfId="19940"/>
    <cellStyle name="Navadno 3 7 9" xfId="10008"/>
    <cellStyle name="Navadno 3 7 9 2" xfId="24166"/>
    <cellStyle name="Navadno 3 8" xfId="40"/>
    <cellStyle name="Navadno 3 8 10" xfId="14234"/>
    <cellStyle name="Navadno 3 8 11" xfId="28343"/>
    <cellStyle name="Navadno 3 8 12" xfId="30455"/>
    <cellStyle name="Navadno 3 8 13" xfId="33224"/>
    <cellStyle name="Navadno 3 8 2" xfId="206"/>
    <cellStyle name="Navadno 3 8 2 10" xfId="28455"/>
    <cellStyle name="Navadno 3 8 2 11" xfId="30535"/>
    <cellStyle name="Navadno 3 8 2 12" xfId="33225"/>
    <cellStyle name="Navadno 3 8 2 2" xfId="559"/>
    <cellStyle name="Navadno 3 8 2 2 10" xfId="30711"/>
    <cellStyle name="Navadno 3 8 2 2 11" xfId="33226"/>
    <cellStyle name="Navadno 3 8 2 2 2" xfId="1263"/>
    <cellStyle name="Navadno 3 8 2 2 2 10" xfId="33227"/>
    <cellStyle name="Navadno 3 8 2 2 2 2" xfId="5524"/>
    <cellStyle name="Navadno 3 8 2 2 2 2 2" xfId="9750"/>
    <cellStyle name="Navadno 3 8 2 2 2 2 2 2" xfId="23908"/>
    <cellStyle name="Navadno 3 8 2 2 2 2 3" xfId="13976"/>
    <cellStyle name="Navadno 3 8 2 2 2 2 3 2" xfId="28134"/>
    <cellStyle name="Navadno 3 8 2 2 2 2 4" xfId="18234"/>
    <cellStyle name="Navadno 3 8 2 2 2 2 5" xfId="30359"/>
    <cellStyle name="Navadno 3 8 2 2 2 2 6" xfId="33228"/>
    <cellStyle name="Navadno 3 8 2 2 2 3" xfId="4116"/>
    <cellStyle name="Navadno 3 8 2 2 2 3 2" xfId="8342"/>
    <cellStyle name="Navadno 3 8 2 2 2 3 2 2" xfId="22500"/>
    <cellStyle name="Navadno 3 8 2 2 2 3 3" xfId="12568"/>
    <cellStyle name="Navadno 3 8 2 2 2 3 3 2" xfId="26726"/>
    <cellStyle name="Navadno 3 8 2 2 2 3 4" xfId="16826"/>
    <cellStyle name="Navadno 3 8 2 2 2 3 5" xfId="29671"/>
    <cellStyle name="Navadno 3 8 2 2 2 3 6" xfId="33229"/>
    <cellStyle name="Navadno 3 8 2 2 2 4" xfId="2708"/>
    <cellStyle name="Navadno 3 8 2 2 2 4 2" xfId="19650"/>
    <cellStyle name="Navadno 3 8 2 2 2 5" xfId="6934"/>
    <cellStyle name="Navadno 3 8 2 2 2 5 2" xfId="21092"/>
    <cellStyle name="Navadno 3 8 2 2 2 6" xfId="11160"/>
    <cellStyle name="Navadno 3 8 2 2 2 6 2" xfId="25318"/>
    <cellStyle name="Navadno 3 8 2 2 2 7" xfId="15418"/>
    <cellStyle name="Navadno 3 8 2 2 2 8" xfId="28951"/>
    <cellStyle name="Navadno 3 8 2 2 2 9" xfId="31063"/>
    <cellStyle name="Navadno 3 8 2 2 3" xfId="4820"/>
    <cellStyle name="Navadno 3 8 2 2 3 2" xfId="9046"/>
    <cellStyle name="Navadno 3 8 2 2 3 2 2" xfId="23204"/>
    <cellStyle name="Navadno 3 8 2 2 3 3" xfId="13272"/>
    <cellStyle name="Navadno 3 8 2 2 3 3 2" xfId="27430"/>
    <cellStyle name="Navadno 3 8 2 2 3 4" xfId="17530"/>
    <cellStyle name="Navadno 3 8 2 2 3 5" xfId="30007"/>
    <cellStyle name="Navadno 3 8 2 2 3 6" xfId="33230"/>
    <cellStyle name="Navadno 3 8 2 2 4" xfId="3412"/>
    <cellStyle name="Navadno 3 8 2 2 4 2" xfId="7638"/>
    <cellStyle name="Navadno 3 8 2 2 4 2 2" xfId="21796"/>
    <cellStyle name="Navadno 3 8 2 2 4 3" xfId="11864"/>
    <cellStyle name="Navadno 3 8 2 2 4 3 2" xfId="26022"/>
    <cellStyle name="Navadno 3 8 2 2 4 4" xfId="16122"/>
    <cellStyle name="Navadno 3 8 2 2 4 5" xfId="29319"/>
    <cellStyle name="Navadno 3 8 2 2 4 6" xfId="33231"/>
    <cellStyle name="Navadno 3 8 2 2 5" xfId="2004"/>
    <cellStyle name="Navadno 3 8 2 2 5 2" xfId="18946"/>
    <cellStyle name="Navadno 3 8 2 2 6" xfId="6230"/>
    <cellStyle name="Navadno 3 8 2 2 6 2" xfId="20388"/>
    <cellStyle name="Navadno 3 8 2 2 7" xfId="10456"/>
    <cellStyle name="Navadno 3 8 2 2 7 2" xfId="24614"/>
    <cellStyle name="Navadno 3 8 2 2 8" xfId="14714"/>
    <cellStyle name="Navadno 3 8 2 2 9" xfId="28599"/>
    <cellStyle name="Navadno 3 8 2 3" xfId="911"/>
    <cellStyle name="Navadno 3 8 2 3 10" xfId="33232"/>
    <cellStyle name="Navadno 3 8 2 3 2" xfId="5172"/>
    <cellStyle name="Navadno 3 8 2 3 2 2" xfId="9398"/>
    <cellStyle name="Navadno 3 8 2 3 2 2 2" xfId="23556"/>
    <cellStyle name="Navadno 3 8 2 3 2 3" xfId="13624"/>
    <cellStyle name="Navadno 3 8 2 3 2 3 2" xfId="27782"/>
    <cellStyle name="Navadno 3 8 2 3 2 4" xfId="17882"/>
    <cellStyle name="Navadno 3 8 2 3 2 5" xfId="30183"/>
    <cellStyle name="Navadno 3 8 2 3 2 6" xfId="33233"/>
    <cellStyle name="Navadno 3 8 2 3 3" xfId="3764"/>
    <cellStyle name="Navadno 3 8 2 3 3 2" xfId="7990"/>
    <cellStyle name="Navadno 3 8 2 3 3 2 2" xfId="22148"/>
    <cellStyle name="Navadno 3 8 2 3 3 3" xfId="12216"/>
    <cellStyle name="Navadno 3 8 2 3 3 3 2" xfId="26374"/>
    <cellStyle name="Navadno 3 8 2 3 3 4" xfId="16474"/>
    <cellStyle name="Navadno 3 8 2 3 3 5" xfId="29495"/>
    <cellStyle name="Navadno 3 8 2 3 3 6" xfId="33234"/>
    <cellStyle name="Navadno 3 8 2 3 4" xfId="2356"/>
    <cellStyle name="Navadno 3 8 2 3 4 2" xfId="19298"/>
    <cellStyle name="Navadno 3 8 2 3 5" xfId="6582"/>
    <cellStyle name="Navadno 3 8 2 3 5 2" xfId="20740"/>
    <cellStyle name="Navadno 3 8 2 3 6" xfId="10808"/>
    <cellStyle name="Navadno 3 8 2 3 6 2" xfId="24966"/>
    <cellStyle name="Navadno 3 8 2 3 7" xfId="15066"/>
    <cellStyle name="Navadno 3 8 2 3 8" xfId="28775"/>
    <cellStyle name="Navadno 3 8 2 3 9" xfId="30887"/>
    <cellStyle name="Navadno 3 8 2 4" xfId="4468"/>
    <cellStyle name="Navadno 3 8 2 4 2" xfId="8694"/>
    <cellStyle name="Navadno 3 8 2 4 2 2" xfId="22852"/>
    <cellStyle name="Navadno 3 8 2 4 3" xfId="12920"/>
    <cellStyle name="Navadno 3 8 2 4 3 2" xfId="27078"/>
    <cellStyle name="Navadno 3 8 2 4 4" xfId="17178"/>
    <cellStyle name="Navadno 3 8 2 4 5" xfId="29831"/>
    <cellStyle name="Navadno 3 8 2 4 6" xfId="33235"/>
    <cellStyle name="Navadno 3 8 2 5" xfId="3060"/>
    <cellStyle name="Navadno 3 8 2 5 2" xfId="7286"/>
    <cellStyle name="Navadno 3 8 2 5 2 2" xfId="21444"/>
    <cellStyle name="Navadno 3 8 2 5 3" xfId="11512"/>
    <cellStyle name="Navadno 3 8 2 5 3 2" xfId="25670"/>
    <cellStyle name="Navadno 3 8 2 5 4" xfId="15770"/>
    <cellStyle name="Navadno 3 8 2 5 5" xfId="29143"/>
    <cellStyle name="Navadno 3 8 2 5 6" xfId="33236"/>
    <cellStyle name="Navadno 3 8 2 6" xfId="1652"/>
    <cellStyle name="Navadno 3 8 2 6 2" xfId="18594"/>
    <cellStyle name="Navadno 3 8 2 7" xfId="5878"/>
    <cellStyle name="Navadno 3 8 2 7 2" xfId="20036"/>
    <cellStyle name="Navadno 3 8 2 8" xfId="10104"/>
    <cellStyle name="Navadno 3 8 2 8 2" xfId="24262"/>
    <cellStyle name="Navadno 3 8 2 9" xfId="14362"/>
    <cellStyle name="Navadno 3 8 3" xfId="431"/>
    <cellStyle name="Navadno 3 8 3 10" xfId="30647"/>
    <cellStyle name="Navadno 3 8 3 11" xfId="33237"/>
    <cellStyle name="Navadno 3 8 3 2" xfId="1135"/>
    <cellStyle name="Navadno 3 8 3 2 10" xfId="33238"/>
    <cellStyle name="Navadno 3 8 3 2 2" xfId="5396"/>
    <cellStyle name="Navadno 3 8 3 2 2 2" xfId="9622"/>
    <cellStyle name="Navadno 3 8 3 2 2 2 2" xfId="23780"/>
    <cellStyle name="Navadno 3 8 3 2 2 3" xfId="13848"/>
    <cellStyle name="Navadno 3 8 3 2 2 3 2" xfId="28006"/>
    <cellStyle name="Navadno 3 8 3 2 2 4" xfId="18106"/>
    <cellStyle name="Navadno 3 8 3 2 2 5" xfId="30295"/>
    <cellStyle name="Navadno 3 8 3 2 2 6" xfId="33239"/>
    <cellStyle name="Navadno 3 8 3 2 3" xfId="3988"/>
    <cellStyle name="Navadno 3 8 3 2 3 2" xfId="8214"/>
    <cellStyle name="Navadno 3 8 3 2 3 2 2" xfId="22372"/>
    <cellStyle name="Navadno 3 8 3 2 3 3" xfId="12440"/>
    <cellStyle name="Navadno 3 8 3 2 3 3 2" xfId="26598"/>
    <cellStyle name="Navadno 3 8 3 2 3 4" xfId="16698"/>
    <cellStyle name="Navadno 3 8 3 2 3 5" xfId="29607"/>
    <cellStyle name="Navadno 3 8 3 2 3 6" xfId="33240"/>
    <cellStyle name="Navadno 3 8 3 2 4" xfId="2580"/>
    <cellStyle name="Navadno 3 8 3 2 4 2" xfId="19522"/>
    <cellStyle name="Navadno 3 8 3 2 5" xfId="6806"/>
    <cellStyle name="Navadno 3 8 3 2 5 2" xfId="20964"/>
    <cellStyle name="Navadno 3 8 3 2 6" xfId="11032"/>
    <cellStyle name="Navadno 3 8 3 2 6 2" xfId="25190"/>
    <cellStyle name="Navadno 3 8 3 2 7" xfId="15290"/>
    <cellStyle name="Navadno 3 8 3 2 8" xfId="28887"/>
    <cellStyle name="Navadno 3 8 3 2 9" xfId="30999"/>
    <cellStyle name="Navadno 3 8 3 3" xfId="4692"/>
    <cellStyle name="Navadno 3 8 3 3 2" xfId="8918"/>
    <cellStyle name="Navadno 3 8 3 3 2 2" xfId="23076"/>
    <cellStyle name="Navadno 3 8 3 3 3" xfId="13144"/>
    <cellStyle name="Navadno 3 8 3 3 3 2" xfId="27302"/>
    <cellStyle name="Navadno 3 8 3 3 4" xfId="17402"/>
    <cellStyle name="Navadno 3 8 3 3 5" xfId="29943"/>
    <cellStyle name="Navadno 3 8 3 3 6" xfId="33241"/>
    <cellStyle name="Navadno 3 8 3 4" xfId="3284"/>
    <cellStyle name="Navadno 3 8 3 4 2" xfId="7510"/>
    <cellStyle name="Navadno 3 8 3 4 2 2" xfId="21668"/>
    <cellStyle name="Navadno 3 8 3 4 3" xfId="11736"/>
    <cellStyle name="Navadno 3 8 3 4 3 2" xfId="25894"/>
    <cellStyle name="Navadno 3 8 3 4 4" xfId="15994"/>
    <cellStyle name="Navadno 3 8 3 4 5" xfId="29255"/>
    <cellStyle name="Navadno 3 8 3 4 6" xfId="33242"/>
    <cellStyle name="Navadno 3 8 3 5" xfId="1876"/>
    <cellStyle name="Navadno 3 8 3 5 2" xfId="18818"/>
    <cellStyle name="Navadno 3 8 3 6" xfId="6102"/>
    <cellStyle name="Navadno 3 8 3 6 2" xfId="20260"/>
    <cellStyle name="Navadno 3 8 3 7" xfId="10328"/>
    <cellStyle name="Navadno 3 8 3 7 2" xfId="24486"/>
    <cellStyle name="Navadno 3 8 3 8" xfId="14586"/>
    <cellStyle name="Navadno 3 8 3 9" xfId="28535"/>
    <cellStyle name="Navadno 3 8 4" xfId="783"/>
    <cellStyle name="Navadno 3 8 4 10" xfId="33243"/>
    <cellStyle name="Navadno 3 8 4 2" xfId="5044"/>
    <cellStyle name="Navadno 3 8 4 2 2" xfId="9270"/>
    <cellStyle name="Navadno 3 8 4 2 2 2" xfId="23428"/>
    <cellStyle name="Navadno 3 8 4 2 3" xfId="13496"/>
    <cellStyle name="Navadno 3 8 4 2 3 2" xfId="27654"/>
    <cellStyle name="Navadno 3 8 4 2 4" xfId="17754"/>
    <cellStyle name="Navadno 3 8 4 2 5" xfId="30119"/>
    <cellStyle name="Navadno 3 8 4 2 6" xfId="33244"/>
    <cellStyle name="Navadno 3 8 4 3" xfId="3636"/>
    <cellStyle name="Navadno 3 8 4 3 2" xfId="7862"/>
    <cellStyle name="Navadno 3 8 4 3 2 2" xfId="22020"/>
    <cellStyle name="Navadno 3 8 4 3 3" xfId="12088"/>
    <cellStyle name="Navadno 3 8 4 3 3 2" xfId="26246"/>
    <cellStyle name="Navadno 3 8 4 3 4" xfId="16346"/>
    <cellStyle name="Navadno 3 8 4 3 5" xfId="29431"/>
    <cellStyle name="Navadno 3 8 4 3 6" xfId="33245"/>
    <cellStyle name="Navadno 3 8 4 4" xfId="2228"/>
    <cellStyle name="Navadno 3 8 4 4 2" xfId="19170"/>
    <cellStyle name="Navadno 3 8 4 5" xfId="6454"/>
    <cellStyle name="Navadno 3 8 4 5 2" xfId="20612"/>
    <cellStyle name="Navadno 3 8 4 6" xfId="10680"/>
    <cellStyle name="Navadno 3 8 4 6 2" xfId="24838"/>
    <cellStyle name="Navadno 3 8 4 7" xfId="14938"/>
    <cellStyle name="Navadno 3 8 4 8" xfId="28711"/>
    <cellStyle name="Navadno 3 8 4 9" xfId="30823"/>
    <cellStyle name="Navadno 3 8 5" xfId="4308"/>
    <cellStyle name="Navadno 3 8 5 2" xfId="8534"/>
    <cellStyle name="Navadno 3 8 5 2 2" xfId="22692"/>
    <cellStyle name="Navadno 3 8 5 3" xfId="12760"/>
    <cellStyle name="Navadno 3 8 5 3 2" xfId="26918"/>
    <cellStyle name="Navadno 3 8 5 4" xfId="17018"/>
    <cellStyle name="Navadno 3 8 5 5" xfId="29751"/>
    <cellStyle name="Navadno 3 8 5 6" xfId="33246"/>
    <cellStyle name="Navadno 3 8 6" xfId="2900"/>
    <cellStyle name="Navadno 3 8 6 2" xfId="7126"/>
    <cellStyle name="Navadno 3 8 6 2 2" xfId="21284"/>
    <cellStyle name="Navadno 3 8 6 3" xfId="11352"/>
    <cellStyle name="Navadno 3 8 6 3 2" xfId="25510"/>
    <cellStyle name="Navadno 3 8 6 4" xfId="15610"/>
    <cellStyle name="Navadno 3 8 6 5" xfId="29063"/>
    <cellStyle name="Navadno 3 8 6 6" xfId="33247"/>
    <cellStyle name="Navadno 3 8 7" xfId="1524"/>
    <cellStyle name="Navadno 3 8 7 2" xfId="18466"/>
    <cellStyle name="Navadno 3 8 8" xfId="5750"/>
    <cellStyle name="Navadno 3 8 8 2" xfId="19908"/>
    <cellStyle name="Navadno 3 8 9" xfId="9976"/>
    <cellStyle name="Navadno 3 8 9 2" xfId="24134"/>
    <cellStyle name="Navadno 3 9" xfId="142"/>
    <cellStyle name="Navadno 3 9 10" xfId="28423"/>
    <cellStyle name="Navadno 3 9 11" xfId="30503"/>
    <cellStyle name="Navadno 3 9 12" xfId="33248"/>
    <cellStyle name="Navadno 3 9 2" xfId="527"/>
    <cellStyle name="Navadno 3 9 2 10" xfId="30695"/>
    <cellStyle name="Navadno 3 9 2 11" xfId="33249"/>
    <cellStyle name="Navadno 3 9 2 2" xfId="1231"/>
    <cellStyle name="Navadno 3 9 2 2 10" xfId="33250"/>
    <cellStyle name="Navadno 3 9 2 2 2" xfId="5492"/>
    <cellStyle name="Navadno 3 9 2 2 2 2" xfId="9718"/>
    <cellStyle name="Navadno 3 9 2 2 2 2 2" xfId="23876"/>
    <cellStyle name="Navadno 3 9 2 2 2 3" xfId="13944"/>
    <cellStyle name="Navadno 3 9 2 2 2 3 2" xfId="28102"/>
    <cellStyle name="Navadno 3 9 2 2 2 4" xfId="18202"/>
    <cellStyle name="Navadno 3 9 2 2 2 5" xfId="30343"/>
    <cellStyle name="Navadno 3 9 2 2 2 6" xfId="33251"/>
    <cellStyle name="Navadno 3 9 2 2 3" xfId="4084"/>
    <cellStyle name="Navadno 3 9 2 2 3 2" xfId="8310"/>
    <cellStyle name="Navadno 3 9 2 2 3 2 2" xfId="22468"/>
    <cellStyle name="Navadno 3 9 2 2 3 3" xfId="12536"/>
    <cellStyle name="Navadno 3 9 2 2 3 3 2" xfId="26694"/>
    <cellStyle name="Navadno 3 9 2 2 3 4" xfId="16794"/>
    <cellStyle name="Navadno 3 9 2 2 3 5" xfId="29655"/>
    <cellStyle name="Navadno 3 9 2 2 3 6" xfId="33252"/>
    <cellStyle name="Navadno 3 9 2 2 4" xfId="2676"/>
    <cellStyle name="Navadno 3 9 2 2 4 2" xfId="19618"/>
    <cellStyle name="Navadno 3 9 2 2 5" xfId="6902"/>
    <cellStyle name="Navadno 3 9 2 2 5 2" xfId="21060"/>
    <cellStyle name="Navadno 3 9 2 2 6" xfId="11128"/>
    <cellStyle name="Navadno 3 9 2 2 6 2" xfId="25286"/>
    <cellStyle name="Navadno 3 9 2 2 7" xfId="15386"/>
    <cellStyle name="Navadno 3 9 2 2 8" xfId="28935"/>
    <cellStyle name="Navadno 3 9 2 2 9" xfId="31047"/>
    <cellStyle name="Navadno 3 9 2 3" xfId="4788"/>
    <cellStyle name="Navadno 3 9 2 3 2" xfId="9014"/>
    <cellStyle name="Navadno 3 9 2 3 2 2" xfId="23172"/>
    <cellStyle name="Navadno 3 9 2 3 3" xfId="13240"/>
    <cellStyle name="Navadno 3 9 2 3 3 2" xfId="27398"/>
    <cellStyle name="Navadno 3 9 2 3 4" xfId="17498"/>
    <cellStyle name="Navadno 3 9 2 3 5" xfId="29991"/>
    <cellStyle name="Navadno 3 9 2 3 6" xfId="33253"/>
    <cellStyle name="Navadno 3 9 2 4" xfId="3380"/>
    <cellStyle name="Navadno 3 9 2 4 2" xfId="7606"/>
    <cellStyle name="Navadno 3 9 2 4 2 2" xfId="21764"/>
    <cellStyle name="Navadno 3 9 2 4 3" xfId="11832"/>
    <cellStyle name="Navadno 3 9 2 4 3 2" xfId="25990"/>
    <cellStyle name="Navadno 3 9 2 4 4" xfId="16090"/>
    <cellStyle name="Navadno 3 9 2 4 5" xfId="29303"/>
    <cellStyle name="Navadno 3 9 2 4 6" xfId="33254"/>
    <cellStyle name="Navadno 3 9 2 5" xfId="1972"/>
    <cellStyle name="Navadno 3 9 2 5 2" xfId="18914"/>
    <cellStyle name="Navadno 3 9 2 6" xfId="6198"/>
    <cellStyle name="Navadno 3 9 2 6 2" xfId="20356"/>
    <cellStyle name="Navadno 3 9 2 7" xfId="10424"/>
    <cellStyle name="Navadno 3 9 2 7 2" xfId="24582"/>
    <cellStyle name="Navadno 3 9 2 8" xfId="14682"/>
    <cellStyle name="Navadno 3 9 2 9" xfId="28583"/>
    <cellStyle name="Navadno 3 9 3" xfId="879"/>
    <cellStyle name="Navadno 3 9 3 10" xfId="33255"/>
    <cellStyle name="Navadno 3 9 3 2" xfId="5140"/>
    <cellStyle name="Navadno 3 9 3 2 2" xfId="9366"/>
    <cellStyle name="Navadno 3 9 3 2 2 2" xfId="23524"/>
    <cellStyle name="Navadno 3 9 3 2 3" xfId="13592"/>
    <cellStyle name="Navadno 3 9 3 2 3 2" xfId="27750"/>
    <cellStyle name="Navadno 3 9 3 2 4" xfId="17850"/>
    <cellStyle name="Navadno 3 9 3 2 5" xfId="30167"/>
    <cellStyle name="Navadno 3 9 3 2 6" xfId="33256"/>
    <cellStyle name="Navadno 3 9 3 3" xfId="3732"/>
    <cellStyle name="Navadno 3 9 3 3 2" xfId="7958"/>
    <cellStyle name="Navadno 3 9 3 3 2 2" xfId="22116"/>
    <cellStyle name="Navadno 3 9 3 3 3" xfId="12184"/>
    <cellStyle name="Navadno 3 9 3 3 3 2" xfId="26342"/>
    <cellStyle name="Navadno 3 9 3 3 4" xfId="16442"/>
    <cellStyle name="Navadno 3 9 3 3 5" xfId="29479"/>
    <cellStyle name="Navadno 3 9 3 3 6" xfId="33257"/>
    <cellStyle name="Navadno 3 9 3 4" xfId="2324"/>
    <cellStyle name="Navadno 3 9 3 4 2" xfId="19266"/>
    <cellStyle name="Navadno 3 9 3 5" xfId="6550"/>
    <cellStyle name="Navadno 3 9 3 5 2" xfId="20708"/>
    <cellStyle name="Navadno 3 9 3 6" xfId="10776"/>
    <cellStyle name="Navadno 3 9 3 6 2" xfId="24934"/>
    <cellStyle name="Navadno 3 9 3 7" xfId="15034"/>
    <cellStyle name="Navadno 3 9 3 8" xfId="28759"/>
    <cellStyle name="Navadno 3 9 3 9" xfId="30871"/>
    <cellStyle name="Navadno 3 9 4" xfId="4404"/>
    <cellStyle name="Navadno 3 9 4 2" xfId="8630"/>
    <cellStyle name="Navadno 3 9 4 2 2" xfId="22788"/>
    <cellStyle name="Navadno 3 9 4 3" xfId="12856"/>
    <cellStyle name="Navadno 3 9 4 3 2" xfId="27014"/>
    <cellStyle name="Navadno 3 9 4 4" xfId="17114"/>
    <cellStyle name="Navadno 3 9 4 5" xfId="29799"/>
    <cellStyle name="Navadno 3 9 4 6" xfId="33258"/>
    <cellStyle name="Navadno 3 9 5" xfId="2996"/>
    <cellStyle name="Navadno 3 9 5 2" xfId="7222"/>
    <cellStyle name="Navadno 3 9 5 2 2" xfId="21380"/>
    <cellStyle name="Navadno 3 9 5 3" xfId="11448"/>
    <cellStyle name="Navadno 3 9 5 3 2" xfId="25606"/>
    <cellStyle name="Navadno 3 9 5 4" xfId="15706"/>
    <cellStyle name="Navadno 3 9 5 5" xfId="29111"/>
    <cellStyle name="Navadno 3 9 5 6" xfId="33259"/>
    <cellStyle name="Navadno 3 9 6" xfId="1588"/>
    <cellStyle name="Navadno 3 9 6 2" xfId="18530"/>
    <cellStyle name="Navadno 3 9 7" xfId="5814"/>
    <cellStyle name="Navadno 3 9 7 2" xfId="19972"/>
    <cellStyle name="Navadno 3 9 8" xfId="10040"/>
    <cellStyle name="Navadno 3 9 8 2" xfId="24198"/>
    <cellStyle name="Navadno 3 9 9" xfId="14298"/>
    <cellStyle name="Navadno 4" xfId="75"/>
    <cellStyle name="Navadno 5" xfId="72"/>
    <cellStyle name="Navadno 6" xfId="1455"/>
    <cellStyle name="Navadno 6 2" xfId="18400"/>
    <cellStyle name="Navadno 7" xfId="5684"/>
    <cellStyle name="Navadno 7 2" xfId="19842"/>
    <cellStyle name="Navadno 8" xfId="9910"/>
    <cellStyle name="Navadno 8 2" xfId="24068"/>
    <cellStyle name="Navadno 9" xfId="14168"/>
    <cellStyle name="Normal 2" xfId="15"/>
    <cellStyle name="Normal 2 2" xfId="18395"/>
    <cellStyle name="Normal 3" xfId="1457"/>
    <cellStyle name="Normal 4" xfId="33260"/>
    <cellStyle name="Normal 5" xfId="18398"/>
    <cellStyle name="Normal 6" xfId="18399"/>
    <cellStyle name="Odstotek 2" xfId="80"/>
    <cellStyle name="Percent 2" xfId="1462"/>
    <cellStyle name="TableStyleLight1" xfId="18397"/>
    <cellStyle name="Vejica" xfId="1" builtinId="3"/>
    <cellStyle name="Vejica 2" xfId="7"/>
    <cellStyle name="Vejica 2 10" xfId="175"/>
    <cellStyle name="Vejica 2 10 2" xfId="400"/>
    <cellStyle name="Vejica 2 10 2 2" xfId="1104"/>
    <cellStyle name="Vejica 2 10 2 2 2" xfId="5365"/>
    <cellStyle name="Vejica 2 10 2 2 2 2" xfId="9591"/>
    <cellStyle name="Vejica 2 10 2 2 2 2 2" xfId="23749"/>
    <cellStyle name="Vejica 2 10 2 2 2 3" xfId="13817"/>
    <cellStyle name="Vejica 2 10 2 2 2 3 2" xfId="27975"/>
    <cellStyle name="Vejica 2 10 2 2 2 4" xfId="18075"/>
    <cellStyle name="Vejica 2 10 2 2 3" xfId="3957"/>
    <cellStyle name="Vejica 2 10 2 2 3 2" xfId="8183"/>
    <cellStyle name="Vejica 2 10 2 2 3 2 2" xfId="22341"/>
    <cellStyle name="Vejica 2 10 2 2 3 3" xfId="12409"/>
    <cellStyle name="Vejica 2 10 2 2 3 3 2" xfId="26567"/>
    <cellStyle name="Vejica 2 10 2 2 3 4" xfId="16667"/>
    <cellStyle name="Vejica 2 10 2 2 4" xfId="2549"/>
    <cellStyle name="Vejica 2 10 2 2 4 2" xfId="19491"/>
    <cellStyle name="Vejica 2 10 2 2 5" xfId="6775"/>
    <cellStyle name="Vejica 2 10 2 2 5 2" xfId="20933"/>
    <cellStyle name="Vejica 2 10 2 2 6" xfId="11001"/>
    <cellStyle name="Vejica 2 10 2 2 6 2" xfId="25159"/>
    <cellStyle name="Vejica 2 10 2 2 7" xfId="15259"/>
    <cellStyle name="Vejica 2 10 2 3" xfId="4661"/>
    <cellStyle name="Vejica 2 10 2 3 2" xfId="8887"/>
    <cellStyle name="Vejica 2 10 2 3 2 2" xfId="23045"/>
    <cellStyle name="Vejica 2 10 2 3 3" xfId="13113"/>
    <cellStyle name="Vejica 2 10 2 3 3 2" xfId="27271"/>
    <cellStyle name="Vejica 2 10 2 3 4" xfId="17371"/>
    <cellStyle name="Vejica 2 10 2 4" xfId="3253"/>
    <cellStyle name="Vejica 2 10 2 4 2" xfId="7479"/>
    <cellStyle name="Vejica 2 10 2 4 2 2" xfId="21637"/>
    <cellStyle name="Vejica 2 10 2 4 3" xfId="11705"/>
    <cellStyle name="Vejica 2 10 2 4 3 2" xfId="25863"/>
    <cellStyle name="Vejica 2 10 2 4 4" xfId="15963"/>
    <cellStyle name="Vejica 2 10 2 5" xfId="1845"/>
    <cellStyle name="Vejica 2 10 2 5 2" xfId="18787"/>
    <cellStyle name="Vejica 2 10 2 6" xfId="6071"/>
    <cellStyle name="Vejica 2 10 2 6 2" xfId="20229"/>
    <cellStyle name="Vejica 2 10 2 7" xfId="10297"/>
    <cellStyle name="Vejica 2 10 2 7 2" xfId="24455"/>
    <cellStyle name="Vejica 2 10 2 8" xfId="14555"/>
    <cellStyle name="Vejica 2 10 3" xfId="752"/>
    <cellStyle name="Vejica 2 10 3 2" xfId="5013"/>
    <cellStyle name="Vejica 2 10 3 2 2" xfId="9239"/>
    <cellStyle name="Vejica 2 10 3 2 2 2" xfId="23397"/>
    <cellStyle name="Vejica 2 10 3 2 3" xfId="13465"/>
    <cellStyle name="Vejica 2 10 3 2 3 2" xfId="27623"/>
    <cellStyle name="Vejica 2 10 3 2 4" xfId="17723"/>
    <cellStyle name="Vejica 2 10 3 3" xfId="3605"/>
    <cellStyle name="Vejica 2 10 3 3 2" xfId="7831"/>
    <cellStyle name="Vejica 2 10 3 3 2 2" xfId="21989"/>
    <cellStyle name="Vejica 2 10 3 3 3" xfId="12057"/>
    <cellStyle name="Vejica 2 10 3 3 3 2" xfId="26215"/>
    <cellStyle name="Vejica 2 10 3 3 4" xfId="16315"/>
    <cellStyle name="Vejica 2 10 3 4" xfId="2197"/>
    <cellStyle name="Vejica 2 10 3 4 2" xfId="19139"/>
    <cellStyle name="Vejica 2 10 3 5" xfId="6423"/>
    <cellStyle name="Vejica 2 10 3 5 2" xfId="20581"/>
    <cellStyle name="Vejica 2 10 3 6" xfId="10649"/>
    <cellStyle name="Vejica 2 10 3 6 2" xfId="24807"/>
    <cellStyle name="Vejica 2 10 3 7" xfId="14907"/>
    <cellStyle name="Vejica 2 10 4" xfId="4437"/>
    <cellStyle name="Vejica 2 10 4 2" xfId="8663"/>
    <cellStyle name="Vejica 2 10 4 2 2" xfId="22821"/>
    <cellStyle name="Vejica 2 10 4 3" xfId="12889"/>
    <cellStyle name="Vejica 2 10 4 3 2" xfId="27047"/>
    <cellStyle name="Vejica 2 10 4 4" xfId="17147"/>
    <cellStyle name="Vejica 2 10 5" xfId="3029"/>
    <cellStyle name="Vejica 2 10 5 2" xfId="7255"/>
    <cellStyle name="Vejica 2 10 5 2 2" xfId="21413"/>
    <cellStyle name="Vejica 2 10 5 3" xfId="11481"/>
    <cellStyle name="Vejica 2 10 5 3 2" xfId="25639"/>
    <cellStyle name="Vejica 2 10 5 4" xfId="15739"/>
    <cellStyle name="Vejica 2 10 6" xfId="1621"/>
    <cellStyle name="Vejica 2 10 6 2" xfId="18563"/>
    <cellStyle name="Vejica 2 10 7" xfId="5847"/>
    <cellStyle name="Vejica 2 10 7 2" xfId="20005"/>
    <cellStyle name="Vejica 2 10 8" xfId="10073"/>
    <cellStyle name="Vejica 2 10 8 2" xfId="24231"/>
    <cellStyle name="Vejica 2 10 9" xfId="14331"/>
    <cellStyle name="Vejica 2 11" xfId="323"/>
    <cellStyle name="Vejica 2 11 2" xfId="675"/>
    <cellStyle name="Vejica 2 11 2 2" xfId="1379"/>
    <cellStyle name="Vejica 2 11 2 2 2" xfId="5640"/>
    <cellStyle name="Vejica 2 11 2 2 2 2" xfId="9866"/>
    <cellStyle name="Vejica 2 11 2 2 2 2 2" xfId="24024"/>
    <cellStyle name="Vejica 2 11 2 2 2 3" xfId="14092"/>
    <cellStyle name="Vejica 2 11 2 2 2 3 2" xfId="28250"/>
    <cellStyle name="Vejica 2 11 2 2 2 4" xfId="18350"/>
    <cellStyle name="Vejica 2 11 2 2 3" xfId="4232"/>
    <cellStyle name="Vejica 2 11 2 2 3 2" xfId="8458"/>
    <cellStyle name="Vejica 2 11 2 2 3 2 2" xfId="22616"/>
    <cellStyle name="Vejica 2 11 2 2 3 3" xfId="12684"/>
    <cellStyle name="Vejica 2 11 2 2 3 3 2" xfId="26842"/>
    <cellStyle name="Vejica 2 11 2 2 3 4" xfId="16942"/>
    <cellStyle name="Vejica 2 11 2 2 4" xfId="2824"/>
    <cellStyle name="Vejica 2 11 2 2 4 2" xfId="19766"/>
    <cellStyle name="Vejica 2 11 2 2 5" xfId="7050"/>
    <cellStyle name="Vejica 2 11 2 2 5 2" xfId="21208"/>
    <cellStyle name="Vejica 2 11 2 2 6" xfId="11276"/>
    <cellStyle name="Vejica 2 11 2 2 6 2" xfId="25434"/>
    <cellStyle name="Vejica 2 11 2 2 7" xfId="15534"/>
    <cellStyle name="Vejica 2 11 2 3" xfId="4936"/>
    <cellStyle name="Vejica 2 11 2 3 2" xfId="9162"/>
    <cellStyle name="Vejica 2 11 2 3 2 2" xfId="23320"/>
    <cellStyle name="Vejica 2 11 2 3 3" xfId="13388"/>
    <cellStyle name="Vejica 2 11 2 3 3 2" xfId="27546"/>
    <cellStyle name="Vejica 2 11 2 3 4" xfId="17646"/>
    <cellStyle name="Vejica 2 11 2 4" xfId="3528"/>
    <cellStyle name="Vejica 2 11 2 4 2" xfId="7754"/>
    <cellStyle name="Vejica 2 11 2 4 2 2" xfId="21912"/>
    <cellStyle name="Vejica 2 11 2 4 3" xfId="11980"/>
    <cellStyle name="Vejica 2 11 2 4 3 2" xfId="26138"/>
    <cellStyle name="Vejica 2 11 2 4 4" xfId="16238"/>
    <cellStyle name="Vejica 2 11 2 5" xfId="2120"/>
    <cellStyle name="Vejica 2 11 2 5 2" xfId="19062"/>
    <cellStyle name="Vejica 2 11 2 6" xfId="6346"/>
    <cellStyle name="Vejica 2 11 2 6 2" xfId="20504"/>
    <cellStyle name="Vejica 2 11 2 7" xfId="10572"/>
    <cellStyle name="Vejica 2 11 2 7 2" xfId="24730"/>
    <cellStyle name="Vejica 2 11 2 8" xfId="14830"/>
    <cellStyle name="Vejica 2 11 3" xfId="1027"/>
    <cellStyle name="Vejica 2 11 3 2" xfId="5288"/>
    <cellStyle name="Vejica 2 11 3 2 2" xfId="9514"/>
    <cellStyle name="Vejica 2 11 3 2 2 2" xfId="23672"/>
    <cellStyle name="Vejica 2 11 3 2 3" xfId="13740"/>
    <cellStyle name="Vejica 2 11 3 2 3 2" xfId="27898"/>
    <cellStyle name="Vejica 2 11 3 2 4" xfId="17998"/>
    <cellStyle name="Vejica 2 11 3 3" xfId="3880"/>
    <cellStyle name="Vejica 2 11 3 3 2" xfId="8106"/>
    <cellStyle name="Vejica 2 11 3 3 2 2" xfId="22264"/>
    <cellStyle name="Vejica 2 11 3 3 3" xfId="12332"/>
    <cellStyle name="Vejica 2 11 3 3 3 2" xfId="26490"/>
    <cellStyle name="Vejica 2 11 3 3 4" xfId="16590"/>
    <cellStyle name="Vejica 2 11 3 4" xfId="2472"/>
    <cellStyle name="Vejica 2 11 3 4 2" xfId="19414"/>
    <cellStyle name="Vejica 2 11 3 5" xfId="6698"/>
    <cellStyle name="Vejica 2 11 3 5 2" xfId="20856"/>
    <cellStyle name="Vejica 2 11 3 6" xfId="10924"/>
    <cellStyle name="Vejica 2 11 3 6 2" xfId="25082"/>
    <cellStyle name="Vejica 2 11 3 7" xfId="15182"/>
    <cellStyle name="Vejica 2 11 4" xfId="4584"/>
    <cellStyle name="Vejica 2 11 4 2" xfId="8810"/>
    <cellStyle name="Vejica 2 11 4 2 2" xfId="22968"/>
    <cellStyle name="Vejica 2 11 4 3" xfId="13036"/>
    <cellStyle name="Vejica 2 11 4 3 2" xfId="27194"/>
    <cellStyle name="Vejica 2 11 4 4" xfId="17294"/>
    <cellStyle name="Vejica 2 11 5" xfId="3176"/>
    <cellStyle name="Vejica 2 11 5 2" xfId="7402"/>
    <cellStyle name="Vejica 2 11 5 2 2" xfId="21560"/>
    <cellStyle name="Vejica 2 11 5 3" xfId="11628"/>
    <cellStyle name="Vejica 2 11 5 3 2" xfId="25786"/>
    <cellStyle name="Vejica 2 11 5 4" xfId="15886"/>
    <cellStyle name="Vejica 2 11 6" xfId="1768"/>
    <cellStyle name="Vejica 2 11 6 2" xfId="18710"/>
    <cellStyle name="Vejica 2 11 7" xfId="5994"/>
    <cellStyle name="Vejica 2 11 7 2" xfId="20152"/>
    <cellStyle name="Vejica 2 11 8" xfId="10220"/>
    <cellStyle name="Vejica 2 11 8 2" xfId="24378"/>
    <cellStyle name="Vejica 2 11 9" xfId="14478"/>
    <cellStyle name="Vejica 2 12" xfId="368"/>
    <cellStyle name="Vejica 2 12 2" xfId="1072"/>
    <cellStyle name="Vejica 2 12 2 2" xfId="5333"/>
    <cellStyle name="Vejica 2 12 2 2 2" xfId="9559"/>
    <cellStyle name="Vejica 2 12 2 2 2 2" xfId="23717"/>
    <cellStyle name="Vejica 2 12 2 2 3" xfId="13785"/>
    <cellStyle name="Vejica 2 12 2 2 3 2" xfId="27943"/>
    <cellStyle name="Vejica 2 12 2 2 4" xfId="18043"/>
    <cellStyle name="Vejica 2 12 2 3" xfId="3925"/>
    <cellStyle name="Vejica 2 12 2 3 2" xfId="8151"/>
    <cellStyle name="Vejica 2 12 2 3 2 2" xfId="22309"/>
    <cellStyle name="Vejica 2 12 2 3 3" xfId="12377"/>
    <cellStyle name="Vejica 2 12 2 3 3 2" xfId="26535"/>
    <cellStyle name="Vejica 2 12 2 3 4" xfId="16635"/>
    <cellStyle name="Vejica 2 12 2 4" xfId="2517"/>
    <cellStyle name="Vejica 2 12 2 4 2" xfId="19459"/>
    <cellStyle name="Vejica 2 12 2 5" xfId="6743"/>
    <cellStyle name="Vejica 2 12 2 5 2" xfId="20901"/>
    <cellStyle name="Vejica 2 12 2 6" xfId="10969"/>
    <cellStyle name="Vejica 2 12 2 6 2" xfId="25127"/>
    <cellStyle name="Vejica 2 12 2 7" xfId="15227"/>
    <cellStyle name="Vejica 2 12 3" xfId="4629"/>
    <cellStyle name="Vejica 2 12 3 2" xfId="8855"/>
    <cellStyle name="Vejica 2 12 3 2 2" xfId="23013"/>
    <cellStyle name="Vejica 2 12 3 3" xfId="13081"/>
    <cellStyle name="Vejica 2 12 3 3 2" xfId="27239"/>
    <cellStyle name="Vejica 2 12 3 4" xfId="17339"/>
    <cellStyle name="Vejica 2 12 4" xfId="3221"/>
    <cellStyle name="Vejica 2 12 4 2" xfId="7447"/>
    <cellStyle name="Vejica 2 12 4 2 2" xfId="21605"/>
    <cellStyle name="Vejica 2 12 4 3" xfId="11673"/>
    <cellStyle name="Vejica 2 12 4 3 2" xfId="25831"/>
    <cellStyle name="Vejica 2 12 4 4" xfId="15931"/>
    <cellStyle name="Vejica 2 12 5" xfId="1813"/>
    <cellStyle name="Vejica 2 12 5 2" xfId="18755"/>
    <cellStyle name="Vejica 2 12 6" xfId="6039"/>
    <cellStyle name="Vejica 2 12 6 2" xfId="20197"/>
    <cellStyle name="Vejica 2 12 7" xfId="10265"/>
    <cellStyle name="Vejica 2 12 7 2" xfId="24423"/>
    <cellStyle name="Vejica 2 12 8" xfId="14523"/>
    <cellStyle name="Vejica 2 13" xfId="720"/>
    <cellStyle name="Vejica 2 13 2" xfId="4981"/>
    <cellStyle name="Vejica 2 13 2 2" xfId="9207"/>
    <cellStyle name="Vejica 2 13 2 2 2" xfId="23365"/>
    <cellStyle name="Vejica 2 13 2 3" xfId="13433"/>
    <cellStyle name="Vejica 2 13 2 3 2" xfId="27591"/>
    <cellStyle name="Vejica 2 13 2 4" xfId="17691"/>
    <cellStyle name="Vejica 2 13 3" xfId="3573"/>
    <cellStyle name="Vejica 2 13 3 2" xfId="7799"/>
    <cellStyle name="Vejica 2 13 3 2 2" xfId="21957"/>
    <cellStyle name="Vejica 2 13 3 3" xfId="12025"/>
    <cellStyle name="Vejica 2 13 3 3 2" xfId="26183"/>
    <cellStyle name="Vejica 2 13 3 4" xfId="16283"/>
    <cellStyle name="Vejica 2 13 4" xfId="2165"/>
    <cellStyle name="Vejica 2 13 4 2" xfId="19107"/>
    <cellStyle name="Vejica 2 13 5" xfId="6391"/>
    <cellStyle name="Vejica 2 13 5 2" xfId="20549"/>
    <cellStyle name="Vejica 2 13 6" xfId="10617"/>
    <cellStyle name="Vejica 2 13 6 2" xfId="24775"/>
    <cellStyle name="Vejica 2 13 7" xfId="14875"/>
    <cellStyle name="Vejica 2 14" xfId="1427"/>
    <cellStyle name="Vejica 2 14 2" xfId="4277"/>
    <cellStyle name="Vejica 2 14 2 2" xfId="19811"/>
    <cellStyle name="Vejica 2 14 3" xfId="8503"/>
    <cellStyle name="Vejica 2 14 3 2" xfId="22661"/>
    <cellStyle name="Vejica 2 14 4" xfId="12729"/>
    <cellStyle name="Vejica 2 14 4 2" xfId="26887"/>
    <cellStyle name="Vejica 2 14 5" xfId="16987"/>
    <cellStyle name="Vejica 2 15" xfId="2869"/>
    <cellStyle name="Vejica 2 15 2" xfId="7095"/>
    <cellStyle name="Vejica 2 15 2 2" xfId="21253"/>
    <cellStyle name="Vejica 2 15 3" xfId="11321"/>
    <cellStyle name="Vejica 2 15 3 2" xfId="25479"/>
    <cellStyle name="Vejica 2 15 4" xfId="15579"/>
    <cellStyle name="Vejica 2 16" xfId="1464"/>
    <cellStyle name="Vejica 2 16 2" xfId="18406"/>
    <cellStyle name="Vejica 2 17" xfId="5690"/>
    <cellStyle name="Vejica 2 17 2" xfId="19848"/>
    <cellStyle name="Vejica 2 18" xfId="9916"/>
    <cellStyle name="Vejica 2 18 2" xfId="24074"/>
    <cellStyle name="Vejica 2 19" xfId="14140"/>
    <cellStyle name="Vejica 2 19 2" xfId="28298"/>
    <cellStyle name="Vejica 2 2" xfId="10"/>
    <cellStyle name="Vejica 2 2 10" xfId="334"/>
    <cellStyle name="Vejica 2 2 10 2" xfId="686"/>
    <cellStyle name="Vejica 2 2 10 2 2" xfId="1390"/>
    <cellStyle name="Vejica 2 2 10 2 2 2" xfId="5651"/>
    <cellStyle name="Vejica 2 2 10 2 2 2 2" xfId="9877"/>
    <cellStyle name="Vejica 2 2 10 2 2 2 2 2" xfId="24035"/>
    <cellStyle name="Vejica 2 2 10 2 2 2 3" xfId="14103"/>
    <cellStyle name="Vejica 2 2 10 2 2 2 3 2" xfId="28261"/>
    <cellStyle name="Vejica 2 2 10 2 2 2 4" xfId="18361"/>
    <cellStyle name="Vejica 2 2 10 2 2 3" xfId="4243"/>
    <cellStyle name="Vejica 2 2 10 2 2 3 2" xfId="8469"/>
    <cellStyle name="Vejica 2 2 10 2 2 3 2 2" xfId="22627"/>
    <cellStyle name="Vejica 2 2 10 2 2 3 3" xfId="12695"/>
    <cellStyle name="Vejica 2 2 10 2 2 3 3 2" xfId="26853"/>
    <cellStyle name="Vejica 2 2 10 2 2 3 4" xfId="16953"/>
    <cellStyle name="Vejica 2 2 10 2 2 4" xfId="2835"/>
    <cellStyle name="Vejica 2 2 10 2 2 4 2" xfId="19777"/>
    <cellStyle name="Vejica 2 2 10 2 2 5" xfId="7061"/>
    <cellStyle name="Vejica 2 2 10 2 2 5 2" xfId="21219"/>
    <cellStyle name="Vejica 2 2 10 2 2 6" xfId="11287"/>
    <cellStyle name="Vejica 2 2 10 2 2 6 2" xfId="25445"/>
    <cellStyle name="Vejica 2 2 10 2 2 7" xfId="15545"/>
    <cellStyle name="Vejica 2 2 10 2 3" xfId="4947"/>
    <cellStyle name="Vejica 2 2 10 2 3 2" xfId="9173"/>
    <cellStyle name="Vejica 2 2 10 2 3 2 2" xfId="23331"/>
    <cellStyle name="Vejica 2 2 10 2 3 3" xfId="13399"/>
    <cellStyle name="Vejica 2 2 10 2 3 3 2" xfId="27557"/>
    <cellStyle name="Vejica 2 2 10 2 3 4" xfId="17657"/>
    <cellStyle name="Vejica 2 2 10 2 4" xfId="3539"/>
    <cellStyle name="Vejica 2 2 10 2 4 2" xfId="7765"/>
    <cellStyle name="Vejica 2 2 10 2 4 2 2" xfId="21923"/>
    <cellStyle name="Vejica 2 2 10 2 4 3" xfId="11991"/>
    <cellStyle name="Vejica 2 2 10 2 4 3 2" xfId="26149"/>
    <cellStyle name="Vejica 2 2 10 2 4 4" xfId="16249"/>
    <cellStyle name="Vejica 2 2 10 2 5" xfId="2131"/>
    <cellStyle name="Vejica 2 2 10 2 5 2" xfId="19073"/>
    <cellStyle name="Vejica 2 2 10 2 6" xfId="6357"/>
    <cellStyle name="Vejica 2 2 10 2 6 2" xfId="20515"/>
    <cellStyle name="Vejica 2 2 10 2 7" xfId="10583"/>
    <cellStyle name="Vejica 2 2 10 2 7 2" xfId="24741"/>
    <cellStyle name="Vejica 2 2 10 2 8" xfId="14841"/>
    <cellStyle name="Vejica 2 2 10 3" xfId="1038"/>
    <cellStyle name="Vejica 2 2 10 3 2" xfId="5299"/>
    <cellStyle name="Vejica 2 2 10 3 2 2" xfId="9525"/>
    <cellStyle name="Vejica 2 2 10 3 2 2 2" xfId="23683"/>
    <cellStyle name="Vejica 2 2 10 3 2 3" xfId="13751"/>
    <cellStyle name="Vejica 2 2 10 3 2 3 2" xfId="27909"/>
    <cellStyle name="Vejica 2 2 10 3 2 4" xfId="18009"/>
    <cellStyle name="Vejica 2 2 10 3 3" xfId="3891"/>
    <cellStyle name="Vejica 2 2 10 3 3 2" xfId="8117"/>
    <cellStyle name="Vejica 2 2 10 3 3 2 2" xfId="22275"/>
    <cellStyle name="Vejica 2 2 10 3 3 3" xfId="12343"/>
    <cellStyle name="Vejica 2 2 10 3 3 3 2" xfId="26501"/>
    <cellStyle name="Vejica 2 2 10 3 3 4" xfId="16601"/>
    <cellStyle name="Vejica 2 2 10 3 4" xfId="2483"/>
    <cellStyle name="Vejica 2 2 10 3 4 2" xfId="19425"/>
    <cellStyle name="Vejica 2 2 10 3 5" xfId="6709"/>
    <cellStyle name="Vejica 2 2 10 3 5 2" xfId="20867"/>
    <cellStyle name="Vejica 2 2 10 3 6" xfId="10935"/>
    <cellStyle name="Vejica 2 2 10 3 6 2" xfId="25093"/>
    <cellStyle name="Vejica 2 2 10 3 7" xfId="15193"/>
    <cellStyle name="Vejica 2 2 10 4" xfId="4595"/>
    <cellStyle name="Vejica 2 2 10 4 2" xfId="8821"/>
    <cellStyle name="Vejica 2 2 10 4 2 2" xfId="22979"/>
    <cellStyle name="Vejica 2 2 10 4 3" xfId="13047"/>
    <cellStyle name="Vejica 2 2 10 4 3 2" xfId="27205"/>
    <cellStyle name="Vejica 2 2 10 4 4" xfId="17305"/>
    <cellStyle name="Vejica 2 2 10 5" xfId="3187"/>
    <cellStyle name="Vejica 2 2 10 5 2" xfId="7413"/>
    <cellStyle name="Vejica 2 2 10 5 2 2" xfId="21571"/>
    <cellStyle name="Vejica 2 2 10 5 3" xfId="11639"/>
    <cellStyle name="Vejica 2 2 10 5 3 2" xfId="25797"/>
    <cellStyle name="Vejica 2 2 10 5 4" xfId="15897"/>
    <cellStyle name="Vejica 2 2 10 6" xfId="1779"/>
    <cellStyle name="Vejica 2 2 10 6 2" xfId="18721"/>
    <cellStyle name="Vejica 2 2 10 7" xfId="6005"/>
    <cellStyle name="Vejica 2 2 10 7 2" xfId="20163"/>
    <cellStyle name="Vejica 2 2 10 8" xfId="10231"/>
    <cellStyle name="Vejica 2 2 10 8 2" xfId="24389"/>
    <cellStyle name="Vejica 2 2 10 9" xfId="14489"/>
    <cellStyle name="Vejica 2 2 11" xfId="370"/>
    <cellStyle name="Vejica 2 2 11 2" xfId="1074"/>
    <cellStyle name="Vejica 2 2 11 2 2" xfId="5335"/>
    <cellStyle name="Vejica 2 2 11 2 2 2" xfId="9561"/>
    <cellStyle name="Vejica 2 2 11 2 2 2 2" xfId="23719"/>
    <cellStyle name="Vejica 2 2 11 2 2 3" xfId="13787"/>
    <cellStyle name="Vejica 2 2 11 2 2 3 2" xfId="27945"/>
    <cellStyle name="Vejica 2 2 11 2 2 4" xfId="18045"/>
    <cellStyle name="Vejica 2 2 11 2 3" xfId="3927"/>
    <cellStyle name="Vejica 2 2 11 2 3 2" xfId="8153"/>
    <cellStyle name="Vejica 2 2 11 2 3 2 2" xfId="22311"/>
    <cellStyle name="Vejica 2 2 11 2 3 3" xfId="12379"/>
    <cellStyle name="Vejica 2 2 11 2 3 3 2" xfId="26537"/>
    <cellStyle name="Vejica 2 2 11 2 3 4" xfId="16637"/>
    <cellStyle name="Vejica 2 2 11 2 4" xfId="2519"/>
    <cellStyle name="Vejica 2 2 11 2 4 2" xfId="19461"/>
    <cellStyle name="Vejica 2 2 11 2 5" xfId="6745"/>
    <cellStyle name="Vejica 2 2 11 2 5 2" xfId="20903"/>
    <cellStyle name="Vejica 2 2 11 2 6" xfId="10971"/>
    <cellStyle name="Vejica 2 2 11 2 6 2" xfId="25129"/>
    <cellStyle name="Vejica 2 2 11 2 7" xfId="15229"/>
    <cellStyle name="Vejica 2 2 11 3" xfId="4631"/>
    <cellStyle name="Vejica 2 2 11 3 2" xfId="8857"/>
    <cellStyle name="Vejica 2 2 11 3 2 2" xfId="23015"/>
    <cellStyle name="Vejica 2 2 11 3 3" xfId="13083"/>
    <cellStyle name="Vejica 2 2 11 3 3 2" xfId="27241"/>
    <cellStyle name="Vejica 2 2 11 3 4" xfId="17341"/>
    <cellStyle name="Vejica 2 2 11 4" xfId="3223"/>
    <cellStyle name="Vejica 2 2 11 4 2" xfId="7449"/>
    <cellStyle name="Vejica 2 2 11 4 2 2" xfId="21607"/>
    <cellStyle name="Vejica 2 2 11 4 3" xfId="11675"/>
    <cellStyle name="Vejica 2 2 11 4 3 2" xfId="25833"/>
    <cellStyle name="Vejica 2 2 11 4 4" xfId="15933"/>
    <cellStyle name="Vejica 2 2 11 5" xfId="1815"/>
    <cellStyle name="Vejica 2 2 11 5 2" xfId="18757"/>
    <cellStyle name="Vejica 2 2 11 6" xfId="6041"/>
    <cellStyle name="Vejica 2 2 11 6 2" xfId="20199"/>
    <cellStyle name="Vejica 2 2 11 7" xfId="10267"/>
    <cellStyle name="Vejica 2 2 11 7 2" xfId="24425"/>
    <cellStyle name="Vejica 2 2 11 8" xfId="14525"/>
    <cellStyle name="Vejica 2 2 12" xfId="722"/>
    <cellStyle name="Vejica 2 2 12 2" xfId="4983"/>
    <cellStyle name="Vejica 2 2 12 2 2" xfId="9209"/>
    <cellStyle name="Vejica 2 2 12 2 2 2" xfId="23367"/>
    <cellStyle name="Vejica 2 2 12 2 3" xfId="13435"/>
    <cellStyle name="Vejica 2 2 12 2 3 2" xfId="27593"/>
    <cellStyle name="Vejica 2 2 12 2 4" xfId="17693"/>
    <cellStyle name="Vejica 2 2 12 3" xfId="3575"/>
    <cellStyle name="Vejica 2 2 12 3 2" xfId="7801"/>
    <cellStyle name="Vejica 2 2 12 3 2 2" xfId="21959"/>
    <cellStyle name="Vejica 2 2 12 3 3" xfId="12027"/>
    <cellStyle name="Vejica 2 2 12 3 3 2" xfId="26185"/>
    <cellStyle name="Vejica 2 2 12 3 4" xfId="16285"/>
    <cellStyle name="Vejica 2 2 12 4" xfId="2167"/>
    <cellStyle name="Vejica 2 2 12 4 2" xfId="19109"/>
    <cellStyle name="Vejica 2 2 12 5" xfId="6393"/>
    <cellStyle name="Vejica 2 2 12 5 2" xfId="20551"/>
    <cellStyle name="Vejica 2 2 12 6" xfId="10619"/>
    <cellStyle name="Vejica 2 2 12 6 2" xfId="24777"/>
    <cellStyle name="Vejica 2 2 12 7" xfId="14877"/>
    <cellStyle name="Vejica 2 2 13" xfId="1428"/>
    <cellStyle name="Vejica 2 2 13 2" xfId="4279"/>
    <cellStyle name="Vejica 2 2 13 2 2" xfId="19813"/>
    <cellStyle name="Vejica 2 2 13 3" xfId="8505"/>
    <cellStyle name="Vejica 2 2 13 3 2" xfId="22663"/>
    <cellStyle name="Vejica 2 2 13 4" xfId="12731"/>
    <cellStyle name="Vejica 2 2 13 4 2" xfId="26889"/>
    <cellStyle name="Vejica 2 2 13 5" xfId="16989"/>
    <cellStyle name="Vejica 2 2 14" xfId="2871"/>
    <cellStyle name="Vejica 2 2 14 2" xfId="7097"/>
    <cellStyle name="Vejica 2 2 14 2 2" xfId="21255"/>
    <cellStyle name="Vejica 2 2 14 3" xfId="11323"/>
    <cellStyle name="Vejica 2 2 14 3 2" xfId="25481"/>
    <cellStyle name="Vejica 2 2 14 4" xfId="15581"/>
    <cellStyle name="Vejica 2 2 15" xfId="1465"/>
    <cellStyle name="Vejica 2 2 15 2" xfId="18407"/>
    <cellStyle name="Vejica 2 2 16" xfId="5691"/>
    <cellStyle name="Vejica 2 2 16 2" xfId="19849"/>
    <cellStyle name="Vejica 2 2 17" xfId="9917"/>
    <cellStyle name="Vejica 2 2 17 2" xfId="24075"/>
    <cellStyle name="Vejica 2 2 18" xfId="14141"/>
    <cellStyle name="Vejica 2 2 18 2" xfId="28299"/>
    <cellStyle name="Vejica 2 2 19" xfId="14175"/>
    <cellStyle name="Vejica 2 2 2" xfId="14"/>
    <cellStyle name="Vejica 2 2 2 10" xfId="374"/>
    <cellStyle name="Vejica 2 2 2 10 2" xfId="1078"/>
    <cellStyle name="Vejica 2 2 2 10 2 2" xfId="5339"/>
    <cellStyle name="Vejica 2 2 2 10 2 2 2" xfId="9565"/>
    <cellStyle name="Vejica 2 2 2 10 2 2 2 2" xfId="23723"/>
    <cellStyle name="Vejica 2 2 2 10 2 2 3" xfId="13791"/>
    <cellStyle name="Vejica 2 2 2 10 2 2 3 2" xfId="27949"/>
    <cellStyle name="Vejica 2 2 2 10 2 2 4" xfId="18049"/>
    <cellStyle name="Vejica 2 2 2 10 2 3" xfId="3931"/>
    <cellStyle name="Vejica 2 2 2 10 2 3 2" xfId="8157"/>
    <cellStyle name="Vejica 2 2 2 10 2 3 2 2" xfId="22315"/>
    <cellStyle name="Vejica 2 2 2 10 2 3 3" xfId="12383"/>
    <cellStyle name="Vejica 2 2 2 10 2 3 3 2" xfId="26541"/>
    <cellStyle name="Vejica 2 2 2 10 2 3 4" xfId="16641"/>
    <cellStyle name="Vejica 2 2 2 10 2 4" xfId="2523"/>
    <cellStyle name="Vejica 2 2 2 10 2 4 2" xfId="19465"/>
    <cellStyle name="Vejica 2 2 2 10 2 5" xfId="6749"/>
    <cellStyle name="Vejica 2 2 2 10 2 5 2" xfId="20907"/>
    <cellStyle name="Vejica 2 2 2 10 2 6" xfId="10975"/>
    <cellStyle name="Vejica 2 2 2 10 2 6 2" xfId="25133"/>
    <cellStyle name="Vejica 2 2 2 10 2 7" xfId="15233"/>
    <cellStyle name="Vejica 2 2 2 10 3" xfId="4635"/>
    <cellStyle name="Vejica 2 2 2 10 3 2" xfId="8861"/>
    <cellStyle name="Vejica 2 2 2 10 3 2 2" xfId="23019"/>
    <cellStyle name="Vejica 2 2 2 10 3 3" xfId="13087"/>
    <cellStyle name="Vejica 2 2 2 10 3 3 2" xfId="27245"/>
    <cellStyle name="Vejica 2 2 2 10 3 4" xfId="17345"/>
    <cellStyle name="Vejica 2 2 2 10 4" xfId="3227"/>
    <cellStyle name="Vejica 2 2 2 10 4 2" xfId="7453"/>
    <cellStyle name="Vejica 2 2 2 10 4 2 2" xfId="21611"/>
    <cellStyle name="Vejica 2 2 2 10 4 3" xfId="11679"/>
    <cellStyle name="Vejica 2 2 2 10 4 3 2" xfId="25837"/>
    <cellStyle name="Vejica 2 2 2 10 4 4" xfId="15937"/>
    <cellStyle name="Vejica 2 2 2 10 5" xfId="1819"/>
    <cellStyle name="Vejica 2 2 2 10 5 2" xfId="18761"/>
    <cellStyle name="Vejica 2 2 2 10 6" xfId="6045"/>
    <cellStyle name="Vejica 2 2 2 10 6 2" xfId="20203"/>
    <cellStyle name="Vejica 2 2 2 10 7" xfId="10271"/>
    <cellStyle name="Vejica 2 2 2 10 7 2" xfId="24429"/>
    <cellStyle name="Vejica 2 2 2 10 8" xfId="14529"/>
    <cellStyle name="Vejica 2 2 2 11" xfId="726"/>
    <cellStyle name="Vejica 2 2 2 11 2" xfId="4987"/>
    <cellStyle name="Vejica 2 2 2 11 2 2" xfId="9213"/>
    <cellStyle name="Vejica 2 2 2 11 2 2 2" xfId="23371"/>
    <cellStyle name="Vejica 2 2 2 11 2 3" xfId="13439"/>
    <cellStyle name="Vejica 2 2 2 11 2 3 2" xfId="27597"/>
    <cellStyle name="Vejica 2 2 2 11 2 4" xfId="17697"/>
    <cellStyle name="Vejica 2 2 2 11 3" xfId="3579"/>
    <cellStyle name="Vejica 2 2 2 11 3 2" xfId="7805"/>
    <cellStyle name="Vejica 2 2 2 11 3 2 2" xfId="21963"/>
    <cellStyle name="Vejica 2 2 2 11 3 3" xfId="12031"/>
    <cellStyle name="Vejica 2 2 2 11 3 3 2" xfId="26189"/>
    <cellStyle name="Vejica 2 2 2 11 3 4" xfId="16289"/>
    <cellStyle name="Vejica 2 2 2 11 4" xfId="2171"/>
    <cellStyle name="Vejica 2 2 2 11 4 2" xfId="19113"/>
    <cellStyle name="Vejica 2 2 2 11 5" xfId="6397"/>
    <cellStyle name="Vejica 2 2 2 11 5 2" xfId="20555"/>
    <cellStyle name="Vejica 2 2 2 11 6" xfId="10623"/>
    <cellStyle name="Vejica 2 2 2 11 6 2" xfId="24781"/>
    <cellStyle name="Vejica 2 2 2 11 7" xfId="14881"/>
    <cellStyle name="Vejica 2 2 2 12" xfId="1429"/>
    <cellStyle name="Vejica 2 2 2 12 2" xfId="4283"/>
    <cellStyle name="Vejica 2 2 2 12 2 2" xfId="19817"/>
    <cellStyle name="Vejica 2 2 2 12 3" xfId="8509"/>
    <cellStyle name="Vejica 2 2 2 12 3 2" xfId="22667"/>
    <cellStyle name="Vejica 2 2 2 12 4" xfId="12735"/>
    <cellStyle name="Vejica 2 2 2 12 4 2" xfId="26893"/>
    <cellStyle name="Vejica 2 2 2 12 5" xfId="16993"/>
    <cellStyle name="Vejica 2 2 2 13" xfId="2875"/>
    <cellStyle name="Vejica 2 2 2 13 2" xfId="7101"/>
    <cellStyle name="Vejica 2 2 2 13 2 2" xfId="21259"/>
    <cellStyle name="Vejica 2 2 2 13 3" xfId="11327"/>
    <cellStyle name="Vejica 2 2 2 13 3 2" xfId="25485"/>
    <cellStyle name="Vejica 2 2 2 13 4" xfId="15585"/>
    <cellStyle name="Vejica 2 2 2 14" xfId="1466"/>
    <cellStyle name="Vejica 2 2 2 14 2" xfId="18408"/>
    <cellStyle name="Vejica 2 2 2 15" xfId="5692"/>
    <cellStyle name="Vejica 2 2 2 15 2" xfId="19850"/>
    <cellStyle name="Vejica 2 2 2 16" xfId="9918"/>
    <cellStyle name="Vejica 2 2 2 16 2" xfId="24076"/>
    <cellStyle name="Vejica 2 2 2 17" xfId="14142"/>
    <cellStyle name="Vejica 2 2 2 17 2" xfId="28300"/>
    <cellStyle name="Vejica 2 2 2 18" xfId="14176"/>
    <cellStyle name="Vejica 2 2 2 2" xfId="23"/>
    <cellStyle name="Vejica 2 2 2 2 10" xfId="734"/>
    <cellStyle name="Vejica 2 2 2 2 10 2" xfId="4995"/>
    <cellStyle name="Vejica 2 2 2 2 10 2 2" xfId="9221"/>
    <cellStyle name="Vejica 2 2 2 2 10 2 2 2" xfId="23379"/>
    <cellStyle name="Vejica 2 2 2 2 10 2 3" xfId="13447"/>
    <cellStyle name="Vejica 2 2 2 2 10 2 3 2" xfId="27605"/>
    <cellStyle name="Vejica 2 2 2 2 10 2 4" xfId="17705"/>
    <cellStyle name="Vejica 2 2 2 2 10 3" xfId="3587"/>
    <cellStyle name="Vejica 2 2 2 2 10 3 2" xfId="7813"/>
    <cellStyle name="Vejica 2 2 2 2 10 3 2 2" xfId="21971"/>
    <cellStyle name="Vejica 2 2 2 2 10 3 3" xfId="12039"/>
    <cellStyle name="Vejica 2 2 2 2 10 3 3 2" xfId="26197"/>
    <cellStyle name="Vejica 2 2 2 2 10 3 4" xfId="16297"/>
    <cellStyle name="Vejica 2 2 2 2 10 4" xfId="2179"/>
    <cellStyle name="Vejica 2 2 2 2 10 4 2" xfId="19121"/>
    <cellStyle name="Vejica 2 2 2 2 10 5" xfId="6405"/>
    <cellStyle name="Vejica 2 2 2 2 10 5 2" xfId="20563"/>
    <cellStyle name="Vejica 2 2 2 2 10 6" xfId="10631"/>
    <cellStyle name="Vejica 2 2 2 2 10 6 2" xfId="24789"/>
    <cellStyle name="Vejica 2 2 2 2 10 7" xfId="14889"/>
    <cellStyle name="Vejica 2 2 2 2 11" xfId="1437"/>
    <cellStyle name="Vejica 2 2 2 2 11 2" xfId="4291"/>
    <cellStyle name="Vejica 2 2 2 2 11 2 2" xfId="19825"/>
    <cellStyle name="Vejica 2 2 2 2 11 3" xfId="8517"/>
    <cellStyle name="Vejica 2 2 2 2 11 3 2" xfId="22675"/>
    <cellStyle name="Vejica 2 2 2 2 11 4" xfId="12743"/>
    <cellStyle name="Vejica 2 2 2 2 11 4 2" xfId="26901"/>
    <cellStyle name="Vejica 2 2 2 2 11 5" xfId="17001"/>
    <cellStyle name="Vejica 2 2 2 2 12" xfId="2883"/>
    <cellStyle name="Vejica 2 2 2 2 12 2" xfId="7109"/>
    <cellStyle name="Vejica 2 2 2 2 12 2 2" xfId="21267"/>
    <cellStyle name="Vejica 2 2 2 2 12 3" xfId="11335"/>
    <cellStyle name="Vejica 2 2 2 2 12 3 2" xfId="25493"/>
    <cellStyle name="Vejica 2 2 2 2 12 4" xfId="15593"/>
    <cellStyle name="Vejica 2 2 2 2 13" xfId="1474"/>
    <cellStyle name="Vejica 2 2 2 2 13 2" xfId="18416"/>
    <cellStyle name="Vejica 2 2 2 2 14" xfId="5700"/>
    <cellStyle name="Vejica 2 2 2 2 14 2" xfId="19858"/>
    <cellStyle name="Vejica 2 2 2 2 15" xfId="9926"/>
    <cellStyle name="Vejica 2 2 2 2 15 2" xfId="24084"/>
    <cellStyle name="Vejica 2 2 2 2 16" xfId="14150"/>
    <cellStyle name="Vejica 2 2 2 2 16 2" xfId="28308"/>
    <cellStyle name="Vejica 2 2 2 2 17" xfId="14184"/>
    <cellStyle name="Vejica 2 2 2 2 2" xfId="39"/>
    <cellStyle name="Vejica 2 2 2 2 2 10" xfId="1453"/>
    <cellStyle name="Vejica 2 2 2 2 2 10 2" xfId="4307"/>
    <cellStyle name="Vejica 2 2 2 2 2 10 2 2" xfId="19841"/>
    <cellStyle name="Vejica 2 2 2 2 2 10 3" xfId="8533"/>
    <cellStyle name="Vejica 2 2 2 2 2 10 3 2" xfId="22691"/>
    <cellStyle name="Vejica 2 2 2 2 2 10 4" xfId="12759"/>
    <cellStyle name="Vejica 2 2 2 2 2 10 4 2" xfId="26917"/>
    <cellStyle name="Vejica 2 2 2 2 2 10 5" xfId="17017"/>
    <cellStyle name="Vejica 2 2 2 2 2 11" xfId="2899"/>
    <cellStyle name="Vejica 2 2 2 2 2 11 2" xfId="7125"/>
    <cellStyle name="Vejica 2 2 2 2 2 11 2 2" xfId="21283"/>
    <cellStyle name="Vejica 2 2 2 2 2 11 3" xfId="11351"/>
    <cellStyle name="Vejica 2 2 2 2 2 11 3 2" xfId="25509"/>
    <cellStyle name="Vejica 2 2 2 2 2 11 4" xfId="15609"/>
    <cellStyle name="Vejica 2 2 2 2 2 12" xfId="1490"/>
    <cellStyle name="Vejica 2 2 2 2 2 12 2" xfId="18432"/>
    <cellStyle name="Vejica 2 2 2 2 2 13" xfId="5716"/>
    <cellStyle name="Vejica 2 2 2 2 2 13 2" xfId="19874"/>
    <cellStyle name="Vejica 2 2 2 2 2 14" xfId="9942"/>
    <cellStyle name="Vejica 2 2 2 2 2 14 2" xfId="24100"/>
    <cellStyle name="Vejica 2 2 2 2 2 15" xfId="14166"/>
    <cellStyle name="Vejica 2 2 2 2 2 15 2" xfId="28324"/>
    <cellStyle name="Vejica 2 2 2 2 2 16" xfId="14200"/>
    <cellStyle name="Vejica 2 2 2 2 2 2" xfId="108"/>
    <cellStyle name="Vejica 2 2 2 2 2 2 10" xfId="9974"/>
    <cellStyle name="Vejica 2 2 2 2 2 2 10 2" xfId="24132"/>
    <cellStyle name="Vejica 2 2 2 2 2 2 11" xfId="14232"/>
    <cellStyle name="Vejica 2 2 2 2 2 2 2" xfId="268"/>
    <cellStyle name="Vejica 2 2 2 2 2 2 2 2" xfId="621"/>
    <cellStyle name="Vejica 2 2 2 2 2 2 2 2 2" xfId="1325"/>
    <cellStyle name="Vejica 2 2 2 2 2 2 2 2 2 2" xfId="5586"/>
    <cellStyle name="Vejica 2 2 2 2 2 2 2 2 2 2 2" xfId="9812"/>
    <cellStyle name="Vejica 2 2 2 2 2 2 2 2 2 2 2 2" xfId="23970"/>
    <cellStyle name="Vejica 2 2 2 2 2 2 2 2 2 2 3" xfId="14038"/>
    <cellStyle name="Vejica 2 2 2 2 2 2 2 2 2 2 3 2" xfId="28196"/>
    <cellStyle name="Vejica 2 2 2 2 2 2 2 2 2 2 4" xfId="18296"/>
    <cellStyle name="Vejica 2 2 2 2 2 2 2 2 2 3" xfId="4178"/>
    <cellStyle name="Vejica 2 2 2 2 2 2 2 2 2 3 2" xfId="8404"/>
    <cellStyle name="Vejica 2 2 2 2 2 2 2 2 2 3 2 2" xfId="22562"/>
    <cellStyle name="Vejica 2 2 2 2 2 2 2 2 2 3 3" xfId="12630"/>
    <cellStyle name="Vejica 2 2 2 2 2 2 2 2 2 3 3 2" xfId="26788"/>
    <cellStyle name="Vejica 2 2 2 2 2 2 2 2 2 3 4" xfId="16888"/>
    <cellStyle name="Vejica 2 2 2 2 2 2 2 2 2 4" xfId="2770"/>
    <cellStyle name="Vejica 2 2 2 2 2 2 2 2 2 4 2" xfId="19712"/>
    <cellStyle name="Vejica 2 2 2 2 2 2 2 2 2 5" xfId="6996"/>
    <cellStyle name="Vejica 2 2 2 2 2 2 2 2 2 5 2" xfId="21154"/>
    <cellStyle name="Vejica 2 2 2 2 2 2 2 2 2 6" xfId="11222"/>
    <cellStyle name="Vejica 2 2 2 2 2 2 2 2 2 6 2" xfId="25380"/>
    <cellStyle name="Vejica 2 2 2 2 2 2 2 2 2 7" xfId="15480"/>
    <cellStyle name="Vejica 2 2 2 2 2 2 2 2 3" xfId="4882"/>
    <cellStyle name="Vejica 2 2 2 2 2 2 2 2 3 2" xfId="9108"/>
    <cellStyle name="Vejica 2 2 2 2 2 2 2 2 3 2 2" xfId="23266"/>
    <cellStyle name="Vejica 2 2 2 2 2 2 2 2 3 3" xfId="13334"/>
    <cellStyle name="Vejica 2 2 2 2 2 2 2 2 3 3 2" xfId="27492"/>
    <cellStyle name="Vejica 2 2 2 2 2 2 2 2 3 4" xfId="17592"/>
    <cellStyle name="Vejica 2 2 2 2 2 2 2 2 4" xfId="3474"/>
    <cellStyle name="Vejica 2 2 2 2 2 2 2 2 4 2" xfId="7700"/>
    <cellStyle name="Vejica 2 2 2 2 2 2 2 2 4 2 2" xfId="21858"/>
    <cellStyle name="Vejica 2 2 2 2 2 2 2 2 4 3" xfId="11926"/>
    <cellStyle name="Vejica 2 2 2 2 2 2 2 2 4 3 2" xfId="26084"/>
    <cellStyle name="Vejica 2 2 2 2 2 2 2 2 4 4" xfId="16184"/>
    <cellStyle name="Vejica 2 2 2 2 2 2 2 2 5" xfId="2066"/>
    <cellStyle name="Vejica 2 2 2 2 2 2 2 2 5 2" xfId="19008"/>
    <cellStyle name="Vejica 2 2 2 2 2 2 2 2 6" xfId="6292"/>
    <cellStyle name="Vejica 2 2 2 2 2 2 2 2 6 2" xfId="20450"/>
    <cellStyle name="Vejica 2 2 2 2 2 2 2 2 7" xfId="10518"/>
    <cellStyle name="Vejica 2 2 2 2 2 2 2 2 7 2" xfId="24676"/>
    <cellStyle name="Vejica 2 2 2 2 2 2 2 2 8" xfId="14776"/>
    <cellStyle name="Vejica 2 2 2 2 2 2 2 3" xfId="973"/>
    <cellStyle name="Vejica 2 2 2 2 2 2 2 3 2" xfId="5234"/>
    <cellStyle name="Vejica 2 2 2 2 2 2 2 3 2 2" xfId="9460"/>
    <cellStyle name="Vejica 2 2 2 2 2 2 2 3 2 2 2" xfId="23618"/>
    <cellStyle name="Vejica 2 2 2 2 2 2 2 3 2 3" xfId="13686"/>
    <cellStyle name="Vejica 2 2 2 2 2 2 2 3 2 3 2" xfId="27844"/>
    <cellStyle name="Vejica 2 2 2 2 2 2 2 3 2 4" xfId="17944"/>
    <cellStyle name="Vejica 2 2 2 2 2 2 2 3 3" xfId="3826"/>
    <cellStyle name="Vejica 2 2 2 2 2 2 2 3 3 2" xfId="8052"/>
    <cellStyle name="Vejica 2 2 2 2 2 2 2 3 3 2 2" xfId="22210"/>
    <cellStyle name="Vejica 2 2 2 2 2 2 2 3 3 3" xfId="12278"/>
    <cellStyle name="Vejica 2 2 2 2 2 2 2 3 3 3 2" xfId="26436"/>
    <cellStyle name="Vejica 2 2 2 2 2 2 2 3 3 4" xfId="16536"/>
    <cellStyle name="Vejica 2 2 2 2 2 2 2 3 4" xfId="2418"/>
    <cellStyle name="Vejica 2 2 2 2 2 2 2 3 4 2" xfId="19360"/>
    <cellStyle name="Vejica 2 2 2 2 2 2 2 3 5" xfId="6644"/>
    <cellStyle name="Vejica 2 2 2 2 2 2 2 3 5 2" xfId="20802"/>
    <cellStyle name="Vejica 2 2 2 2 2 2 2 3 6" xfId="10870"/>
    <cellStyle name="Vejica 2 2 2 2 2 2 2 3 6 2" xfId="25028"/>
    <cellStyle name="Vejica 2 2 2 2 2 2 2 3 7" xfId="15128"/>
    <cellStyle name="Vejica 2 2 2 2 2 2 2 4" xfId="4530"/>
    <cellStyle name="Vejica 2 2 2 2 2 2 2 4 2" xfId="8756"/>
    <cellStyle name="Vejica 2 2 2 2 2 2 2 4 2 2" xfId="22914"/>
    <cellStyle name="Vejica 2 2 2 2 2 2 2 4 3" xfId="12982"/>
    <cellStyle name="Vejica 2 2 2 2 2 2 2 4 3 2" xfId="27140"/>
    <cellStyle name="Vejica 2 2 2 2 2 2 2 4 4" xfId="17240"/>
    <cellStyle name="Vejica 2 2 2 2 2 2 2 5" xfId="3122"/>
    <cellStyle name="Vejica 2 2 2 2 2 2 2 5 2" xfId="7348"/>
    <cellStyle name="Vejica 2 2 2 2 2 2 2 5 2 2" xfId="21506"/>
    <cellStyle name="Vejica 2 2 2 2 2 2 2 5 3" xfId="11574"/>
    <cellStyle name="Vejica 2 2 2 2 2 2 2 5 3 2" xfId="25732"/>
    <cellStyle name="Vejica 2 2 2 2 2 2 2 5 4" xfId="15832"/>
    <cellStyle name="Vejica 2 2 2 2 2 2 2 6" xfId="1714"/>
    <cellStyle name="Vejica 2 2 2 2 2 2 2 6 2" xfId="18656"/>
    <cellStyle name="Vejica 2 2 2 2 2 2 2 7" xfId="5940"/>
    <cellStyle name="Vejica 2 2 2 2 2 2 2 7 2" xfId="20098"/>
    <cellStyle name="Vejica 2 2 2 2 2 2 2 8" xfId="10166"/>
    <cellStyle name="Vejica 2 2 2 2 2 2 2 8 2" xfId="24324"/>
    <cellStyle name="Vejica 2 2 2 2 2 2 2 9" xfId="14424"/>
    <cellStyle name="Vejica 2 2 2 2 2 2 3" xfId="364"/>
    <cellStyle name="Vejica 2 2 2 2 2 2 3 2" xfId="716"/>
    <cellStyle name="Vejica 2 2 2 2 2 2 3 2 2" xfId="1420"/>
    <cellStyle name="Vejica 2 2 2 2 2 2 3 2 2 2" xfId="5681"/>
    <cellStyle name="Vejica 2 2 2 2 2 2 3 2 2 2 2" xfId="9907"/>
    <cellStyle name="Vejica 2 2 2 2 2 2 3 2 2 2 2 2" xfId="24065"/>
    <cellStyle name="Vejica 2 2 2 2 2 2 3 2 2 2 3" xfId="14133"/>
    <cellStyle name="Vejica 2 2 2 2 2 2 3 2 2 2 3 2" xfId="28291"/>
    <cellStyle name="Vejica 2 2 2 2 2 2 3 2 2 2 4" xfId="18391"/>
    <cellStyle name="Vejica 2 2 2 2 2 2 3 2 2 3" xfId="4273"/>
    <cellStyle name="Vejica 2 2 2 2 2 2 3 2 2 3 2" xfId="8499"/>
    <cellStyle name="Vejica 2 2 2 2 2 2 3 2 2 3 2 2" xfId="22657"/>
    <cellStyle name="Vejica 2 2 2 2 2 2 3 2 2 3 3" xfId="12725"/>
    <cellStyle name="Vejica 2 2 2 2 2 2 3 2 2 3 3 2" xfId="26883"/>
    <cellStyle name="Vejica 2 2 2 2 2 2 3 2 2 3 4" xfId="16983"/>
    <cellStyle name="Vejica 2 2 2 2 2 2 3 2 2 4" xfId="2865"/>
    <cellStyle name="Vejica 2 2 2 2 2 2 3 2 2 4 2" xfId="19807"/>
    <cellStyle name="Vejica 2 2 2 2 2 2 3 2 2 5" xfId="7091"/>
    <cellStyle name="Vejica 2 2 2 2 2 2 3 2 2 5 2" xfId="21249"/>
    <cellStyle name="Vejica 2 2 2 2 2 2 3 2 2 6" xfId="11317"/>
    <cellStyle name="Vejica 2 2 2 2 2 2 3 2 2 6 2" xfId="25475"/>
    <cellStyle name="Vejica 2 2 2 2 2 2 3 2 2 7" xfId="15575"/>
    <cellStyle name="Vejica 2 2 2 2 2 2 3 2 3" xfId="4977"/>
    <cellStyle name="Vejica 2 2 2 2 2 2 3 2 3 2" xfId="9203"/>
    <cellStyle name="Vejica 2 2 2 2 2 2 3 2 3 2 2" xfId="23361"/>
    <cellStyle name="Vejica 2 2 2 2 2 2 3 2 3 3" xfId="13429"/>
    <cellStyle name="Vejica 2 2 2 2 2 2 3 2 3 3 2" xfId="27587"/>
    <cellStyle name="Vejica 2 2 2 2 2 2 3 2 3 4" xfId="17687"/>
    <cellStyle name="Vejica 2 2 2 2 2 2 3 2 4" xfId="3569"/>
    <cellStyle name="Vejica 2 2 2 2 2 2 3 2 4 2" xfId="7795"/>
    <cellStyle name="Vejica 2 2 2 2 2 2 3 2 4 2 2" xfId="21953"/>
    <cellStyle name="Vejica 2 2 2 2 2 2 3 2 4 3" xfId="12021"/>
    <cellStyle name="Vejica 2 2 2 2 2 2 3 2 4 3 2" xfId="26179"/>
    <cellStyle name="Vejica 2 2 2 2 2 2 3 2 4 4" xfId="16279"/>
    <cellStyle name="Vejica 2 2 2 2 2 2 3 2 5" xfId="2161"/>
    <cellStyle name="Vejica 2 2 2 2 2 2 3 2 5 2" xfId="19103"/>
    <cellStyle name="Vejica 2 2 2 2 2 2 3 2 6" xfId="6387"/>
    <cellStyle name="Vejica 2 2 2 2 2 2 3 2 6 2" xfId="20545"/>
    <cellStyle name="Vejica 2 2 2 2 2 2 3 2 7" xfId="10613"/>
    <cellStyle name="Vejica 2 2 2 2 2 2 3 2 7 2" xfId="24771"/>
    <cellStyle name="Vejica 2 2 2 2 2 2 3 2 8" xfId="14871"/>
    <cellStyle name="Vejica 2 2 2 2 2 2 3 3" xfId="1068"/>
    <cellStyle name="Vejica 2 2 2 2 2 2 3 3 2" xfId="5329"/>
    <cellStyle name="Vejica 2 2 2 2 2 2 3 3 2 2" xfId="9555"/>
    <cellStyle name="Vejica 2 2 2 2 2 2 3 3 2 2 2" xfId="23713"/>
    <cellStyle name="Vejica 2 2 2 2 2 2 3 3 2 3" xfId="13781"/>
    <cellStyle name="Vejica 2 2 2 2 2 2 3 3 2 3 2" xfId="27939"/>
    <cellStyle name="Vejica 2 2 2 2 2 2 3 3 2 4" xfId="18039"/>
    <cellStyle name="Vejica 2 2 2 2 2 2 3 3 3" xfId="3921"/>
    <cellStyle name="Vejica 2 2 2 2 2 2 3 3 3 2" xfId="8147"/>
    <cellStyle name="Vejica 2 2 2 2 2 2 3 3 3 2 2" xfId="22305"/>
    <cellStyle name="Vejica 2 2 2 2 2 2 3 3 3 3" xfId="12373"/>
    <cellStyle name="Vejica 2 2 2 2 2 2 3 3 3 3 2" xfId="26531"/>
    <cellStyle name="Vejica 2 2 2 2 2 2 3 3 3 4" xfId="16631"/>
    <cellStyle name="Vejica 2 2 2 2 2 2 3 3 4" xfId="2513"/>
    <cellStyle name="Vejica 2 2 2 2 2 2 3 3 4 2" xfId="19455"/>
    <cellStyle name="Vejica 2 2 2 2 2 2 3 3 5" xfId="6739"/>
    <cellStyle name="Vejica 2 2 2 2 2 2 3 3 5 2" xfId="20897"/>
    <cellStyle name="Vejica 2 2 2 2 2 2 3 3 6" xfId="10965"/>
    <cellStyle name="Vejica 2 2 2 2 2 2 3 3 6 2" xfId="25123"/>
    <cellStyle name="Vejica 2 2 2 2 2 2 3 3 7" xfId="15223"/>
    <cellStyle name="Vejica 2 2 2 2 2 2 3 4" xfId="4625"/>
    <cellStyle name="Vejica 2 2 2 2 2 2 3 4 2" xfId="8851"/>
    <cellStyle name="Vejica 2 2 2 2 2 2 3 4 2 2" xfId="23009"/>
    <cellStyle name="Vejica 2 2 2 2 2 2 3 4 3" xfId="13077"/>
    <cellStyle name="Vejica 2 2 2 2 2 2 3 4 3 2" xfId="27235"/>
    <cellStyle name="Vejica 2 2 2 2 2 2 3 4 4" xfId="17335"/>
    <cellStyle name="Vejica 2 2 2 2 2 2 3 5" xfId="3217"/>
    <cellStyle name="Vejica 2 2 2 2 2 2 3 5 2" xfId="7443"/>
    <cellStyle name="Vejica 2 2 2 2 2 2 3 5 2 2" xfId="21601"/>
    <cellStyle name="Vejica 2 2 2 2 2 2 3 5 3" xfId="11669"/>
    <cellStyle name="Vejica 2 2 2 2 2 2 3 5 3 2" xfId="25827"/>
    <cellStyle name="Vejica 2 2 2 2 2 2 3 5 4" xfId="15927"/>
    <cellStyle name="Vejica 2 2 2 2 2 2 3 6" xfId="1809"/>
    <cellStyle name="Vejica 2 2 2 2 2 2 3 6 2" xfId="18751"/>
    <cellStyle name="Vejica 2 2 2 2 2 2 3 7" xfId="6035"/>
    <cellStyle name="Vejica 2 2 2 2 2 2 3 7 2" xfId="20193"/>
    <cellStyle name="Vejica 2 2 2 2 2 2 3 8" xfId="10261"/>
    <cellStyle name="Vejica 2 2 2 2 2 2 3 8 2" xfId="24419"/>
    <cellStyle name="Vejica 2 2 2 2 2 2 3 9" xfId="14519"/>
    <cellStyle name="Vejica 2 2 2 2 2 2 4" xfId="493"/>
    <cellStyle name="Vejica 2 2 2 2 2 2 4 2" xfId="1197"/>
    <cellStyle name="Vejica 2 2 2 2 2 2 4 2 2" xfId="5458"/>
    <cellStyle name="Vejica 2 2 2 2 2 2 4 2 2 2" xfId="9684"/>
    <cellStyle name="Vejica 2 2 2 2 2 2 4 2 2 2 2" xfId="23842"/>
    <cellStyle name="Vejica 2 2 2 2 2 2 4 2 2 3" xfId="13910"/>
    <cellStyle name="Vejica 2 2 2 2 2 2 4 2 2 3 2" xfId="28068"/>
    <cellStyle name="Vejica 2 2 2 2 2 2 4 2 2 4" xfId="18168"/>
    <cellStyle name="Vejica 2 2 2 2 2 2 4 2 3" xfId="4050"/>
    <cellStyle name="Vejica 2 2 2 2 2 2 4 2 3 2" xfId="8276"/>
    <cellStyle name="Vejica 2 2 2 2 2 2 4 2 3 2 2" xfId="22434"/>
    <cellStyle name="Vejica 2 2 2 2 2 2 4 2 3 3" xfId="12502"/>
    <cellStyle name="Vejica 2 2 2 2 2 2 4 2 3 3 2" xfId="26660"/>
    <cellStyle name="Vejica 2 2 2 2 2 2 4 2 3 4" xfId="16760"/>
    <cellStyle name="Vejica 2 2 2 2 2 2 4 2 4" xfId="2642"/>
    <cellStyle name="Vejica 2 2 2 2 2 2 4 2 4 2" xfId="19584"/>
    <cellStyle name="Vejica 2 2 2 2 2 2 4 2 5" xfId="6868"/>
    <cellStyle name="Vejica 2 2 2 2 2 2 4 2 5 2" xfId="21026"/>
    <cellStyle name="Vejica 2 2 2 2 2 2 4 2 6" xfId="11094"/>
    <cellStyle name="Vejica 2 2 2 2 2 2 4 2 6 2" xfId="25252"/>
    <cellStyle name="Vejica 2 2 2 2 2 2 4 2 7" xfId="15352"/>
    <cellStyle name="Vejica 2 2 2 2 2 2 4 3" xfId="4754"/>
    <cellStyle name="Vejica 2 2 2 2 2 2 4 3 2" xfId="8980"/>
    <cellStyle name="Vejica 2 2 2 2 2 2 4 3 2 2" xfId="23138"/>
    <cellStyle name="Vejica 2 2 2 2 2 2 4 3 3" xfId="13206"/>
    <cellStyle name="Vejica 2 2 2 2 2 2 4 3 3 2" xfId="27364"/>
    <cellStyle name="Vejica 2 2 2 2 2 2 4 3 4" xfId="17464"/>
    <cellStyle name="Vejica 2 2 2 2 2 2 4 4" xfId="3346"/>
    <cellStyle name="Vejica 2 2 2 2 2 2 4 4 2" xfId="7572"/>
    <cellStyle name="Vejica 2 2 2 2 2 2 4 4 2 2" xfId="21730"/>
    <cellStyle name="Vejica 2 2 2 2 2 2 4 4 3" xfId="11798"/>
    <cellStyle name="Vejica 2 2 2 2 2 2 4 4 3 2" xfId="25956"/>
    <cellStyle name="Vejica 2 2 2 2 2 2 4 4 4" xfId="16056"/>
    <cellStyle name="Vejica 2 2 2 2 2 2 4 5" xfId="1938"/>
    <cellStyle name="Vejica 2 2 2 2 2 2 4 5 2" xfId="18880"/>
    <cellStyle name="Vejica 2 2 2 2 2 2 4 6" xfId="6164"/>
    <cellStyle name="Vejica 2 2 2 2 2 2 4 6 2" xfId="20322"/>
    <cellStyle name="Vejica 2 2 2 2 2 2 4 7" xfId="10390"/>
    <cellStyle name="Vejica 2 2 2 2 2 2 4 7 2" xfId="24548"/>
    <cellStyle name="Vejica 2 2 2 2 2 2 4 8" xfId="14648"/>
    <cellStyle name="Vejica 2 2 2 2 2 2 5" xfId="845"/>
    <cellStyle name="Vejica 2 2 2 2 2 2 5 2" xfId="5106"/>
    <cellStyle name="Vejica 2 2 2 2 2 2 5 2 2" xfId="9332"/>
    <cellStyle name="Vejica 2 2 2 2 2 2 5 2 2 2" xfId="23490"/>
    <cellStyle name="Vejica 2 2 2 2 2 2 5 2 3" xfId="13558"/>
    <cellStyle name="Vejica 2 2 2 2 2 2 5 2 3 2" xfId="27716"/>
    <cellStyle name="Vejica 2 2 2 2 2 2 5 2 4" xfId="17816"/>
    <cellStyle name="Vejica 2 2 2 2 2 2 5 3" xfId="3698"/>
    <cellStyle name="Vejica 2 2 2 2 2 2 5 3 2" xfId="7924"/>
    <cellStyle name="Vejica 2 2 2 2 2 2 5 3 2 2" xfId="22082"/>
    <cellStyle name="Vejica 2 2 2 2 2 2 5 3 3" xfId="12150"/>
    <cellStyle name="Vejica 2 2 2 2 2 2 5 3 3 2" xfId="26308"/>
    <cellStyle name="Vejica 2 2 2 2 2 2 5 3 4" xfId="16408"/>
    <cellStyle name="Vejica 2 2 2 2 2 2 5 4" xfId="2290"/>
    <cellStyle name="Vejica 2 2 2 2 2 2 5 4 2" xfId="19232"/>
    <cellStyle name="Vejica 2 2 2 2 2 2 5 5" xfId="6516"/>
    <cellStyle name="Vejica 2 2 2 2 2 2 5 5 2" xfId="20674"/>
    <cellStyle name="Vejica 2 2 2 2 2 2 5 6" xfId="10742"/>
    <cellStyle name="Vejica 2 2 2 2 2 2 5 6 2" xfId="24900"/>
    <cellStyle name="Vejica 2 2 2 2 2 2 5 7" xfId="15000"/>
    <cellStyle name="Vejica 2 2 2 2 2 2 6" xfId="4370"/>
    <cellStyle name="Vejica 2 2 2 2 2 2 6 2" xfId="8596"/>
    <cellStyle name="Vejica 2 2 2 2 2 2 6 2 2" xfId="22754"/>
    <cellStyle name="Vejica 2 2 2 2 2 2 6 3" xfId="12822"/>
    <cellStyle name="Vejica 2 2 2 2 2 2 6 3 2" xfId="26980"/>
    <cellStyle name="Vejica 2 2 2 2 2 2 6 4" xfId="17080"/>
    <cellStyle name="Vejica 2 2 2 2 2 2 7" xfId="2962"/>
    <cellStyle name="Vejica 2 2 2 2 2 2 7 2" xfId="7188"/>
    <cellStyle name="Vejica 2 2 2 2 2 2 7 2 2" xfId="21346"/>
    <cellStyle name="Vejica 2 2 2 2 2 2 7 3" xfId="11414"/>
    <cellStyle name="Vejica 2 2 2 2 2 2 7 3 2" xfId="25572"/>
    <cellStyle name="Vejica 2 2 2 2 2 2 7 4" xfId="15672"/>
    <cellStyle name="Vejica 2 2 2 2 2 2 8" xfId="1522"/>
    <cellStyle name="Vejica 2 2 2 2 2 2 8 2" xfId="18464"/>
    <cellStyle name="Vejica 2 2 2 2 2 2 9" xfId="5748"/>
    <cellStyle name="Vejica 2 2 2 2 2 2 9 2" xfId="19906"/>
    <cellStyle name="Vejica 2 2 2 2 2 3" xfId="140"/>
    <cellStyle name="Vejica 2 2 2 2 2 3 10" xfId="14296"/>
    <cellStyle name="Vejica 2 2 2 2 2 3 2" xfId="300"/>
    <cellStyle name="Vejica 2 2 2 2 2 3 2 2" xfId="653"/>
    <cellStyle name="Vejica 2 2 2 2 2 3 2 2 2" xfId="1357"/>
    <cellStyle name="Vejica 2 2 2 2 2 3 2 2 2 2" xfId="5618"/>
    <cellStyle name="Vejica 2 2 2 2 2 3 2 2 2 2 2" xfId="9844"/>
    <cellStyle name="Vejica 2 2 2 2 2 3 2 2 2 2 2 2" xfId="24002"/>
    <cellStyle name="Vejica 2 2 2 2 2 3 2 2 2 2 3" xfId="14070"/>
    <cellStyle name="Vejica 2 2 2 2 2 3 2 2 2 2 3 2" xfId="28228"/>
    <cellStyle name="Vejica 2 2 2 2 2 3 2 2 2 2 4" xfId="18328"/>
    <cellStyle name="Vejica 2 2 2 2 2 3 2 2 2 3" xfId="4210"/>
    <cellStyle name="Vejica 2 2 2 2 2 3 2 2 2 3 2" xfId="8436"/>
    <cellStyle name="Vejica 2 2 2 2 2 3 2 2 2 3 2 2" xfId="22594"/>
    <cellStyle name="Vejica 2 2 2 2 2 3 2 2 2 3 3" xfId="12662"/>
    <cellStyle name="Vejica 2 2 2 2 2 3 2 2 2 3 3 2" xfId="26820"/>
    <cellStyle name="Vejica 2 2 2 2 2 3 2 2 2 3 4" xfId="16920"/>
    <cellStyle name="Vejica 2 2 2 2 2 3 2 2 2 4" xfId="2802"/>
    <cellStyle name="Vejica 2 2 2 2 2 3 2 2 2 4 2" xfId="19744"/>
    <cellStyle name="Vejica 2 2 2 2 2 3 2 2 2 5" xfId="7028"/>
    <cellStyle name="Vejica 2 2 2 2 2 3 2 2 2 5 2" xfId="21186"/>
    <cellStyle name="Vejica 2 2 2 2 2 3 2 2 2 6" xfId="11254"/>
    <cellStyle name="Vejica 2 2 2 2 2 3 2 2 2 6 2" xfId="25412"/>
    <cellStyle name="Vejica 2 2 2 2 2 3 2 2 2 7" xfId="15512"/>
    <cellStyle name="Vejica 2 2 2 2 2 3 2 2 3" xfId="4914"/>
    <cellStyle name="Vejica 2 2 2 2 2 3 2 2 3 2" xfId="9140"/>
    <cellStyle name="Vejica 2 2 2 2 2 3 2 2 3 2 2" xfId="23298"/>
    <cellStyle name="Vejica 2 2 2 2 2 3 2 2 3 3" xfId="13366"/>
    <cellStyle name="Vejica 2 2 2 2 2 3 2 2 3 3 2" xfId="27524"/>
    <cellStyle name="Vejica 2 2 2 2 2 3 2 2 3 4" xfId="17624"/>
    <cellStyle name="Vejica 2 2 2 2 2 3 2 2 4" xfId="3506"/>
    <cellStyle name="Vejica 2 2 2 2 2 3 2 2 4 2" xfId="7732"/>
    <cellStyle name="Vejica 2 2 2 2 2 3 2 2 4 2 2" xfId="21890"/>
    <cellStyle name="Vejica 2 2 2 2 2 3 2 2 4 3" xfId="11958"/>
    <cellStyle name="Vejica 2 2 2 2 2 3 2 2 4 3 2" xfId="26116"/>
    <cellStyle name="Vejica 2 2 2 2 2 3 2 2 4 4" xfId="16216"/>
    <cellStyle name="Vejica 2 2 2 2 2 3 2 2 5" xfId="2098"/>
    <cellStyle name="Vejica 2 2 2 2 2 3 2 2 5 2" xfId="19040"/>
    <cellStyle name="Vejica 2 2 2 2 2 3 2 2 6" xfId="6324"/>
    <cellStyle name="Vejica 2 2 2 2 2 3 2 2 6 2" xfId="20482"/>
    <cellStyle name="Vejica 2 2 2 2 2 3 2 2 7" xfId="10550"/>
    <cellStyle name="Vejica 2 2 2 2 2 3 2 2 7 2" xfId="24708"/>
    <cellStyle name="Vejica 2 2 2 2 2 3 2 2 8" xfId="14808"/>
    <cellStyle name="Vejica 2 2 2 2 2 3 2 3" xfId="1005"/>
    <cellStyle name="Vejica 2 2 2 2 2 3 2 3 2" xfId="5266"/>
    <cellStyle name="Vejica 2 2 2 2 2 3 2 3 2 2" xfId="9492"/>
    <cellStyle name="Vejica 2 2 2 2 2 3 2 3 2 2 2" xfId="23650"/>
    <cellStyle name="Vejica 2 2 2 2 2 3 2 3 2 3" xfId="13718"/>
    <cellStyle name="Vejica 2 2 2 2 2 3 2 3 2 3 2" xfId="27876"/>
    <cellStyle name="Vejica 2 2 2 2 2 3 2 3 2 4" xfId="17976"/>
    <cellStyle name="Vejica 2 2 2 2 2 3 2 3 3" xfId="3858"/>
    <cellStyle name="Vejica 2 2 2 2 2 3 2 3 3 2" xfId="8084"/>
    <cellStyle name="Vejica 2 2 2 2 2 3 2 3 3 2 2" xfId="22242"/>
    <cellStyle name="Vejica 2 2 2 2 2 3 2 3 3 3" xfId="12310"/>
    <cellStyle name="Vejica 2 2 2 2 2 3 2 3 3 3 2" xfId="26468"/>
    <cellStyle name="Vejica 2 2 2 2 2 3 2 3 3 4" xfId="16568"/>
    <cellStyle name="Vejica 2 2 2 2 2 3 2 3 4" xfId="2450"/>
    <cellStyle name="Vejica 2 2 2 2 2 3 2 3 4 2" xfId="19392"/>
    <cellStyle name="Vejica 2 2 2 2 2 3 2 3 5" xfId="6676"/>
    <cellStyle name="Vejica 2 2 2 2 2 3 2 3 5 2" xfId="20834"/>
    <cellStyle name="Vejica 2 2 2 2 2 3 2 3 6" xfId="10902"/>
    <cellStyle name="Vejica 2 2 2 2 2 3 2 3 6 2" xfId="25060"/>
    <cellStyle name="Vejica 2 2 2 2 2 3 2 3 7" xfId="15160"/>
    <cellStyle name="Vejica 2 2 2 2 2 3 2 4" xfId="4562"/>
    <cellStyle name="Vejica 2 2 2 2 2 3 2 4 2" xfId="8788"/>
    <cellStyle name="Vejica 2 2 2 2 2 3 2 4 2 2" xfId="22946"/>
    <cellStyle name="Vejica 2 2 2 2 2 3 2 4 3" xfId="13014"/>
    <cellStyle name="Vejica 2 2 2 2 2 3 2 4 3 2" xfId="27172"/>
    <cellStyle name="Vejica 2 2 2 2 2 3 2 4 4" xfId="17272"/>
    <cellStyle name="Vejica 2 2 2 2 2 3 2 5" xfId="3154"/>
    <cellStyle name="Vejica 2 2 2 2 2 3 2 5 2" xfId="7380"/>
    <cellStyle name="Vejica 2 2 2 2 2 3 2 5 2 2" xfId="21538"/>
    <cellStyle name="Vejica 2 2 2 2 2 3 2 5 3" xfId="11606"/>
    <cellStyle name="Vejica 2 2 2 2 2 3 2 5 3 2" xfId="25764"/>
    <cellStyle name="Vejica 2 2 2 2 2 3 2 5 4" xfId="15864"/>
    <cellStyle name="Vejica 2 2 2 2 2 3 2 6" xfId="1746"/>
    <cellStyle name="Vejica 2 2 2 2 2 3 2 6 2" xfId="18688"/>
    <cellStyle name="Vejica 2 2 2 2 2 3 2 7" xfId="5972"/>
    <cellStyle name="Vejica 2 2 2 2 2 3 2 7 2" xfId="20130"/>
    <cellStyle name="Vejica 2 2 2 2 2 3 2 8" xfId="10198"/>
    <cellStyle name="Vejica 2 2 2 2 2 3 2 8 2" xfId="24356"/>
    <cellStyle name="Vejica 2 2 2 2 2 3 2 9" xfId="14456"/>
    <cellStyle name="Vejica 2 2 2 2 2 3 3" xfId="525"/>
    <cellStyle name="Vejica 2 2 2 2 2 3 3 2" xfId="1229"/>
    <cellStyle name="Vejica 2 2 2 2 2 3 3 2 2" xfId="5490"/>
    <cellStyle name="Vejica 2 2 2 2 2 3 3 2 2 2" xfId="9716"/>
    <cellStyle name="Vejica 2 2 2 2 2 3 3 2 2 2 2" xfId="23874"/>
    <cellStyle name="Vejica 2 2 2 2 2 3 3 2 2 3" xfId="13942"/>
    <cellStyle name="Vejica 2 2 2 2 2 3 3 2 2 3 2" xfId="28100"/>
    <cellStyle name="Vejica 2 2 2 2 2 3 3 2 2 4" xfId="18200"/>
    <cellStyle name="Vejica 2 2 2 2 2 3 3 2 3" xfId="4082"/>
    <cellStyle name="Vejica 2 2 2 2 2 3 3 2 3 2" xfId="8308"/>
    <cellStyle name="Vejica 2 2 2 2 2 3 3 2 3 2 2" xfId="22466"/>
    <cellStyle name="Vejica 2 2 2 2 2 3 3 2 3 3" xfId="12534"/>
    <cellStyle name="Vejica 2 2 2 2 2 3 3 2 3 3 2" xfId="26692"/>
    <cellStyle name="Vejica 2 2 2 2 2 3 3 2 3 4" xfId="16792"/>
    <cellStyle name="Vejica 2 2 2 2 2 3 3 2 4" xfId="2674"/>
    <cellStyle name="Vejica 2 2 2 2 2 3 3 2 4 2" xfId="19616"/>
    <cellStyle name="Vejica 2 2 2 2 2 3 3 2 5" xfId="6900"/>
    <cellStyle name="Vejica 2 2 2 2 2 3 3 2 5 2" xfId="21058"/>
    <cellStyle name="Vejica 2 2 2 2 2 3 3 2 6" xfId="11126"/>
    <cellStyle name="Vejica 2 2 2 2 2 3 3 2 6 2" xfId="25284"/>
    <cellStyle name="Vejica 2 2 2 2 2 3 3 2 7" xfId="15384"/>
    <cellStyle name="Vejica 2 2 2 2 2 3 3 3" xfId="4786"/>
    <cellStyle name="Vejica 2 2 2 2 2 3 3 3 2" xfId="9012"/>
    <cellStyle name="Vejica 2 2 2 2 2 3 3 3 2 2" xfId="23170"/>
    <cellStyle name="Vejica 2 2 2 2 2 3 3 3 3" xfId="13238"/>
    <cellStyle name="Vejica 2 2 2 2 2 3 3 3 3 2" xfId="27396"/>
    <cellStyle name="Vejica 2 2 2 2 2 3 3 3 4" xfId="17496"/>
    <cellStyle name="Vejica 2 2 2 2 2 3 3 4" xfId="3378"/>
    <cellStyle name="Vejica 2 2 2 2 2 3 3 4 2" xfId="7604"/>
    <cellStyle name="Vejica 2 2 2 2 2 3 3 4 2 2" xfId="21762"/>
    <cellStyle name="Vejica 2 2 2 2 2 3 3 4 3" xfId="11830"/>
    <cellStyle name="Vejica 2 2 2 2 2 3 3 4 3 2" xfId="25988"/>
    <cellStyle name="Vejica 2 2 2 2 2 3 3 4 4" xfId="16088"/>
    <cellStyle name="Vejica 2 2 2 2 2 3 3 5" xfId="1970"/>
    <cellStyle name="Vejica 2 2 2 2 2 3 3 5 2" xfId="18912"/>
    <cellStyle name="Vejica 2 2 2 2 2 3 3 6" xfId="6196"/>
    <cellStyle name="Vejica 2 2 2 2 2 3 3 6 2" xfId="20354"/>
    <cellStyle name="Vejica 2 2 2 2 2 3 3 7" xfId="10422"/>
    <cellStyle name="Vejica 2 2 2 2 2 3 3 7 2" xfId="24580"/>
    <cellStyle name="Vejica 2 2 2 2 2 3 3 8" xfId="14680"/>
    <cellStyle name="Vejica 2 2 2 2 2 3 4" xfId="877"/>
    <cellStyle name="Vejica 2 2 2 2 2 3 4 2" xfId="5138"/>
    <cellStyle name="Vejica 2 2 2 2 2 3 4 2 2" xfId="9364"/>
    <cellStyle name="Vejica 2 2 2 2 2 3 4 2 2 2" xfId="23522"/>
    <cellStyle name="Vejica 2 2 2 2 2 3 4 2 3" xfId="13590"/>
    <cellStyle name="Vejica 2 2 2 2 2 3 4 2 3 2" xfId="27748"/>
    <cellStyle name="Vejica 2 2 2 2 2 3 4 2 4" xfId="17848"/>
    <cellStyle name="Vejica 2 2 2 2 2 3 4 3" xfId="3730"/>
    <cellStyle name="Vejica 2 2 2 2 2 3 4 3 2" xfId="7956"/>
    <cellStyle name="Vejica 2 2 2 2 2 3 4 3 2 2" xfId="22114"/>
    <cellStyle name="Vejica 2 2 2 2 2 3 4 3 3" xfId="12182"/>
    <cellStyle name="Vejica 2 2 2 2 2 3 4 3 3 2" xfId="26340"/>
    <cellStyle name="Vejica 2 2 2 2 2 3 4 3 4" xfId="16440"/>
    <cellStyle name="Vejica 2 2 2 2 2 3 4 4" xfId="2322"/>
    <cellStyle name="Vejica 2 2 2 2 2 3 4 4 2" xfId="19264"/>
    <cellStyle name="Vejica 2 2 2 2 2 3 4 5" xfId="6548"/>
    <cellStyle name="Vejica 2 2 2 2 2 3 4 5 2" xfId="20706"/>
    <cellStyle name="Vejica 2 2 2 2 2 3 4 6" xfId="10774"/>
    <cellStyle name="Vejica 2 2 2 2 2 3 4 6 2" xfId="24932"/>
    <cellStyle name="Vejica 2 2 2 2 2 3 4 7" xfId="15032"/>
    <cellStyle name="Vejica 2 2 2 2 2 3 5" xfId="4402"/>
    <cellStyle name="Vejica 2 2 2 2 2 3 5 2" xfId="8628"/>
    <cellStyle name="Vejica 2 2 2 2 2 3 5 2 2" xfId="22786"/>
    <cellStyle name="Vejica 2 2 2 2 2 3 5 3" xfId="12854"/>
    <cellStyle name="Vejica 2 2 2 2 2 3 5 3 2" xfId="27012"/>
    <cellStyle name="Vejica 2 2 2 2 2 3 5 4" xfId="17112"/>
    <cellStyle name="Vejica 2 2 2 2 2 3 6" xfId="2994"/>
    <cellStyle name="Vejica 2 2 2 2 2 3 6 2" xfId="7220"/>
    <cellStyle name="Vejica 2 2 2 2 2 3 6 2 2" xfId="21378"/>
    <cellStyle name="Vejica 2 2 2 2 2 3 6 3" xfId="11446"/>
    <cellStyle name="Vejica 2 2 2 2 2 3 6 3 2" xfId="25604"/>
    <cellStyle name="Vejica 2 2 2 2 2 3 6 4" xfId="15704"/>
    <cellStyle name="Vejica 2 2 2 2 2 3 7" xfId="1586"/>
    <cellStyle name="Vejica 2 2 2 2 2 3 7 2" xfId="18528"/>
    <cellStyle name="Vejica 2 2 2 2 2 3 8" xfId="5812"/>
    <cellStyle name="Vejica 2 2 2 2 2 3 8 2" xfId="19970"/>
    <cellStyle name="Vejica 2 2 2 2 2 3 9" xfId="10038"/>
    <cellStyle name="Vejica 2 2 2 2 2 3 9 2" xfId="24196"/>
    <cellStyle name="Vejica 2 2 2 2 2 4" xfId="70"/>
    <cellStyle name="Vejica 2 2 2 2 2 4 10" xfId="14264"/>
    <cellStyle name="Vejica 2 2 2 2 2 4 2" xfId="236"/>
    <cellStyle name="Vejica 2 2 2 2 2 4 2 2" xfId="589"/>
    <cellStyle name="Vejica 2 2 2 2 2 4 2 2 2" xfId="1293"/>
    <cellStyle name="Vejica 2 2 2 2 2 4 2 2 2 2" xfId="5554"/>
    <cellStyle name="Vejica 2 2 2 2 2 4 2 2 2 2 2" xfId="9780"/>
    <cellStyle name="Vejica 2 2 2 2 2 4 2 2 2 2 2 2" xfId="23938"/>
    <cellStyle name="Vejica 2 2 2 2 2 4 2 2 2 2 3" xfId="14006"/>
    <cellStyle name="Vejica 2 2 2 2 2 4 2 2 2 2 3 2" xfId="28164"/>
    <cellStyle name="Vejica 2 2 2 2 2 4 2 2 2 2 4" xfId="18264"/>
    <cellStyle name="Vejica 2 2 2 2 2 4 2 2 2 3" xfId="4146"/>
    <cellStyle name="Vejica 2 2 2 2 2 4 2 2 2 3 2" xfId="8372"/>
    <cellStyle name="Vejica 2 2 2 2 2 4 2 2 2 3 2 2" xfId="22530"/>
    <cellStyle name="Vejica 2 2 2 2 2 4 2 2 2 3 3" xfId="12598"/>
    <cellStyle name="Vejica 2 2 2 2 2 4 2 2 2 3 3 2" xfId="26756"/>
    <cellStyle name="Vejica 2 2 2 2 2 4 2 2 2 3 4" xfId="16856"/>
    <cellStyle name="Vejica 2 2 2 2 2 4 2 2 2 4" xfId="2738"/>
    <cellStyle name="Vejica 2 2 2 2 2 4 2 2 2 4 2" xfId="19680"/>
    <cellStyle name="Vejica 2 2 2 2 2 4 2 2 2 5" xfId="6964"/>
    <cellStyle name="Vejica 2 2 2 2 2 4 2 2 2 5 2" xfId="21122"/>
    <cellStyle name="Vejica 2 2 2 2 2 4 2 2 2 6" xfId="11190"/>
    <cellStyle name="Vejica 2 2 2 2 2 4 2 2 2 6 2" xfId="25348"/>
    <cellStyle name="Vejica 2 2 2 2 2 4 2 2 2 7" xfId="15448"/>
    <cellStyle name="Vejica 2 2 2 2 2 4 2 2 3" xfId="4850"/>
    <cellStyle name="Vejica 2 2 2 2 2 4 2 2 3 2" xfId="9076"/>
    <cellStyle name="Vejica 2 2 2 2 2 4 2 2 3 2 2" xfId="23234"/>
    <cellStyle name="Vejica 2 2 2 2 2 4 2 2 3 3" xfId="13302"/>
    <cellStyle name="Vejica 2 2 2 2 2 4 2 2 3 3 2" xfId="27460"/>
    <cellStyle name="Vejica 2 2 2 2 2 4 2 2 3 4" xfId="17560"/>
    <cellStyle name="Vejica 2 2 2 2 2 4 2 2 4" xfId="3442"/>
    <cellStyle name="Vejica 2 2 2 2 2 4 2 2 4 2" xfId="7668"/>
    <cellStyle name="Vejica 2 2 2 2 2 4 2 2 4 2 2" xfId="21826"/>
    <cellStyle name="Vejica 2 2 2 2 2 4 2 2 4 3" xfId="11894"/>
    <cellStyle name="Vejica 2 2 2 2 2 4 2 2 4 3 2" xfId="26052"/>
    <cellStyle name="Vejica 2 2 2 2 2 4 2 2 4 4" xfId="16152"/>
    <cellStyle name="Vejica 2 2 2 2 2 4 2 2 5" xfId="2034"/>
    <cellStyle name="Vejica 2 2 2 2 2 4 2 2 5 2" xfId="18976"/>
    <cellStyle name="Vejica 2 2 2 2 2 4 2 2 6" xfId="6260"/>
    <cellStyle name="Vejica 2 2 2 2 2 4 2 2 6 2" xfId="20418"/>
    <cellStyle name="Vejica 2 2 2 2 2 4 2 2 7" xfId="10486"/>
    <cellStyle name="Vejica 2 2 2 2 2 4 2 2 7 2" xfId="24644"/>
    <cellStyle name="Vejica 2 2 2 2 2 4 2 2 8" xfId="14744"/>
    <cellStyle name="Vejica 2 2 2 2 2 4 2 3" xfId="941"/>
    <cellStyle name="Vejica 2 2 2 2 2 4 2 3 2" xfId="5202"/>
    <cellStyle name="Vejica 2 2 2 2 2 4 2 3 2 2" xfId="9428"/>
    <cellStyle name="Vejica 2 2 2 2 2 4 2 3 2 2 2" xfId="23586"/>
    <cellStyle name="Vejica 2 2 2 2 2 4 2 3 2 3" xfId="13654"/>
    <cellStyle name="Vejica 2 2 2 2 2 4 2 3 2 3 2" xfId="27812"/>
    <cellStyle name="Vejica 2 2 2 2 2 4 2 3 2 4" xfId="17912"/>
    <cellStyle name="Vejica 2 2 2 2 2 4 2 3 3" xfId="3794"/>
    <cellStyle name="Vejica 2 2 2 2 2 4 2 3 3 2" xfId="8020"/>
    <cellStyle name="Vejica 2 2 2 2 2 4 2 3 3 2 2" xfId="22178"/>
    <cellStyle name="Vejica 2 2 2 2 2 4 2 3 3 3" xfId="12246"/>
    <cellStyle name="Vejica 2 2 2 2 2 4 2 3 3 3 2" xfId="26404"/>
    <cellStyle name="Vejica 2 2 2 2 2 4 2 3 3 4" xfId="16504"/>
    <cellStyle name="Vejica 2 2 2 2 2 4 2 3 4" xfId="2386"/>
    <cellStyle name="Vejica 2 2 2 2 2 4 2 3 4 2" xfId="19328"/>
    <cellStyle name="Vejica 2 2 2 2 2 4 2 3 5" xfId="6612"/>
    <cellStyle name="Vejica 2 2 2 2 2 4 2 3 5 2" xfId="20770"/>
    <cellStyle name="Vejica 2 2 2 2 2 4 2 3 6" xfId="10838"/>
    <cellStyle name="Vejica 2 2 2 2 2 4 2 3 6 2" xfId="24996"/>
    <cellStyle name="Vejica 2 2 2 2 2 4 2 3 7" xfId="15096"/>
    <cellStyle name="Vejica 2 2 2 2 2 4 2 4" xfId="4498"/>
    <cellStyle name="Vejica 2 2 2 2 2 4 2 4 2" xfId="8724"/>
    <cellStyle name="Vejica 2 2 2 2 2 4 2 4 2 2" xfId="22882"/>
    <cellStyle name="Vejica 2 2 2 2 2 4 2 4 3" xfId="12950"/>
    <cellStyle name="Vejica 2 2 2 2 2 4 2 4 3 2" xfId="27108"/>
    <cellStyle name="Vejica 2 2 2 2 2 4 2 4 4" xfId="17208"/>
    <cellStyle name="Vejica 2 2 2 2 2 4 2 5" xfId="3090"/>
    <cellStyle name="Vejica 2 2 2 2 2 4 2 5 2" xfId="7316"/>
    <cellStyle name="Vejica 2 2 2 2 2 4 2 5 2 2" xfId="21474"/>
    <cellStyle name="Vejica 2 2 2 2 2 4 2 5 3" xfId="11542"/>
    <cellStyle name="Vejica 2 2 2 2 2 4 2 5 3 2" xfId="25700"/>
    <cellStyle name="Vejica 2 2 2 2 2 4 2 5 4" xfId="15800"/>
    <cellStyle name="Vejica 2 2 2 2 2 4 2 6" xfId="1682"/>
    <cellStyle name="Vejica 2 2 2 2 2 4 2 6 2" xfId="18624"/>
    <cellStyle name="Vejica 2 2 2 2 2 4 2 7" xfId="5908"/>
    <cellStyle name="Vejica 2 2 2 2 2 4 2 7 2" xfId="20066"/>
    <cellStyle name="Vejica 2 2 2 2 2 4 2 8" xfId="10134"/>
    <cellStyle name="Vejica 2 2 2 2 2 4 2 8 2" xfId="24292"/>
    <cellStyle name="Vejica 2 2 2 2 2 4 2 9" xfId="14392"/>
    <cellStyle name="Vejica 2 2 2 2 2 4 3" xfId="461"/>
    <cellStyle name="Vejica 2 2 2 2 2 4 3 2" xfId="1165"/>
    <cellStyle name="Vejica 2 2 2 2 2 4 3 2 2" xfId="5426"/>
    <cellStyle name="Vejica 2 2 2 2 2 4 3 2 2 2" xfId="9652"/>
    <cellStyle name="Vejica 2 2 2 2 2 4 3 2 2 2 2" xfId="23810"/>
    <cellStyle name="Vejica 2 2 2 2 2 4 3 2 2 3" xfId="13878"/>
    <cellStyle name="Vejica 2 2 2 2 2 4 3 2 2 3 2" xfId="28036"/>
    <cellStyle name="Vejica 2 2 2 2 2 4 3 2 2 4" xfId="18136"/>
    <cellStyle name="Vejica 2 2 2 2 2 4 3 2 3" xfId="4018"/>
    <cellStyle name="Vejica 2 2 2 2 2 4 3 2 3 2" xfId="8244"/>
    <cellStyle name="Vejica 2 2 2 2 2 4 3 2 3 2 2" xfId="22402"/>
    <cellStyle name="Vejica 2 2 2 2 2 4 3 2 3 3" xfId="12470"/>
    <cellStyle name="Vejica 2 2 2 2 2 4 3 2 3 3 2" xfId="26628"/>
    <cellStyle name="Vejica 2 2 2 2 2 4 3 2 3 4" xfId="16728"/>
    <cellStyle name="Vejica 2 2 2 2 2 4 3 2 4" xfId="2610"/>
    <cellStyle name="Vejica 2 2 2 2 2 4 3 2 4 2" xfId="19552"/>
    <cellStyle name="Vejica 2 2 2 2 2 4 3 2 5" xfId="6836"/>
    <cellStyle name="Vejica 2 2 2 2 2 4 3 2 5 2" xfId="20994"/>
    <cellStyle name="Vejica 2 2 2 2 2 4 3 2 6" xfId="11062"/>
    <cellStyle name="Vejica 2 2 2 2 2 4 3 2 6 2" xfId="25220"/>
    <cellStyle name="Vejica 2 2 2 2 2 4 3 2 7" xfId="15320"/>
    <cellStyle name="Vejica 2 2 2 2 2 4 3 3" xfId="4722"/>
    <cellStyle name="Vejica 2 2 2 2 2 4 3 3 2" xfId="8948"/>
    <cellStyle name="Vejica 2 2 2 2 2 4 3 3 2 2" xfId="23106"/>
    <cellStyle name="Vejica 2 2 2 2 2 4 3 3 3" xfId="13174"/>
    <cellStyle name="Vejica 2 2 2 2 2 4 3 3 3 2" xfId="27332"/>
    <cellStyle name="Vejica 2 2 2 2 2 4 3 3 4" xfId="17432"/>
    <cellStyle name="Vejica 2 2 2 2 2 4 3 4" xfId="3314"/>
    <cellStyle name="Vejica 2 2 2 2 2 4 3 4 2" xfId="7540"/>
    <cellStyle name="Vejica 2 2 2 2 2 4 3 4 2 2" xfId="21698"/>
    <cellStyle name="Vejica 2 2 2 2 2 4 3 4 3" xfId="11766"/>
    <cellStyle name="Vejica 2 2 2 2 2 4 3 4 3 2" xfId="25924"/>
    <cellStyle name="Vejica 2 2 2 2 2 4 3 4 4" xfId="16024"/>
    <cellStyle name="Vejica 2 2 2 2 2 4 3 5" xfId="1906"/>
    <cellStyle name="Vejica 2 2 2 2 2 4 3 5 2" xfId="18848"/>
    <cellStyle name="Vejica 2 2 2 2 2 4 3 6" xfId="6132"/>
    <cellStyle name="Vejica 2 2 2 2 2 4 3 6 2" xfId="20290"/>
    <cellStyle name="Vejica 2 2 2 2 2 4 3 7" xfId="10358"/>
    <cellStyle name="Vejica 2 2 2 2 2 4 3 7 2" xfId="24516"/>
    <cellStyle name="Vejica 2 2 2 2 2 4 3 8" xfId="14616"/>
    <cellStyle name="Vejica 2 2 2 2 2 4 4" xfId="813"/>
    <cellStyle name="Vejica 2 2 2 2 2 4 4 2" xfId="5074"/>
    <cellStyle name="Vejica 2 2 2 2 2 4 4 2 2" xfId="9300"/>
    <cellStyle name="Vejica 2 2 2 2 2 4 4 2 2 2" xfId="23458"/>
    <cellStyle name="Vejica 2 2 2 2 2 4 4 2 3" xfId="13526"/>
    <cellStyle name="Vejica 2 2 2 2 2 4 4 2 3 2" xfId="27684"/>
    <cellStyle name="Vejica 2 2 2 2 2 4 4 2 4" xfId="17784"/>
    <cellStyle name="Vejica 2 2 2 2 2 4 4 3" xfId="3666"/>
    <cellStyle name="Vejica 2 2 2 2 2 4 4 3 2" xfId="7892"/>
    <cellStyle name="Vejica 2 2 2 2 2 4 4 3 2 2" xfId="22050"/>
    <cellStyle name="Vejica 2 2 2 2 2 4 4 3 3" xfId="12118"/>
    <cellStyle name="Vejica 2 2 2 2 2 4 4 3 3 2" xfId="26276"/>
    <cellStyle name="Vejica 2 2 2 2 2 4 4 3 4" xfId="16376"/>
    <cellStyle name="Vejica 2 2 2 2 2 4 4 4" xfId="2258"/>
    <cellStyle name="Vejica 2 2 2 2 2 4 4 4 2" xfId="19200"/>
    <cellStyle name="Vejica 2 2 2 2 2 4 4 5" xfId="6484"/>
    <cellStyle name="Vejica 2 2 2 2 2 4 4 5 2" xfId="20642"/>
    <cellStyle name="Vejica 2 2 2 2 2 4 4 6" xfId="10710"/>
    <cellStyle name="Vejica 2 2 2 2 2 4 4 6 2" xfId="24868"/>
    <cellStyle name="Vejica 2 2 2 2 2 4 4 7" xfId="14968"/>
    <cellStyle name="Vejica 2 2 2 2 2 4 5" xfId="4338"/>
    <cellStyle name="Vejica 2 2 2 2 2 4 5 2" xfId="8564"/>
    <cellStyle name="Vejica 2 2 2 2 2 4 5 2 2" xfId="22722"/>
    <cellStyle name="Vejica 2 2 2 2 2 4 5 3" xfId="12790"/>
    <cellStyle name="Vejica 2 2 2 2 2 4 5 3 2" xfId="26948"/>
    <cellStyle name="Vejica 2 2 2 2 2 4 5 4" xfId="17048"/>
    <cellStyle name="Vejica 2 2 2 2 2 4 6" xfId="2930"/>
    <cellStyle name="Vejica 2 2 2 2 2 4 6 2" xfId="7156"/>
    <cellStyle name="Vejica 2 2 2 2 2 4 6 2 2" xfId="21314"/>
    <cellStyle name="Vejica 2 2 2 2 2 4 6 3" xfId="11382"/>
    <cellStyle name="Vejica 2 2 2 2 2 4 6 3 2" xfId="25540"/>
    <cellStyle name="Vejica 2 2 2 2 2 4 6 4" xfId="15640"/>
    <cellStyle name="Vejica 2 2 2 2 2 4 7" xfId="1554"/>
    <cellStyle name="Vejica 2 2 2 2 2 4 7 2" xfId="18496"/>
    <cellStyle name="Vejica 2 2 2 2 2 4 8" xfId="5780"/>
    <cellStyle name="Vejica 2 2 2 2 2 4 8 2" xfId="19938"/>
    <cellStyle name="Vejica 2 2 2 2 2 4 9" xfId="10006"/>
    <cellStyle name="Vejica 2 2 2 2 2 4 9 2" xfId="24164"/>
    <cellStyle name="Vejica 2 2 2 2 2 5" xfId="173"/>
    <cellStyle name="Vejica 2 2 2 2 2 5 2" xfId="558"/>
    <cellStyle name="Vejica 2 2 2 2 2 5 2 2" xfId="1262"/>
    <cellStyle name="Vejica 2 2 2 2 2 5 2 2 2" xfId="5523"/>
    <cellStyle name="Vejica 2 2 2 2 2 5 2 2 2 2" xfId="9749"/>
    <cellStyle name="Vejica 2 2 2 2 2 5 2 2 2 2 2" xfId="23907"/>
    <cellStyle name="Vejica 2 2 2 2 2 5 2 2 2 3" xfId="13975"/>
    <cellStyle name="Vejica 2 2 2 2 2 5 2 2 2 3 2" xfId="28133"/>
    <cellStyle name="Vejica 2 2 2 2 2 5 2 2 2 4" xfId="18233"/>
    <cellStyle name="Vejica 2 2 2 2 2 5 2 2 3" xfId="4115"/>
    <cellStyle name="Vejica 2 2 2 2 2 5 2 2 3 2" xfId="8341"/>
    <cellStyle name="Vejica 2 2 2 2 2 5 2 2 3 2 2" xfId="22499"/>
    <cellStyle name="Vejica 2 2 2 2 2 5 2 2 3 3" xfId="12567"/>
    <cellStyle name="Vejica 2 2 2 2 2 5 2 2 3 3 2" xfId="26725"/>
    <cellStyle name="Vejica 2 2 2 2 2 5 2 2 3 4" xfId="16825"/>
    <cellStyle name="Vejica 2 2 2 2 2 5 2 2 4" xfId="2707"/>
    <cellStyle name="Vejica 2 2 2 2 2 5 2 2 4 2" xfId="19649"/>
    <cellStyle name="Vejica 2 2 2 2 2 5 2 2 5" xfId="6933"/>
    <cellStyle name="Vejica 2 2 2 2 2 5 2 2 5 2" xfId="21091"/>
    <cellStyle name="Vejica 2 2 2 2 2 5 2 2 6" xfId="11159"/>
    <cellStyle name="Vejica 2 2 2 2 2 5 2 2 6 2" xfId="25317"/>
    <cellStyle name="Vejica 2 2 2 2 2 5 2 2 7" xfId="15417"/>
    <cellStyle name="Vejica 2 2 2 2 2 5 2 3" xfId="4819"/>
    <cellStyle name="Vejica 2 2 2 2 2 5 2 3 2" xfId="9045"/>
    <cellStyle name="Vejica 2 2 2 2 2 5 2 3 2 2" xfId="23203"/>
    <cellStyle name="Vejica 2 2 2 2 2 5 2 3 3" xfId="13271"/>
    <cellStyle name="Vejica 2 2 2 2 2 5 2 3 3 2" xfId="27429"/>
    <cellStyle name="Vejica 2 2 2 2 2 5 2 3 4" xfId="17529"/>
    <cellStyle name="Vejica 2 2 2 2 2 5 2 4" xfId="3411"/>
    <cellStyle name="Vejica 2 2 2 2 2 5 2 4 2" xfId="7637"/>
    <cellStyle name="Vejica 2 2 2 2 2 5 2 4 2 2" xfId="21795"/>
    <cellStyle name="Vejica 2 2 2 2 2 5 2 4 3" xfId="11863"/>
    <cellStyle name="Vejica 2 2 2 2 2 5 2 4 3 2" xfId="26021"/>
    <cellStyle name="Vejica 2 2 2 2 2 5 2 4 4" xfId="16121"/>
    <cellStyle name="Vejica 2 2 2 2 2 5 2 5" xfId="2003"/>
    <cellStyle name="Vejica 2 2 2 2 2 5 2 5 2" xfId="18945"/>
    <cellStyle name="Vejica 2 2 2 2 2 5 2 6" xfId="6229"/>
    <cellStyle name="Vejica 2 2 2 2 2 5 2 6 2" xfId="20387"/>
    <cellStyle name="Vejica 2 2 2 2 2 5 2 7" xfId="10455"/>
    <cellStyle name="Vejica 2 2 2 2 2 5 2 7 2" xfId="24613"/>
    <cellStyle name="Vejica 2 2 2 2 2 5 2 8" xfId="14713"/>
    <cellStyle name="Vejica 2 2 2 2 2 5 3" xfId="910"/>
    <cellStyle name="Vejica 2 2 2 2 2 5 3 2" xfId="5171"/>
    <cellStyle name="Vejica 2 2 2 2 2 5 3 2 2" xfId="9397"/>
    <cellStyle name="Vejica 2 2 2 2 2 5 3 2 2 2" xfId="23555"/>
    <cellStyle name="Vejica 2 2 2 2 2 5 3 2 3" xfId="13623"/>
    <cellStyle name="Vejica 2 2 2 2 2 5 3 2 3 2" xfId="27781"/>
    <cellStyle name="Vejica 2 2 2 2 2 5 3 2 4" xfId="17881"/>
    <cellStyle name="Vejica 2 2 2 2 2 5 3 3" xfId="3763"/>
    <cellStyle name="Vejica 2 2 2 2 2 5 3 3 2" xfId="7989"/>
    <cellStyle name="Vejica 2 2 2 2 2 5 3 3 2 2" xfId="22147"/>
    <cellStyle name="Vejica 2 2 2 2 2 5 3 3 3" xfId="12215"/>
    <cellStyle name="Vejica 2 2 2 2 2 5 3 3 3 2" xfId="26373"/>
    <cellStyle name="Vejica 2 2 2 2 2 5 3 3 4" xfId="16473"/>
    <cellStyle name="Vejica 2 2 2 2 2 5 3 4" xfId="2355"/>
    <cellStyle name="Vejica 2 2 2 2 2 5 3 4 2" xfId="19297"/>
    <cellStyle name="Vejica 2 2 2 2 2 5 3 5" xfId="6581"/>
    <cellStyle name="Vejica 2 2 2 2 2 5 3 5 2" xfId="20739"/>
    <cellStyle name="Vejica 2 2 2 2 2 5 3 6" xfId="10807"/>
    <cellStyle name="Vejica 2 2 2 2 2 5 3 6 2" xfId="24965"/>
    <cellStyle name="Vejica 2 2 2 2 2 5 3 7" xfId="15065"/>
    <cellStyle name="Vejica 2 2 2 2 2 5 4" xfId="4435"/>
    <cellStyle name="Vejica 2 2 2 2 2 5 4 2" xfId="8661"/>
    <cellStyle name="Vejica 2 2 2 2 2 5 4 2 2" xfId="22819"/>
    <cellStyle name="Vejica 2 2 2 2 2 5 4 3" xfId="12887"/>
    <cellStyle name="Vejica 2 2 2 2 2 5 4 3 2" xfId="27045"/>
    <cellStyle name="Vejica 2 2 2 2 2 5 4 4" xfId="17145"/>
    <cellStyle name="Vejica 2 2 2 2 2 5 5" xfId="3027"/>
    <cellStyle name="Vejica 2 2 2 2 2 5 5 2" xfId="7253"/>
    <cellStyle name="Vejica 2 2 2 2 2 5 5 2 2" xfId="21411"/>
    <cellStyle name="Vejica 2 2 2 2 2 5 5 3" xfId="11479"/>
    <cellStyle name="Vejica 2 2 2 2 2 5 5 3 2" xfId="25637"/>
    <cellStyle name="Vejica 2 2 2 2 2 5 5 4" xfId="15737"/>
    <cellStyle name="Vejica 2 2 2 2 2 5 6" xfId="1619"/>
    <cellStyle name="Vejica 2 2 2 2 2 5 6 2" xfId="18561"/>
    <cellStyle name="Vejica 2 2 2 2 2 5 7" xfId="5845"/>
    <cellStyle name="Vejica 2 2 2 2 2 5 7 2" xfId="20003"/>
    <cellStyle name="Vejica 2 2 2 2 2 5 8" xfId="10071"/>
    <cellStyle name="Vejica 2 2 2 2 2 5 8 2" xfId="24229"/>
    <cellStyle name="Vejica 2 2 2 2 2 5 9" xfId="14329"/>
    <cellStyle name="Vejica 2 2 2 2 2 6" xfId="205"/>
    <cellStyle name="Vejica 2 2 2 2 2 6 2" xfId="430"/>
    <cellStyle name="Vejica 2 2 2 2 2 6 2 2" xfId="1134"/>
    <cellStyle name="Vejica 2 2 2 2 2 6 2 2 2" xfId="5395"/>
    <cellStyle name="Vejica 2 2 2 2 2 6 2 2 2 2" xfId="9621"/>
    <cellStyle name="Vejica 2 2 2 2 2 6 2 2 2 2 2" xfId="23779"/>
    <cellStyle name="Vejica 2 2 2 2 2 6 2 2 2 3" xfId="13847"/>
    <cellStyle name="Vejica 2 2 2 2 2 6 2 2 2 3 2" xfId="28005"/>
    <cellStyle name="Vejica 2 2 2 2 2 6 2 2 2 4" xfId="18105"/>
    <cellStyle name="Vejica 2 2 2 2 2 6 2 2 3" xfId="3987"/>
    <cellStyle name="Vejica 2 2 2 2 2 6 2 2 3 2" xfId="8213"/>
    <cellStyle name="Vejica 2 2 2 2 2 6 2 2 3 2 2" xfId="22371"/>
    <cellStyle name="Vejica 2 2 2 2 2 6 2 2 3 3" xfId="12439"/>
    <cellStyle name="Vejica 2 2 2 2 2 6 2 2 3 3 2" xfId="26597"/>
    <cellStyle name="Vejica 2 2 2 2 2 6 2 2 3 4" xfId="16697"/>
    <cellStyle name="Vejica 2 2 2 2 2 6 2 2 4" xfId="2579"/>
    <cellStyle name="Vejica 2 2 2 2 2 6 2 2 4 2" xfId="19521"/>
    <cellStyle name="Vejica 2 2 2 2 2 6 2 2 5" xfId="6805"/>
    <cellStyle name="Vejica 2 2 2 2 2 6 2 2 5 2" xfId="20963"/>
    <cellStyle name="Vejica 2 2 2 2 2 6 2 2 6" xfId="11031"/>
    <cellStyle name="Vejica 2 2 2 2 2 6 2 2 6 2" xfId="25189"/>
    <cellStyle name="Vejica 2 2 2 2 2 6 2 2 7" xfId="15289"/>
    <cellStyle name="Vejica 2 2 2 2 2 6 2 3" xfId="4691"/>
    <cellStyle name="Vejica 2 2 2 2 2 6 2 3 2" xfId="8917"/>
    <cellStyle name="Vejica 2 2 2 2 2 6 2 3 2 2" xfId="23075"/>
    <cellStyle name="Vejica 2 2 2 2 2 6 2 3 3" xfId="13143"/>
    <cellStyle name="Vejica 2 2 2 2 2 6 2 3 3 2" xfId="27301"/>
    <cellStyle name="Vejica 2 2 2 2 2 6 2 3 4" xfId="17401"/>
    <cellStyle name="Vejica 2 2 2 2 2 6 2 4" xfId="3283"/>
    <cellStyle name="Vejica 2 2 2 2 2 6 2 4 2" xfId="7509"/>
    <cellStyle name="Vejica 2 2 2 2 2 6 2 4 2 2" xfId="21667"/>
    <cellStyle name="Vejica 2 2 2 2 2 6 2 4 3" xfId="11735"/>
    <cellStyle name="Vejica 2 2 2 2 2 6 2 4 3 2" xfId="25893"/>
    <cellStyle name="Vejica 2 2 2 2 2 6 2 4 4" xfId="15993"/>
    <cellStyle name="Vejica 2 2 2 2 2 6 2 5" xfId="1875"/>
    <cellStyle name="Vejica 2 2 2 2 2 6 2 5 2" xfId="18817"/>
    <cellStyle name="Vejica 2 2 2 2 2 6 2 6" xfId="6101"/>
    <cellStyle name="Vejica 2 2 2 2 2 6 2 6 2" xfId="20259"/>
    <cellStyle name="Vejica 2 2 2 2 2 6 2 7" xfId="10327"/>
    <cellStyle name="Vejica 2 2 2 2 2 6 2 7 2" xfId="24485"/>
    <cellStyle name="Vejica 2 2 2 2 2 6 2 8" xfId="14585"/>
    <cellStyle name="Vejica 2 2 2 2 2 6 3" xfId="782"/>
    <cellStyle name="Vejica 2 2 2 2 2 6 3 2" xfId="5043"/>
    <cellStyle name="Vejica 2 2 2 2 2 6 3 2 2" xfId="9269"/>
    <cellStyle name="Vejica 2 2 2 2 2 6 3 2 2 2" xfId="23427"/>
    <cellStyle name="Vejica 2 2 2 2 2 6 3 2 3" xfId="13495"/>
    <cellStyle name="Vejica 2 2 2 2 2 6 3 2 3 2" xfId="27653"/>
    <cellStyle name="Vejica 2 2 2 2 2 6 3 2 4" xfId="17753"/>
    <cellStyle name="Vejica 2 2 2 2 2 6 3 3" xfId="3635"/>
    <cellStyle name="Vejica 2 2 2 2 2 6 3 3 2" xfId="7861"/>
    <cellStyle name="Vejica 2 2 2 2 2 6 3 3 2 2" xfId="22019"/>
    <cellStyle name="Vejica 2 2 2 2 2 6 3 3 3" xfId="12087"/>
    <cellStyle name="Vejica 2 2 2 2 2 6 3 3 3 2" xfId="26245"/>
    <cellStyle name="Vejica 2 2 2 2 2 6 3 3 4" xfId="16345"/>
    <cellStyle name="Vejica 2 2 2 2 2 6 3 4" xfId="2227"/>
    <cellStyle name="Vejica 2 2 2 2 2 6 3 4 2" xfId="19169"/>
    <cellStyle name="Vejica 2 2 2 2 2 6 3 5" xfId="6453"/>
    <cellStyle name="Vejica 2 2 2 2 2 6 3 5 2" xfId="20611"/>
    <cellStyle name="Vejica 2 2 2 2 2 6 3 6" xfId="10679"/>
    <cellStyle name="Vejica 2 2 2 2 2 6 3 6 2" xfId="24837"/>
    <cellStyle name="Vejica 2 2 2 2 2 6 3 7" xfId="14937"/>
    <cellStyle name="Vejica 2 2 2 2 2 6 4" xfId="4467"/>
    <cellStyle name="Vejica 2 2 2 2 2 6 4 2" xfId="8693"/>
    <cellStyle name="Vejica 2 2 2 2 2 6 4 2 2" xfId="22851"/>
    <cellStyle name="Vejica 2 2 2 2 2 6 4 3" xfId="12919"/>
    <cellStyle name="Vejica 2 2 2 2 2 6 4 3 2" xfId="27077"/>
    <cellStyle name="Vejica 2 2 2 2 2 6 4 4" xfId="17177"/>
    <cellStyle name="Vejica 2 2 2 2 2 6 5" xfId="3059"/>
    <cellStyle name="Vejica 2 2 2 2 2 6 5 2" xfId="7285"/>
    <cellStyle name="Vejica 2 2 2 2 2 6 5 2 2" xfId="21443"/>
    <cellStyle name="Vejica 2 2 2 2 2 6 5 3" xfId="11511"/>
    <cellStyle name="Vejica 2 2 2 2 2 6 5 3 2" xfId="25669"/>
    <cellStyle name="Vejica 2 2 2 2 2 6 5 4" xfId="15769"/>
    <cellStyle name="Vejica 2 2 2 2 2 6 6" xfId="1651"/>
    <cellStyle name="Vejica 2 2 2 2 2 6 6 2" xfId="18593"/>
    <cellStyle name="Vejica 2 2 2 2 2 6 7" xfId="5877"/>
    <cellStyle name="Vejica 2 2 2 2 2 6 7 2" xfId="20035"/>
    <cellStyle name="Vejica 2 2 2 2 2 6 8" xfId="10103"/>
    <cellStyle name="Vejica 2 2 2 2 2 6 8 2" xfId="24261"/>
    <cellStyle name="Vejica 2 2 2 2 2 6 9" xfId="14361"/>
    <cellStyle name="Vejica 2 2 2 2 2 7" xfId="326"/>
    <cellStyle name="Vejica 2 2 2 2 2 7 2" xfId="678"/>
    <cellStyle name="Vejica 2 2 2 2 2 7 2 2" xfId="1382"/>
    <cellStyle name="Vejica 2 2 2 2 2 7 2 2 2" xfId="5643"/>
    <cellStyle name="Vejica 2 2 2 2 2 7 2 2 2 2" xfId="9869"/>
    <cellStyle name="Vejica 2 2 2 2 2 7 2 2 2 2 2" xfId="24027"/>
    <cellStyle name="Vejica 2 2 2 2 2 7 2 2 2 3" xfId="14095"/>
    <cellStyle name="Vejica 2 2 2 2 2 7 2 2 2 3 2" xfId="28253"/>
    <cellStyle name="Vejica 2 2 2 2 2 7 2 2 2 4" xfId="18353"/>
    <cellStyle name="Vejica 2 2 2 2 2 7 2 2 3" xfId="4235"/>
    <cellStyle name="Vejica 2 2 2 2 2 7 2 2 3 2" xfId="8461"/>
    <cellStyle name="Vejica 2 2 2 2 2 7 2 2 3 2 2" xfId="22619"/>
    <cellStyle name="Vejica 2 2 2 2 2 7 2 2 3 3" xfId="12687"/>
    <cellStyle name="Vejica 2 2 2 2 2 7 2 2 3 3 2" xfId="26845"/>
    <cellStyle name="Vejica 2 2 2 2 2 7 2 2 3 4" xfId="16945"/>
    <cellStyle name="Vejica 2 2 2 2 2 7 2 2 4" xfId="2827"/>
    <cellStyle name="Vejica 2 2 2 2 2 7 2 2 4 2" xfId="19769"/>
    <cellStyle name="Vejica 2 2 2 2 2 7 2 2 5" xfId="7053"/>
    <cellStyle name="Vejica 2 2 2 2 2 7 2 2 5 2" xfId="21211"/>
    <cellStyle name="Vejica 2 2 2 2 2 7 2 2 6" xfId="11279"/>
    <cellStyle name="Vejica 2 2 2 2 2 7 2 2 6 2" xfId="25437"/>
    <cellStyle name="Vejica 2 2 2 2 2 7 2 2 7" xfId="15537"/>
    <cellStyle name="Vejica 2 2 2 2 2 7 2 3" xfId="4939"/>
    <cellStyle name="Vejica 2 2 2 2 2 7 2 3 2" xfId="9165"/>
    <cellStyle name="Vejica 2 2 2 2 2 7 2 3 2 2" xfId="23323"/>
    <cellStyle name="Vejica 2 2 2 2 2 7 2 3 3" xfId="13391"/>
    <cellStyle name="Vejica 2 2 2 2 2 7 2 3 3 2" xfId="27549"/>
    <cellStyle name="Vejica 2 2 2 2 2 7 2 3 4" xfId="17649"/>
    <cellStyle name="Vejica 2 2 2 2 2 7 2 4" xfId="3531"/>
    <cellStyle name="Vejica 2 2 2 2 2 7 2 4 2" xfId="7757"/>
    <cellStyle name="Vejica 2 2 2 2 2 7 2 4 2 2" xfId="21915"/>
    <cellStyle name="Vejica 2 2 2 2 2 7 2 4 3" xfId="11983"/>
    <cellStyle name="Vejica 2 2 2 2 2 7 2 4 3 2" xfId="26141"/>
    <cellStyle name="Vejica 2 2 2 2 2 7 2 4 4" xfId="16241"/>
    <cellStyle name="Vejica 2 2 2 2 2 7 2 5" xfId="2123"/>
    <cellStyle name="Vejica 2 2 2 2 2 7 2 5 2" xfId="19065"/>
    <cellStyle name="Vejica 2 2 2 2 2 7 2 6" xfId="6349"/>
    <cellStyle name="Vejica 2 2 2 2 2 7 2 6 2" xfId="20507"/>
    <cellStyle name="Vejica 2 2 2 2 2 7 2 7" xfId="10575"/>
    <cellStyle name="Vejica 2 2 2 2 2 7 2 7 2" xfId="24733"/>
    <cellStyle name="Vejica 2 2 2 2 2 7 2 8" xfId="14833"/>
    <cellStyle name="Vejica 2 2 2 2 2 7 3" xfId="1030"/>
    <cellStyle name="Vejica 2 2 2 2 2 7 3 2" xfId="5291"/>
    <cellStyle name="Vejica 2 2 2 2 2 7 3 2 2" xfId="9517"/>
    <cellStyle name="Vejica 2 2 2 2 2 7 3 2 2 2" xfId="23675"/>
    <cellStyle name="Vejica 2 2 2 2 2 7 3 2 3" xfId="13743"/>
    <cellStyle name="Vejica 2 2 2 2 2 7 3 2 3 2" xfId="27901"/>
    <cellStyle name="Vejica 2 2 2 2 2 7 3 2 4" xfId="18001"/>
    <cellStyle name="Vejica 2 2 2 2 2 7 3 3" xfId="3883"/>
    <cellStyle name="Vejica 2 2 2 2 2 7 3 3 2" xfId="8109"/>
    <cellStyle name="Vejica 2 2 2 2 2 7 3 3 2 2" xfId="22267"/>
    <cellStyle name="Vejica 2 2 2 2 2 7 3 3 3" xfId="12335"/>
    <cellStyle name="Vejica 2 2 2 2 2 7 3 3 3 2" xfId="26493"/>
    <cellStyle name="Vejica 2 2 2 2 2 7 3 3 4" xfId="16593"/>
    <cellStyle name="Vejica 2 2 2 2 2 7 3 4" xfId="2475"/>
    <cellStyle name="Vejica 2 2 2 2 2 7 3 4 2" xfId="19417"/>
    <cellStyle name="Vejica 2 2 2 2 2 7 3 5" xfId="6701"/>
    <cellStyle name="Vejica 2 2 2 2 2 7 3 5 2" xfId="20859"/>
    <cellStyle name="Vejica 2 2 2 2 2 7 3 6" xfId="10927"/>
    <cellStyle name="Vejica 2 2 2 2 2 7 3 6 2" xfId="25085"/>
    <cellStyle name="Vejica 2 2 2 2 2 7 3 7" xfId="15185"/>
    <cellStyle name="Vejica 2 2 2 2 2 7 4" xfId="4587"/>
    <cellStyle name="Vejica 2 2 2 2 2 7 4 2" xfId="8813"/>
    <cellStyle name="Vejica 2 2 2 2 2 7 4 2 2" xfId="22971"/>
    <cellStyle name="Vejica 2 2 2 2 2 7 4 3" xfId="13039"/>
    <cellStyle name="Vejica 2 2 2 2 2 7 4 3 2" xfId="27197"/>
    <cellStyle name="Vejica 2 2 2 2 2 7 4 4" xfId="17297"/>
    <cellStyle name="Vejica 2 2 2 2 2 7 5" xfId="3179"/>
    <cellStyle name="Vejica 2 2 2 2 2 7 5 2" xfId="7405"/>
    <cellStyle name="Vejica 2 2 2 2 2 7 5 2 2" xfId="21563"/>
    <cellStyle name="Vejica 2 2 2 2 2 7 5 3" xfId="11631"/>
    <cellStyle name="Vejica 2 2 2 2 2 7 5 3 2" xfId="25789"/>
    <cellStyle name="Vejica 2 2 2 2 2 7 5 4" xfId="15889"/>
    <cellStyle name="Vejica 2 2 2 2 2 7 6" xfId="1771"/>
    <cellStyle name="Vejica 2 2 2 2 2 7 6 2" xfId="18713"/>
    <cellStyle name="Vejica 2 2 2 2 2 7 7" xfId="5997"/>
    <cellStyle name="Vejica 2 2 2 2 2 7 7 2" xfId="20155"/>
    <cellStyle name="Vejica 2 2 2 2 2 7 8" xfId="10223"/>
    <cellStyle name="Vejica 2 2 2 2 2 7 8 2" xfId="24381"/>
    <cellStyle name="Vejica 2 2 2 2 2 7 9" xfId="14481"/>
    <cellStyle name="Vejica 2 2 2 2 2 8" xfId="398"/>
    <cellStyle name="Vejica 2 2 2 2 2 8 2" xfId="1102"/>
    <cellStyle name="Vejica 2 2 2 2 2 8 2 2" xfId="5363"/>
    <cellStyle name="Vejica 2 2 2 2 2 8 2 2 2" xfId="9589"/>
    <cellStyle name="Vejica 2 2 2 2 2 8 2 2 2 2" xfId="23747"/>
    <cellStyle name="Vejica 2 2 2 2 2 8 2 2 3" xfId="13815"/>
    <cellStyle name="Vejica 2 2 2 2 2 8 2 2 3 2" xfId="27973"/>
    <cellStyle name="Vejica 2 2 2 2 2 8 2 2 4" xfId="18073"/>
    <cellStyle name="Vejica 2 2 2 2 2 8 2 3" xfId="3955"/>
    <cellStyle name="Vejica 2 2 2 2 2 8 2 3 2" xfId="8181"/>
    <cellStyle name="Vejica 2 2 2 2 2 8 2 3 2 2" xfId="22339"/>
    <cellStyle name="Vejica 2 2 2 2 2 8 2 3 3" xfId="12407"/>
    <cellStyle name="Vejica 2 2 2 2 2 8 2 3 3 2" xfId="26565"/>
    <cellStyle name="Vejica 2 2 2 2 2 8 2 3 4" xfId="16665"/>
    <cellStyle name="Vejica 2 2 2 2 2 8 2 4" xfId="2547"/>
    <cellStyle name="Vejica 2 2 2 2 2 8 2 4 2" xfId="19489"/>
    <cellStyle name="Vejica 2 2 2 2 2 8 2 5" xfId="6773"/>
    <cellStyle name="Vejica 2 2 2 2 2 8 2 5 2" xfId="20931"/>
    <cellStyle name="Vejica 2 2 2 2 2 8 2 6" xfId="10999"/>
    <cellStyle name="Vejica 2 2 2 2 2 8 2 6 2" xfId="25157"/>
    <cellStyle name="Vejica 2 2 2 2 2 8 2 7" xfId="15257"/>
    <cellStyle name="Vejica 2 2 2 2 2 8 3" xfId="4659"/>
    <cellStyle name="Vejica 2 2 2 2 2 8 3 2" xfId="8885"/>
    <cellStyle name="Vejica 2 2 2 2 2 8 3 2 2" xfId="23043"/>
    <cellStyle name="Vejica 2 2 2 2 2 8 3 3" xfId="13111"/>
    <cellStyle name="Vejica 2 2 2 2 2 8 3 3 2" xfId="27269"/>
    <cellStyle name="Vejica 2 2 2 2 2 8 3 4" xfId="17369"/>
    <cellStyle name="Vejica 2 2 2 2 2 8 4" xfId="3251"/>
    <cellStyle name="Vejica 2 2 2 2 2 8 4 2" xfId="7477"/>
    <cellStyle name="Vejica 2 2 2 2 2 8 4 2 2" xfId="21635"/>
    <cellStyle name="Vejica 2 2 2 2 2 8 4 3" xfId="11703"/>
    <cellStyle name="Vejica 2 2 2 2 2 8 4 3 2" xfId="25861"/>
    <cellStyle name="Vejica 2 2 2 2 2 8 4 4" xfId="15961"/>
    <cellStyle name="Vejica 2 2 2 2 2 8 5" xfId="1843"/>
    <cellStyle name="Vejica 2 2 2 2 2 8 5 2" xfId="18785"/>
    <cellStyle name="Vejica 2 2 2 2 2 8 6" xfId="6069"/>
    <cellStyle name="Vejica 2 2 2 2 2 8 6 2" xfId="20227"/>
    <cellStyle name="Vejica 2 2 2 2 2 8 7" xfId="10295"/>
    <cellStyle name="Vejica 2 2 2 2 2 8 7 2" xfId="24453"/>
    <cellStyle name="Vejica 2 2 2 2 2 8 8" xfId="14553"/>
    <cellStyle name="Vejica 2 2 2 2 2 9" xfId="750"/>
    <cellStyle name="Vejica 2 2 2 2 2 9 2" xfId="5011"/>
    <cellStyle name="Vejica 2 2 2 2 2 9 2 2" xfId="9237"/>
    <cellStyle name="Vejica 2 2 2 2 2 9 2 2 2" xfId="23395"/>
    <cellStyle name="Vejica 2 2 2 2 2 9 2 3" xfId="13463"/>
    <cellStyle name="Vejica 2 2 2 2 2 9 2 3 2" xfId="27621"/>
    <cellStyle name="Vejica 2 2 2 2 2 9 2 4" xfId="17721"/>
    <cellStyle name="Vejica 2 2 2 2 2 9 3" xfId="3603"/>
    <cellStyle name="Vejica 2 2 2 2 2 9 3 2" xfId="7829"/>
    <cellStyle name="Vejica 2 2 2 2 2 9 3 2 2" xfId="21987"/>
    <cellStyle name="Vejica 2 2 2 2 2 9 3 3" xfId="12055"/>
    <cellStyle name="Vejica 2 2 2 2 2 9 3 3 2" xfId="26213"/>
    <cellStyle name="Vejica 2 2 2 2 2 9 3 4" xfId="16313"/>
    <cellStyle name="Vejica 2 2 2 2 2 9 4" xfId="2195"/>
    <cellStyle name="Vejica 2 2 2 2 2 9 4 2" xfId="19137"/>
    <cellStyle name="Vejica 2 2 2 2 2 9 5" xfId="6421"/>
    <cellStyle name="Vejica 2 2 2 2 2 9 5 2" xfId="20579"/>
    <cellStyle name="Vejica 2 2 2 2 2 9 6" xfId="10647"/>
    <cellStyle name="Vejica 2 2 2 2 2 9 6 2" xfId="24805"/>
    <cellStyle name="Vejica 2 2 2 2 2 9 7" xfId="14905"/>
    <cellStyle name="Vejica 2 2 2 2 3" xfId="92"/>
    <cellStyle name="Vejica 2 2 2 2 3 10" xfId="9958"/>
    <cellStyle name="Vejica 2 2 2 2 3 10 2" xfId="24116"/>
    <cellStyle name="Vejica 2 2 2 2 3 11" xfId="14216"/>
    <cellStyle name="Vejica 2 2 2 2 3 2" xfId="252"/>
    <cellStyle name="Vejica 2 2 2 2 3 2 2" xfId="605"/>
    <cellStyle name="Vejica 2 2 2 2 3 2 2 2" xfId="1309"/>
    <cellStyle name="Vejica 2 2 2 2 3 2 2 2 2" xfId="5570"/>
    <cellStyle name="Vejica 2 2 2 2 3 2 2 2 2 2" xfId="9796"/>
    <cellStyle name="Vejica 2 2 2 2 3 2 2 2 2 2 2" xfId="23954"/>
    <cellStyle name="Vejica 2 2 2 2 3 2 2 2 2 3" xfId="14022"/>
    <cellStyle name="Vejica 2 2 2 2 3 2 2 2 2 3 2" xfId="28180"/>
    <cellStyle name="Vejica 2 2 2 2 3 2 2 2 2 4" xfId="18280"/>
    <cellStyle name="Vejica 2 2 2 2 3 2 2 2 3" xfId="4162"/>
    <cellStyle name="Vejica 2 2 2 2 3 2 2 2 3 2" xfId="8388"/>
    <cellStyle name="Vejica 2 2 2 2 3 2 2 2 3 2 2" xfId="22546"/>
    <cellStyle name="Vejica 2 2 2 2 3 2 2 2 3 3" xfId="12614"/>
    <cellStyle name="Vejica 2 2 2 2 3 2 2 2 3 3 2" xfId="26772"/>
    <cellStyle name="Vejica 2 2 2 2 3 2 2 2 3 4" xfId="16872"/>
    <cellStyle name="Vejica 2 2 2 2 3 2 2 2 4" xfId="2754"/>
    <cellStyle name="Vejica 2 2 2 2 3 2 2 2 4 2" xfId="19696"/>
    <cellStyle name="Vejica 2 2 2 2 3 2 2 2 5" xfId="6980"/>
    <cellStyle name="Vejica 2 2 2 2 3 2 2 2 5 2" xfId="21138"/>
    <cellStyle name="Vejica 2 2 2 2 3 2 2 2 6" xfId="11206"/>
    <cellStyle name="Vejica 2 2 2 2 3 2 2 2 6 2" xfId="25364"/>
    <cellStyle name="Vejica 2 2 2 2 3 2 2 2 7" xfId="15464"/>
    <cellStyle name="Vejica 2 2 2 2 3 2 2 3" xfId="4866"/>
    <cellStyle name="Vejica 2 2 2 2 3 2 2 3 2" xfId="9092"/>
    <cellStyle name="Vejica 2 2 2 2 3 2 2 3 2 2" xfId="23250"/>
    <cellStyle name="Vejica 2 2 2 2 3 2 2 3 3" xfId="13318"/>
    <cellStyle name="Vejica 2 2 2 2 3 2 2 3 3 2" xfId="27476"/>
    <cellStyle name="Vejica 2 2 2 2 3 2 2 3 4" xfId="17576"/>
    <cellStyle name="Vejica 2 2 2 2 3 2 2 4" xfId="3458"/>
    <cellStyle name="Vejica 2 2 2 2 3 2 2 4 2" xfId="7684"/>
    <cellStyle name="Vejica 2 2 2 2 3 2 2 4 2 2" xfId="21842"/>
    <cellStyle name="Vejica 2 2 2 2 3 2 2 4 3" xfId="11910"/>
    <cellStyle name="Vejica 2 2 2 2 3 2 2 4 3 2" xfId="26068"/>
    <cellStyle name="Vejica 2 2 2 2 3 2 2 4 4" xfId="16168"/>
    <cellStyle name="Vejica 2 2 2 2 3 2 2 5" xfId="2050"/>
    <cellStyle name="Vejica 2 2 2 2 3 2 2 5 2" xfId="18992"/>
    <cellStyle name="Vejica 2 2 2 2 3 2 2 6" xfId="6276"/>
    <cellStyle name="Vejica 2 2 2 2 3 2 2 6 2" xfId="20434"/>
    <cellStyle name="Vejica 2 2 2 2 3 2 2 7" xfId="10502"/>
    <cellStyle name="Vejica 2 2 2 2 3 2 2 7 2" xfId="24660"/>
    <cellStyle name="Vejica 2 2 2 2 3 2 2 8" xfId="14760"/>
    <cellStyle name="Vejica 2 2 2 2 3 2 3" xfId="957"/>
    <cellStyle name="Vejica 2 2 2 2 3 2 3 2" xfId="5218"/>
    <cellStyle name="Vejica 2 2 2 2 3 2 3 2 2" xfId="9444"/>
    <cellStyle name="Vejica 2 2 2 2 3 2 3 2 2 2" xfId="23602"/>
    <cellStyle name="Vejica 2 2 2 2 3 2 3 2 3" xfId="13670"/>
    <cellStyle name="Vejica 2 2 2 2 3 2 3 2 3 2" xfId="27828"/>
    <cellStyle name="Vejica 2 2 2 2 3 2 3 2 4" xfId="17928"/>
    <cellStyle name="Vejica 2 2 2 2 3 2 3 3" xfId="3810"/>
    <cellStyle name="Vejica 2 2 2 2 3 2 3 3 2" xfId="8036"/>
    <cellStyle name="Vejica 2 2 2 2 3 2 3 3 2 2" xfId="22194"/>
    <cellStyle name="Vejica 2 2 2 2 3 2 3 3 3" xfId="12262"/>
    <cellStyle name="Vejica 2 2 2 2 3 2 3 3 3 2" xfId="26420"/>
    <cellStyle name="Vejica 2 2 2 2 3 2 3 3 4" xfId="16520"/>
    <cellStyle name="Vejica 2 2 2 2 3 2 3 4" xfId="2402"/>
    <cellStyle name="Vejica 2 2 2 2 3 2 3 4 2" xfId="19344"/>
    <cellStyle name="Vejica 2 2 2 2 3 2 3 5" xfId="6628"/>
    <cellStyle name="Vejica 2 2 2 2 3 2 3 5 2" xfId="20786"/>
    <cellStyle name="Vejica 2 2 2 2 3 2 3 6" xfId="10854"/>
    <cellStyle name="Vejica 2 2 2 2 3 2 3 6 2" xfId="25012"/>
    <cellStyle name="Vejica 2 2 2 2 3 2 3 7" xfId="15112"/>
    <cellStyle name="Vejica 2 2 2 2 3 2 4" xfId="4514"/>
    <cellStyle name="Vejica 2 2 2 2 3 2 4 2" xfId="8740"/>
    <cellStyle name="Vejica 2 2 2 2 3 2 4 2 2" xfId="22898"/>
    <cellStyle name="Vejica 2 2 2 2 3 2 4 3" xfId="12966"/>
    <cellStyle name="Vejica 2 2 2 2 3 2 4 3 2" xfId="27124"/>
    <cellStyle name="Vejica 2 2 2 2 3 2 4 4" xfId="17224"/>
    <cellStyle name="Vejica 2 2 2 2 3 2 5" xfId="3106"/>
    <cellStyle name="Vejica 2 2 2 2 3 2 5 2" xfId="7332"/>
    <cellStyle name="Vejica 2 2 2 2 3 2 5 2 2" xfId="21490"/>
    <cellStyle name="Vejica 2 2 2 2 3 2 5 3" xfId="11558"/>
    <cellStyle name="Vejica 2 2 2 2 3 2 5 3 2" xfId="25716"/>
    <cellStyle name="Vejica 2 2 2 2 3 2 5 4" xfId="15816"/>
    <cellStyle name="Vejica 2 2 2 2 3 2 6" xfId="1698"/>
    <cellStyle name="Vejica 2 2 2 2 3 2 6 2" xfId="18640"/>
    <cellStyle name="Vejica 2 2 2 2 3 2 7" xfId="5924"/>
    <cellStyle name="Vejica 2 2 2 2 3 2 7 2" xfId="20082"/>
    <cellStyle name="Vejica 2 2 2 2 3 2 8" xfId="10150"/>
    <cellStyle name="Vejica 2 2 2 2 3 2 8 2" xfId="24308"/>
    <cellStyle name="Vejica 2 2 2 2 3 2 9" xfId="14408"/>
    <cellStyle name="Vejica 2 2 2 2 3 3" xfId="337"/>
    <cellStyle name="Vejica 2 2 2 2 3 3 2" xfId="689"/>
    <cellStyle name="Vejica 2 2 2 2 3 3 2 2" xfId="1393"/>
    <cellStyle name="Vejica 2 2 2 2 3 3 2 2 2" xfId="5654"/>
    <cellStyle name="Vejica 2 2 2 2 3 3 2 2 2 2" xfId="9880"/>
    <cellStyle name="Vejica 2 2 2 2 3 3 2 2 2 2 2" xfId="24038"/>
    <cellStyle name="Vejica 2 2 2 2 3 3 2 2 2 3" xfId="14106"/>
    <cellStyle name="Vejica 2 2 2 2 3 3 2 2 2 3 2" xfId="28264"/>
    <cellStyle name="Vejica 2 2 2 2 3 3 2 2 2 4" xfId="18364"/>
    <cellStyle name="Vejica 2 2 2 2 3 3 2 2 3" xfId="4246"/>
    <cellStyle name="Vejica 2 2 2 2 3 3 2 2 3 2" xfId="8472"/>
    <cellStyle name="Vejica 2 2 2 2 3 3 2 2 3 2 2" xfId="22630"/>
    <cellStyle name="Vejica 2 2 2 2 3 3 2 2 3 3" xfId="12698"/>
    <cellStyle name="Vejica 2 2 2 2 3 3 2 2 3 3 2" xfId="26856"/>
    <cellStyle name="Vejica 2 2 2 2 3 3 2 2 3 4" xfId="16956"/>
    <cellStyle name="Vejica 2 2 2 2 3 3 2 2 4" xfId="2838"/>
    <cellStyle name="Vejica 2 2 2 2 3 3 2 2 4 2" xfId="19780"/>
    <cellStyle name="Vejica 2 2 2 2 3 3 2 2 5" xfId="7064"/>
    <cellStyle name="Vejica 2 2 2 2 3 3 2 2 5 2" xfId="21222"/>
    <cellStyle name="Vejica 2 2 2 2 3 3 2 2 6" xfId="11290"/>
    <cellStyle name="Vejica 2 2 2 2 3 3 2 2 6 2" xfId="25448"/>
    <cellStyle name="Vejica 2 2 2 2 3 3 2 2 7" xfId="15548"/>
    <cellStyle name="Vejica 2 2 2 2 3 3 2 3" xfId="4950"/>
    <cellStyle name="Vejica 2 2 2 2 3 3 2 3 2" xfId="9176"/>
    <cellStyle name="Vejica 2 2 2 2 3 3 2 3 2 2" xfId="23334"/>
    <cellStyle name="Vejica 2 2 2 2 3 3 2 3 3" xfId="13402"/>
    <cellStyle name="Vejica 2 2 2 2 3 3 2 3 3 2" xfId="27560"/>
    <cellStyle name="Vejica 2 2 2 2 3 3 2 3 4" xfId="17660"/>
    <cellStyle name="Vejica 2 2 2 2 3 3 2 4" xfId="3542"/>
    <cellStyle name="Vejica 2 2 2 2 3 3 2 4 2" xfId="7768"/>
    <cellStyle name="Vejica 2 2 2 2 3 3 2 4 2 2" xfId="21926"/>
    <cellStyle name="Vejica 2 2 2 2 3 3 2 4 3" xfId="11994"/>
    <cellStyle name="Vejica 2 2 2 2 3 3 2 4 3 2" xfId="26152"/>
    <cellStyle name="Vejica 2 2 2 2 3 3 2 4 4" xfId="16252"/>
    <cellStyle name="Vejica 2 2 2 2 3 3 2 5" xfId="2134"/>
    <cellStyle name="Vejica 2 2 2 2 3 3 2 5 2" xfId="19076"/>
    <cellStyle name="Vejica 2 2 2 2 3 3 2 6" xfId="6360"/>
    <cellStyle name="Vejica 2 2 2 2 3 3 2 6 2" xfId="20518"/>
    <cellStyle name="Vejica 2 2 2 2 3 3 2 7" xfId="10586"/>
    <cellStyle name="Vejica 2 2 2 2 3 3 2 7 2" xfId="24744"/>
    <cellStyle name="Vejica 2 2 2 2 3 3 2 8" xfId="14844"/>
    <cellStyle name="Vejica 2 2 2 2 3 3 3" xfId="1041"/>
    <cellStyle name="Vejica 2 2 2 2 3 3 3 2" xfId="5302"/>
    <cellStyle name="Vejica 2 2 2 2 3 3 3 2 2" xfId="9528"/>
    <cellStyle name="Vejica 2 2 2 2 3 3 3 2 2 2" xfId="23686"/>
    <cellStyle name="Vejica 2 2 2 2 3 3 3 2 3" xfId="13754"/>
    <cellStyle name="Vejica 2 2 2 2 3 3 3 2 3 2" xfId="27912"/>
    <cellStyle name="Vejica 2 2 2 2 3 3 3 2 4" xfId="18012"/>
    <cellStyle name="Vejica 2 2 2 2 3 3 3 3" xfId="3894"/>
    <cellStyle name="Vejica 2 2 2 2 3 3 3 3 2" xfId="8120"/>
    <cellStyle name="Vejica 2 2 2 2 3 3 3 3 2 2" xfId="22278"/>
    <cellStyle name="Vejica 2 2 2 2 3 3 3 3 3" xfId="12346"/>
    <cellStyle name="Vejica 2 2 2 2 3 3 3 3 3 2" xfId="26504"/>
    <cellStyle name="Vejica 2 2 2 2 3 3 3 3 4" xfId="16604"/>
    <cellStyle name="Vejica 2 2 2 2 3 3 3 4" xfId="2486"/>
    <cellStyle name="Vejica 2 2 2 2 3 3 3 4 2" xfId="19428"/>
    <cellStyle name="Vejica 2 2 2 2 3 3 3 5" xfId="6712"/>
    <cellStyle name="Vejica 2 2 2 2 3 3 3 5 2" xfId="20870"/>
    <cellStyle name="Vejica 2 2 2 2 3 3 3 6" xfId="10938"/>
    <cellStyle name="Vejica 2 2 2 2 3 3 3 6 2" xfId="25096"/>
    <cellStyle name="Vejica 2 2 2 2 3 3 3 7" xfId="15196"/>
    <cellStyle name="Vejica 2 2 2 2 3 3 4" xfId="4598"/>
    <cellStyle name="Vejica 2 2 2 2 3 3 4 2" xfId="8824"/>
    <cellStyle name="Vejica 2 2 2 2 3 3 4 2 2" xfId="22982"/>
    <cellStyle name="Vejica 2 2 2 2 3 3 4 3" xfId="13050"/>
    <cellStyle name="Vejica 2 2 2 2 3 3 4 3 2" xfId="27208"/>
    <cellStyle name="Vejica 2 2 2 2 3 3 4 4" xfId="17308"/>
    <cellStyle name="Vejica 2 2 2 2 3 3 5" xfId="3190"/>
    <cellStyle name="Vejica 2 2 2 2 3 3 5 2" xfId="7416"/>
    <cellStyle name="Vejica 2 2 2 2 3 3 5 2 2" xfId="21574"/>
    <cellStyle name="Vejica 2 2 2 2 3 3 5 3" xfId="11642"/>
    <cellStyle name="Vejica 2 2 2 2 3 3 5 3 2" xfId="25800"/>
    <cellStyle name="Vejica 2 2 2 2 3 3 5 4" xfId="15900"/>
    <cellStyle name="Vejica 2 2 2 2 3 3 6" xfId="1782"/>
    <cellStyle name="Vejica 2 2 2 2 3 3 6 2" xfId="18724"/>
    <cellStyle name="Vejica 2 2 2 2 3 3 7" xfId="6008"/>
    <cellStyle name="Vejica 2 2 2 2 3 3 7 2" xfId="20166"/>
    <cellStyle name="Vejica 2 2 2 2 3 3 8" xfId="10234"/>
    <cellStyle name="Vejica 2 2 2 2 3 3 8 2" xfId="24392"/>
    <cellStyle name="Vejica 2 2 2 2 3 3 9" xfId="14492"/>
    <cellStyle name="Vejica 2 2 2 2 3 4" xfId="477"/>
    <cellStyle name="Vejica 2 2 2 2 3 4 2" xfId="1181"/>
    <cellStyle name="Vejica 2 2 2 2 3 4 2 2" xfId="5442"/>
    <cellStyle name="Vejica 2 2 2 2 3 4 2 2 2" xfId="9668"/>
    <cellStyle name="Vejica 2 2 2 2 3 4 2 2 2 2" xfId="23826"/>
    <cellStyle name="Vejica 2 2 2 2 3 4 2 2 3" xfId="13894"/>
    <cellStyle name="Vejica 2 2 2 2 3 4 2 2 3 2" xfId="28052"/>
    <cellStyle name="Vejica 2 2 2 2 3 4 2 2 4" xfId="18152"/>
    <cellStyle name="Vejica 2 2 2 2 3 4 2 3" xfId="4034"/>
    <cellStyle name="Vejica 2 2 2 2 3 4 2 3 2" xfId="8260"/>
    <cellStyle name="Vejica 2 2 2 2 3 4 2 3 2 2" xfId="22418"/>
    <cellStyle name="Vejica 2 2 2 2 3 4 2 3 3" xfId="12486"/>
    <cellStyle name="Vejica 2 2 2 2 3 4 2 3 3 2" xfId="26644"/>
    <cellStyle name="Vejica 2 2 2 2 3 4 2 3 4" xfId="16744"/>
    <cellStyle name="Vejica 2 2 2 2 3 4 2 4" xfId="2626"/>
    <cellStyle name="Vejica 2 2 2 2 3 4 2 4 2" xfId="19568"/>
    <cellStyle name="Vejica 2 2 2 2 3 4 2 5" xfId="6852"/>
    <cellStyle name="Vejica 2 2 2 2 3 4 2 5 2" xfId="21010"/>
    <cellStyle name="Vejica 2 2 2 2 3 4 2 6" xfId="11078"/>
    <cellStyle name="Vejica 2 2 2 2 3 4 2 6 2" xfId="25236"/>
    <cellStyle name="Vejica 2 2 2 2 3 4 2 7" xfId="15336"/>
    <cellStyle name="Vejica 2 2 2 2 3 4 3" xfId="4738"/>
    <cellStyle name="Vejica 2 2 2 2 3 4 3 2" xfId="8964"/>
    <cellStyle name="Vejica 2 2 2 2 3 4 3 2 2" xfId="23122"/>
    <cellStyle name="Vejica 2 2 2 2 3 4 3 3" xfId="13190"/>
    <cellStyle name="Vejica 2 2 2 2 3 4 3 3 2" xfId="27348"/>
    <cellStyle name="Vejica 2 2 2 2 3 4 3 4" xfId="17448"/>
    <cellStyle name="Vejica 2 2 2 2 3 4 4" xfId="3330"/>
    <cellStyle name="Vejica 2 2 2 2 3 4 4 2" xfId="7556"/>
    <cellStyle name="Vejica 2 2 2 2 3 4 4 2 2" xfId="21714"/>
    <cellStyle name="Vejica 2 2 2 2 3 4 4 3" xfId="11782"/>
    <cellStyle name="Vejica 2 2 2 2 3 4 4 3 2" xfId="25940"/>
    <cellStyle name="Vejica 2 2 2 2 3 4 4 4" xfId="16040"/>
    <cellStyle name="Vejica 2 2 2 2 3 4 5" xfId="1922"/>
    <cellStyle name="Vejica 2 2 2 2 3 4 5 2" xfId="18864"/>
    <cellStyle name="Vejica 2 2 2 2 3 4 6" xfId="6148"/>
    <cellStyle name="Vejica 2 2 2 2 3 4 6 2" xfId="20306"/>
    <cellStyle name="Vejica 2 2 2 2 3 4 7" xfId="10374"/>
    <cellStyle name="Vejica 2 2 2 2 3 4 7 2" xfId="24532"/>
    <cellStyle name="Vejica 2 2 2 2 3 4 8" xfId="14632"/>
    <cellStyle name="Vejica 2 2 2 2 3 5" xfId="829"/>
    <cellStyle name="Vejica 2 2 2 2 3 5 2" xfId="5090"/>
    <cellStyle name="Vejica 2 2 2 2 3 5 2 2" xfId="9316"/>
    <cellStyle name="Vejica 2 2 2 2 3 5 2 2 2" xfId="23474"/>
    <cellStyle name="Vejica 2 2 2 2 3 5 2 3" xfId="13542"/>
    <cellStyle name="Vejica 2 2 2 2 3 5 2 3 2" xfId="27700"/>
    <cellStyle name="Vejica 2 2 2 2 3 5 2 4" xfId="17800"/>
    <cellStyle name="Vejica 2 2 2 2 3 5 3" xfId="3682"/>
    <cellStyle name="Vejica 2 2 2 2 3 5 3 2" xfId="7908"/>
    <cellStyle name="Vejica 2 2 2 2 3 5 3 2 2" xfId="22066"/>
    <cellStyle name="Vejica 2 2 2 2 3 5 3 3" xfId="12134"/>
    <cellStyle name="Vejica 2 2 2 2 3 5 3 3 2" xfId="26292"/>
    <cellStyle name="Vejica 2 2 2 2 3 5 3 4" xfId="16392"/>
    <cellStyle name="Vejica 2 2 2 2 3 5 4" xfId="2274"/>
    <cellStyle name="Vejica 2 2 2 2 3 5 4 2" xfId="19216"/>
    <cellStyle name="Vejica 2 2 2 2 3 5 5" xfId="6500"/>
    <cellStyle name="Vejica 2 2 2 2 3 5 5 2" xfId="20658"/>
    <cellStyle name="Vejica 2 2 2 2 3 5 6" xfId="10726"/>
    <cellStyle name="Vejica 2 2 2 2 3 5 6 2" xfId="24884"/>
    <cellStyle name="Vejica 2 2 2 2 3 5 7" xfId="14984"/>
    <cellStyle name="Vejica 2 2 2 2 3 6" xfId="4354"/>
    <cellStyle name="Vejica 2 2 2 2 3 6 2" xfId="8580"/>
    <cellStyle name="Vejica 2 2 2 2 3 6 2 2" xfId="22738"/>
    <cellStyle name="Vejica 2 2 2 2 3 6 3" xfId="12806"/>
    <cellStyle name="Vejica 2 2 2 2 3 6 3 2" xfId="26964"/>
    <cellStyle name="Vejica 2 2 2 2 3 6 4" xfId="17064"/>
    <cellStyle name="Vejica 2 2 2 2 3 7" xfId="2946"/>
    <cellStyle name="Vejica 2 2 2 2 3 7 2" xfId="7172"/>
    <cellStyle name="Vejica 2 2 2 2 3 7 2 2" xfId="21330"/>
    <cellStyle name="Vejica 2 2 2 2 3 7 3" xfId="11398"/>
    <cellStyle name="Vejica 2 2 2 2 3 7 3 2" xfId="25556"/>
    <cellStyle name="Vejica 2 2 2 2 3 7 4" xfId="15656"/>
    <cellStyle name="Vejica 2 2 2 2 3 8" xfId="1506"/>
    <cellStyle name="Vejica 2 2 2 2 3 8 2" xfId="18448"/>
    <cellStyle name="Vejica 2 2 2 2 3 9" xfId="5732"/>
    <cellStyle name="Vejica 2 2 2 2 3 9 2" xfId="19890"/>
    <cellStyle name="Vejica 2 2 2 2 4" xfId="124"/>
    <cellStyle name="Vejica 2 2 2 2 4 10" xfId="14280"/>
    <cellStyle name="Vejica 2 2 2 2 4 2" xfId="284"/>
    <cellStyle name="Vejica 2 2 2 2 4 2 2" xfId="637"/>
    <cellStyle name="Vejica 2 2 2 2 4 2 2 2" xfId="1341"/>
    <cellStyle name="Vejica 2 2 2 2 4 2 2 2 2" xfId="5602"/>
    <cellStyle name="Vejica 2 2 2 2 4 2 2 2 2 2" xfId="9828"/>
    <cellStyle name="Vejica 2 2 2 2 4 2 2 2 2 2 2" xfId="23986"/>
    <cellStyle name="Vejica 2 2 2 2 4 2 2 2 2 3" xfId="14054"/>
    <cellStyle name="Vejica 2 2 2 2 4 2 2 2 2 3 2" xfId="28212"/>
    <cellStyle name="Vejica 2 2 2 2 4 2 2 2 2 4" xfId="18312"/>
    <cellStyle name="Vejica 2 2 2 2 4 2 2 2 3" xfId="4194"/>
    <cellStyle name="Vejica 2 2 2 2 4 2 2 2 3 2" xfId="8420"/>
    <cellStyle name="Vejica 2 2 2 2 4 2 2 2 3 2 2" xfId="22578"/>
    <cellStyle name="Vejica 2 2 2 2 4 2 2 2 3 3" xfId="12646"/>
    <cellStyle name="Vejica 2 2 2 2 4 2 2 2 3 3 2" xfId="26804"/>
    <cellStyle name="Vejica 2 2 2 2 4 2 2 2 3 4" xfId="16904"/>
    <cellStyle name="Vejica 2 2 2 2 4 2 2 2 4" xfId="2786"/>
    <cellStyle name="Vejica 2 2 2 2 4 2 2 2 4 2" xfId="19728"/>
    <cellStyle name="Vejica 2 2 2 2 4 2 2 2 5" xfId="7012"/>
    <cellStyle name="Vejica 2 2 2 2 4 2 2 2 5 2" xfId="21170"/>
    <cellStyle name="Vejica 2 2 2 2 4 2 2 2 6" xfId="11238"/>
    <cellStyle name="Vejica 2 2 2 2 4 2 2 2 6 2" xfId="25396"/>
    <cellStyle name="Vejica 2 2 2 2 4 2 2 2 7" xfId="15496"/>
    <cellStyle name="Vejica 2 2 2 2 4 2 2 3" xfId="4898"/>
    <cellStyle name="Vejica 2 2 2 2 4 2 2 3 2" xfId="9124"/>
    <cellStyle name="Vejica 2 2 2 2 4 2 2 3 2 2" xfId="23282"/>
    <cellStyle name="Vejica 2 2 2 2 4 2 2 3 3" xfId="13350"/>
    <cellStyle name="Vejica 2 2 2 2 4 2 2 3 3 2" xfId="27508"/>
    <cellStyle name="Vejica 2 2 2 2 4 2 2 3 4" xfId="17608"/>
    <cellStyle name="Vejica 2 2 2 2 4 2 2 4" xfId="3490"/>
    <cellStyle name="Vejica 2 2 2 2 4 2 2 4 2" xfId="7716"/>
    <cellStyle name="Vejica 2 2 2 2 4 2 2 4 2 2" xfId="21874"/>
    <cellStyle name="Vejica 2 2 2 2 4 2 2 4 3" xfId="11942"/>
    <cellStyle name="Vejica 2 2 2 2 4 2 2 4 3 2" xfId="26100"/>
    <cellStyle name="Vejica 2 2 2 2 4 2 2 4 4" xfId="16200"/>
    <cellStyle name="Vejica 2 2 2 2 4 2 2 5" xfId="2082"/>
    <cellStyle name="Vejica 2 2 2 2 4 2 2 5 2" xfId="19024"/>
    <cellStyle name="Vejica 2 2 2 2 4 2 2 6" xfId="6308"/>
    <cellStyle name="Vejica 2 2 2 2 4 2 2 6 2" xfId="20466"/>
    <cellStyle name="Vejica 2 2 2 2 4 2 2 7" xfId="10534"/>
    <cellStyle name="Vejica 2 2 2 2 4 2 2 7 2" xfId="24692"/>
    <cellStyle name="Vejica 2 2 2 2 4 2 2 8" xfId="14792"/>
    <cellStyle name="Vejica 2 2 2 2 4 2 3" xfId="989"/>
    <cellStyle name="Vejica 2 2 2 2 4 2 3 2" xfId="5250"/>
    <cellStyle name="Vejica 2 2 2 2 4 2 3 2 2" xfId="9476"/>
    <cellStyle name="Vejica 2 2 2 2 4 2 3 2 2 2" xfId="23634"/>
    <cellStyle name="Vejica 2 2 2 2 4 2 3 2 3" xfId="13702"/>
    <cellStyle name="Vejica 2 2 2 2 4 2 3 2 3 2" xfId="27860"/>
    <cellStyle name="Vejica 2 2 2 2 4 2 3 2 4" xfId="17960"/>
    <cellStyle name="Vejica 2 2 2 2 4 2 3 3" xfId="3842"/>
    <cellStyle name="Vejica 2 2 2 2 4 2 3 3 2" xfId="8068"/>
    <cellStyle name="Vejica 2 2 2 2 4 2 3 3 2 2" xfId="22226"/>
    <cellStyle name="Vejica 2 2 2 2 4 2 3 3 3" xfId="12294"/>
    <cellStyle name="Vejica 2 2 2 2 4 2 3 3 3 2" xfId="26452"/>
    <cellStyle name="Vejica 2 2 2 2 4 2 3 3 4" xfId="16552"/>
    <cellStyle name="Vejica 2 2 2 2 4 2 3 4" xfId="2434"/>
    <cellStyle name="Vejica 2 2 2 2 4 2 3 4 2" xfId="19376"/>
    <cellStyle name="Vejica 2 2 2 2 4 2 3 5" xfId="6660"/>
    <cellStyle name="Vejica 2 2 2 2 4 2 3 5 2" xfId="20818"/>
    <cellStyle name="Vejica 2 2 2 2 4 2 3 6" xfId="10886"/>
    <cellStyle name="Vejica 2 2 2 2 4 2 3 6 2" xfId="25044"/>
    <cellStyle name="Vejica 2 2 2 2 4 2 3 7" xfId="15144"/>
    <cellStyle name="Vejica 2 2 2 2 4 2 4" xfId="4546"/>
    <cellStyle name="Vejica 2 2 2 2 4 2 4 2" xfId="8772"/>
    <cellStyle name="Vejica 2 2 2 2 4 2 4 2 2" xfId="22930"/>
    <cellStyle name="Vejica 2 2 2 2 4 2 4 3" xfId="12998"/>
    <cellStyle name="Vejica 2 2 2 2 4 2 4 3 2" xfId="27156"/>
    <cellStyle name="Vejica 2 2 2 2 4 2 4 4" xfId="17256"/>
    <cellStyle name="Vejica 2 2 2 2 4 2 5" xfId="3138"/>
    <cellStyle name="Vejica 2 2 2 2 4 2 5 2" xfId="7364"/>
    <cellStyle name="Vejica 2 2 2 2 4 2 5 2 2" xfId="21522"/>
    <cellStyle name="Vejica 2 2 2 2 4 2 5 3" xfId="11590"/>
    <cellStyle name="Vejica 2 2 2 2 4 2 5 3 2" xfId="25748"/>
    <cellStyle name="Vejica 2 2 2 2 4 2 5 4" xfId="15848"/>
    <cellStyle name="Vejica 2 2 2 2 4 2 6" xfId="1730"/>
    <cellStyle name="Vejica 2 2 2 2 4 2 6 2" xfId="18672"/>
    <cellStyle name="Vejica 2 2 2 2 4 2 7" xfId="5956"/>
    <cellStyle name="Vejica 2 2 2 2 4 2 7 2" xfId="20114"/>
    <cellStyle name="Vejica 2 2 2 2 4 2 8" xfId="10182"/>
    <cellStyle name="Vejica 2 2 2 2 4 2 8 2" xfId="24340"/>
    <cellStyle name="Vejica 2 2 2 2 4 2 9" xfId="14440"/>
    <cellStyle name="Vejica 2 2 2 2 4 3" xfId="509"/>
    <cellStyle name="Vejica 2 2 2 2 4 3 2" xfId="1213"/>
    <cellStyle name="Vejica 2 2 2 2 4 3 2 2" xfId="5474"/>
    <cellStyle name="Vejica 2 2 2 2 4 3 2 2 2" xfId="9700"/>
    <cellStyle name="Vejica 2 2 2 2 4 3 2 2 2 2" xfId="23858"/>
    <cellStyle name="Vejica 2 2 2 2 4 3 2 2 3" xfId="13926"/>
    <cellStyle name="Vejica 2 2 2 2 4 3 2 2 3 2" xfId="28084"/>
    <cellStyle name="Vejica 2 2 2 2 4 3 2 2 4" xfId="18184"/>
    <cellStyle name="Vejica 2 2 2 2 4 3 2 3" xfId="4066"/>
    <cellStyle name="Vejica 2 2 2 2 4 3 2 3 2" xfId="8292"/>
    <cellStyle name="Vejica 2 2 2 2 4 3 2 3 2 2" xfId="22450"/>
    <cellStyle name="Vejica 2 2 2 2 4 3 2 3 3" xfId="12518"/>
    <cellStyle name="Vejica 2 2 2 2 4 3 2 3 3 2" xfId="26676"/>
    <cellStyle name="Vejica 2 2 2 2 4 3 2 3 4" xfId="16776"/>
    <cellStyle name="Vejica 2 2 2 2 4 3 2 4" xfId="2658"/>
    <cellStyle name="Vejica 2 2 2 2 4 3 2 4 2" xfId="19600"/>
    <cellStyle name="Vejica 2 2 2 2 4 3 2 5" xfId="6884"/>
    <cellStyle name="Vejica 2 2 2 2 4 3 2 5 2" xfId="21042"/>
    <cellStyle name="Vejica 2 2 2 2 4 3 2 6" xfId="11110"/>
    <cellStyle name="Vejica 2 2 2 2 4 3 2 6 2" xfId="25268"/>
    <cellStyle name="Vejica 2 2 2 2 4 3 2 7" xfId="15368"/>
    <cellStyle name="Vejica 2 2 2 2 4 3 3" xfId="4770"/>
    <cellStyle name="Vejica 2 2 2 2 4 3 3 2" xfId="8996"/>
    <cellStyle name="Vejica 2 2 2 2 4 3 3 2 2" xfId="23154"/>
    <cellStyle name="Vejica 2 2 2 2 4 3 3 3" xfId="13222"/>
    <cellStyle name="Vejica 2 2 2 2 4 3 3 3 2" xfId="27380"/>
    <cellStyle name="Vejica 2 2 2 2 4 3 3 4" xfId="17480"/>
    <cellStyle name="Vejica 2 2 2 2 4 3 4" xfId="3362"/>
    <cellStyle name="Vejica 2 2 2 2 4 3 4 2" xfId="7588"/>
    <cellStyle name="Vejica 2 2 2 2 4 3 4 2 2" xfId="21746"/>
    <cellStyle name="Vejica 2 2 2 2 4 3 4 3" xfId="11814"/>
    <cellStyle name="Vejica 2 2 2 2 4 3 4 3 2" xfId="25972"/>
    <cellStyle name="Vejica 2 2 2 2 4 3 4 4" xfId="16072"/>
    <cellStyle name="Vejica 2 2 2 2 4 3 5" xfId="1954"/>
    <cellStyle name="Vejica 2 2 2 2 4 3 5 2" xfId="18896"/>
    <cellStyle name="Vejica 2 2 2 2 4 3 6" xfId="6180"/>
    <cellStyle name="Vejica 2 2 2 2 4 3 6 2" xfId="20338"/>
    <cellStyle name="Vejica 2 2 2 2 4 3 7" xfId="10406"/>
    <cellStyle name="Vejica 2 2 2 2 4 3 7 2" xfId="24564"/>
    <cellStyle name="Vejica 2 2 2 2 4 3 8" xfId="14664"/>
    <cellStyle name="Vejica 2 2 2 2 4 4" xfId="861"/>
    <cellStyle name="Vejica 2 2 2 2 4 4 2" xfId="5122"/>
    <cellStyle name="Vejica 2 2 2 2 4 4 2 2" xfId="9348"/>
    <cellStyle name="Vejica 2 2 2 2 4 4 2 2 2" xfId="23506"/>
    <cellStyle name="Vejica 2 2 2 2 4 4 2 3" xfId="13574"/>
    <cellStyle name="Vejica 2 2 2 2 4 4 2 3 2" xfId="27732"/>
    <cellStyle name="Vejica 2 2 2 2 4 4 2 4" xfId="17832"/>
    <cellStyle name="Vejica 2 2 2 2 4 4 3" xfId="3714"/>
    <cellStyle name="Vejica 2 2 2 2 4 4 3 2" xfId="7940"/>
    <cellStyle name="Vejica 2 2 2 2 4 4 3 2 2" xfId="22098"/>
    <cellStyle name="Vejica 2 2 2 2 4 4 3 3" xfId="12166"/>
    <cellStyle name="Vejica 2 2 2 2 4 4 3 3 2" xfId="26324"/>
    <cellStyle name="Vejica 2 2 2 2 4 4 3 4" xfId="16424"/>
    <cellStyle name="Vejica 2 2 2 2 4 4 4" xfId="2306"/>
    <cellStyle name="Vejica 2 2 2 2 4 4 4 2" xfId="19248"/>
    <cellStyle name="Vejica 2 2 2 2 4 4 5" xfId="6532"/>
    <cellStyle name="Vejica 2 2 2 2 4 4 5 2" xfId="20690"/>
    <cellStyle name="Vejica 2 2 2 2 4 4 6" xfId="10758"/>
    <cellStyle name="Vejica 2 2 2 2 4 4 6 2" xfId="24916"/>
    <cellStyle name="Vejica 2 2 2 2 4 4 7" xfId="15016"/>
    <cellStyle name="Vejica 2 2 2 2 4 5" xfId="4386"/>
    <cellStyle name="Vejica 2 2 2 2 4 5 2" xfId="8612"/>
    <cellStyle name="Vejica 2 2 2 2 4 5 2 2" xfId="22770"/>
    <cellStyle name="Vejica 2 2 2 2 4 5 3" xfId="12838"/>
    <cellStyle name="Vejica 2 2 2 2 4 5 3 2" xfId="26996"/>
    <cellStyle name="Vejica 2 2 2 2 4 5 4" xfId="17096"/>
    <cellStyle name="Vejica 2 2 2 2 4 6" xfId="2978"/>
    <cellStyle name="Vejica 2 2 2 2 4 6 2" xfId="7204"/>
    <cellStyle name="Vejica 2 2 2 2 4 6 2 2" xfId="21362"/>
    <cellStyle name="Vejica 2 2 2 2 4 6 3" xfId="11430"/>
    <cellStyle name="Vejica 2 2 2 2 4 6 3 2" xfId="25588"/>
    <cellStyle name="Vejica 2 2 2 2 4 6 4" xfId="15688"/>
    <cellStyle name="Vejica 2 2 2 2 4 7" xfId="1570"/>
    <cellStyle name="Vejica 2 2 2 2 4 7 2" xfId="18512"/>
    <cellStyle name="Vejica 2 2 2 2 4 8" xfId="5796"/>
    <cellStyle name="Vejica 2 2 2 2 4 8 2" xfId="19954"/>
    <cellStyle name="Vejica 2 2 2 2 4 9" xfId="10022"/>
    <cellStyle name="Vejica 2 2 2 2 4 9 2" xfId="24180"/>
    <cellStyle name="Vejica 2 2 2 2 5" xfId="54"/>
    <cellStyle name="Vejica 2 2 2 2 5 10" xfId="14248"/>
    <cellStyle name="Vejica 2 2 2 2 5 2" xfId="220"/>
    <cellStyle name="Vejica 2 2 2 2 5 2 2" xfId="573"/>
    <cellStyle name="Vejica 2 2 2 2 5 2 2 2" xfId="1277"/>
    <cellStyle name="Vejica 2 2 2 2 5 2 2 2 2" xfId="5538"/>
    <cellStyle name="Vejica 2 2 2 2 5 2 2 2 2 2" xfId="9764"/>
    <cellStyle name="Vejica 2 2 2 2 5 2 2 2 2 2 2" xfId="23922"/>
    <cellStyle name="Vejica 2 2 2 2 5 2 2 2 2 3" xfId="13990"/>
    <cellStyle name="Vejica 2 2 2 2 5 2 2 2 2 3 2" xfId="28148"/>
    <cellStyle name="Vejica 2 2 2 2 5 2 2 2 2 4" xfId="18248"/>
    <cellStyle name="Vejica 2 2 2 2 5 2 2 2 3" xfId="4130"/>
    <cellStyle name="Vejica 2 2 2 2 5 2 2 2 3 2" xfId="8356"/>
    <cellStyle name="Vejica 2 2 2 2 5 2 2 2 3 2 2" xfId="22514"/>
    <cellStyle name="Vejica 2 2 2 2 5 2 2 2 3 3" xfId="12582"/>
    <cellStyle name="Vejica 2 2 2 2 5 2 2 2 3 3 2" xfId="26740"/>
    <cellStyle name="Vejica 2 2 2 2 5 2 2 2 3 4" xfId="16840"/>
    <cellStyle name="Vejica 2 2 2 2 5 2 2 2 4" xfId="2722"/>
    <cellStyle name="Vejica 2 2 2 2 5 2 2 2 4 2" xfId="19664"/>
    <cellStyle name="Vejica 2 2 2 2 5 2 2 2 5" xfId="6948"/>
    <cellStyle name="Vejica 2 2 2 2 5 2 2 2 5 2" xfId="21106"/>
    <cellStyle name="Vejica 2 2 2 2 5 2 2 2 6" xfId="11174"/>
    <cellStyle name="Vejica 2 2 2 2 5 2 2 2 6 2" xfId="25332"/>
    <cellStyle name="Vejica 2 2 2 2 5 2 2 2 7" xfId="15432"/>
    <cellStyle name="Vejica 2 2 2 2 5 2 2 3" xfId="4834"/>
    <cellStyle name="Vejica 2 2 2 2 5 2 2 3 2" xfId="9060"/>
    <cellStyle name="Vejica 2 2 2 2 5 2 2 3 2 2" xfId="23218"/>
    <cellStyle name="Vejica 2 2 2 2 5 2 2 3 3" xfId="13286"/>
    <cellStyle name="Vejica 2 2 2 2 5 2 2 3 3 2" xfId="27444"/>
    <cellStyle name="Vejica 2 2 2 2 5 2 2 3 4" xfId="17544"/>
    <cellStyle name="Vejica 2 2 2 2 5 2 2 4" xfId="3426"/>
    <cellStyle name="Vejica 2 2 2 2 5 2 2 4 2" xfId="7652"/>
    <cellStyle name="Vejica 2 2 2 2 5 2 2 4 2 2" xfId="21810"/>
    <cellStyle name="Vejica 2 2 2 2 5 2 2 4 3" xfId="11878"/>
    <cellStyle name="Vejica 2 2 2 2 5 2 2 4 3 2" xfId="26036"/>
    <cellStyle name="Vejica 2 2 2 2 5 2 2 4 4" xfId="16136"/>
    <cellStyle name="Vejica 2 2 2 2 5 2 2 5" xfId="2018"/>
    <cellStyle name="Vejica 2 2 2 2 5 2 2 5 2" xfId="18960"/>
    <cellStyle name="Vejica 2 2 2 2 5 2 2 6" xfId="6244"/>
    <cellStyle name="Vejica 2 2 2 2 5 2 2 6 2" xfId="20402"/>
    <cellStyle name="Vejica 2 2 2 2 5 2 2 7" xfId="10470"/>
    <cellStyle name="Vejica 2 2 2 2 5 2 2 7 2" xfId="24628"/>
    <cellStyle name="Vejica 2 2 2 2 5 2 2 8" xfId="14728"/>
    <cellStyle name="Vejica 2 2 2 2 5 2 3" xfId="925"/>
    <cellStyle name="Vejica 2 2 2 2 5 2 3 2" xfId="5186"/>
    <cellStyle name="Vejica 2 2 2 2 5 2 3 2 2" xfId="9412"/>
    <cellStyle name="Vejica 2 2 2 2 5 2 3 2 2 2" xfId="23570"/>
    <cellStyle name="Vejica 2 2 2 2 5 2 3 2 3" xfId="13638"/>
    <cellStyle name="Vejica 2 2 2 2 5 2 3 2 3 2" xfId="27796"/>
    <cellStyle name="Vejica 2 2 2 2 5 2 3 2 4" xfId="17896"/>
    <cellStyle name="Vejica 2 2 2 2 5 2 3 3" xfId="3778"/>
    <cellStyle name="Vejica 2 2 2 2 5 2 3 3 2" xfId="8004"/>
    <cellStyle name="Vejica 2 2 2 2 5 2 3 3 2 2" xfId="22162"/>
    <cellStyle name="Vejica 2 2 2 2 5 2 3 3 3" xfId="12230"/>
    <cellStyle name="Vejica 2 2 2 2 5 2 3 3 3 2" xfId="26388"/>
    <cellStyle name="Vejica 2 2 2 2 5 2 3 3 4" xfId="16488"/>
    <cellStyle name="Vejica 2 2 2 2 5 2 3 4" xfId="2370"/>
    <cellStyle name="Vejica 2 2 2 2 5 2 3 4 2" xfId="19312"/>
    <cellStyle name="Vejica 2 2 2 2 5 2 3 5" xfId="6596"/>
    <cellStyle name="Vejica 2 2 2 2 5 2 3 5 2" xfId="20754"/>
    <cellStyle name="Vejica 2 2 2 2 5 2 3 6" xfId="10822"/>
    <cellStyle name="Vejica 2 2 2 2 5 2 3 6 2" xfId="24980"/>
    <cellStyle name="Vejica 2 2 2 2 5 2 3 7" xfId="15080"/>
    <cellStyle name="Vejica 2 2 2 2 5 2 4" xfId="4482"/>
    <cellStyle name="Vejica 2 2 2 2 5 2 4 2" xfId="8708"/>
    <cellStyle name="Vejica 2 2 2 2 5 2 4 2 2" xfId="22866"/>
    <cellStyle name="Vejica 2 2 2 2 5 2 4 3" xfId="12934"/>
    <cellStyle name="Vejica 2 2 2 2 5 2 4 3 2" xfId="27092"/>
    <cellStyle name="Vejica 2 2 2 2 5 2 4 4" xfId="17192"/>
    <cellStyle name="Vejica 2 2 2 2 5 2 5" xfId="3074"/>
    <cellStyle name="Vejica 2 2 2 2 5 2 5 2" xfId="7300"/>
    <cellStyle name="Vejica 2 2 2 2 5 2 5 2 2" xfId="21458"/>
    <cellStyle name="Vejica 2 2 2 2 5 2 5 3" xfId="11526"/>
    <cellStyle name="Vejica 2 2 2 2 5 2 5 3 2" xfId="25684"/>
    <cellStyle name="Vejica 2 2 2 2 5 2 5 4" xfId="15784"/>
    <cellStyle name="Vejica 2 2 2 2 5 2 6" xfId="1666"/>
    <cellStyle name="Vejica 2 2 2 2 5 2 6 2" xfId="18608"/>
    <cellStyle name="Vejica 2 2 2 2 5 2 7" xfId="5892"/>
    <cellStyle name="Vejica 2 2 2 2 5 2 7 2" xfId="20050"/>
    <cellStyle name="Vejica 2 2 2 2 5 2 8" xfId="10118"/>
    <cellStyle name="Vejica 2 2 2 2 5 2 8 2" xfId="24276"/>
    <cellStyle name="Vejica 2 2 2 2 5 2 9" xfId="14376"/>
    <cellStyle name="Vejica 2 2 2 2 5 3" xfId="445"/>
    <cellStyle name="Vejica 2 2 2 2 5 3 2" xfId="1149"/>
    <cellStyle name="Vejica 2 2 2 2 5 3 2 2" xfId="5410"/>
    <cellStyle name="Vejica 2 2 2 2 5 3 2 2 2" xfId="9636"/>
    <cellStyle name="Vejica 2 2 2 2 5 3 2 2 2 2" xfId="23794"/>
    <cellStyle name="Vejica 2 2 2 2 5 3 2 2 3" xfId="13862"/>
    <cellStyle name="Vejica 2 2 2 2 5 3 2 2 3 2" xfId="28020"/>
    <cellStyle name="Vejica 2 2 2 2 5 3 2 2 4" xfId="18120"/>
    <cellStyle name="Vejica 2 2 2 2 5 3 2 3" xfId="4002"/>
    <cellStyle name="Vejica 2 2 2 2 5 3 2 3 2" xfId="8228"/>
    <cellStyle name="Vejica 2 2 2 2 5 3 2 3 2 2" xfId="22386"/>
    <cellStyle name="Vejica 2 2 2 2 5 3 2 3 3" xfId="12454"/>
    <cellStyle name="Vejica 2 2 2 2 5 3 2 3 3 2" xfId="26612"/>
    <cellStyle name="Vejica 2 2 2 2 5 3 2 3 4" xfId="16712"/>
    <cellStyle name="Vejica 2 2 2 2 5 3 2 4" xfId="2594"/>
    <cellStyle name="Vejica 2 2 2 2 5 3 2 4 2" xfId="19536"/>
    <cellStyle name="Vejica 2 2 2 2 5 3 2 5" xfId="6820"/>
    <cellStyle name="Vejica 2 2 2 2 5 3 2 5 2" xfId="20978"/>
    <cellStyle name="Vejica 2 2 2 2 5 3 2 6" xfId="11046"/>
    <cellStyle name="Vejica 2 2 2 2 5 3 2 6 2" xfId="25204"/>
    <cellStyle name="Vejica 2 2 2 2 5 3 2 7" xfId="15304"/>
    <cellStyle name="Vejica 2 2 2 2 5 3 3" xfId="4706"/>
    <cellStyle name="Vejica 2 2 2 2 5 3 3 2" xfId="8932"/>
    <cellStyle name="Vejica 2 2 2 2 5 3 3 2 2" xfId="23090"/>
    <cellStyle name="Vejica 2 2 2 2 5 3 3 3" xfId="13158"/>
    <cellStyle name="Vejica 2 2 2 2 5 3 3 3 2" xfId="27316"/>
    <cellStyle name="Vejica 2 2 2 2 5 3 3 4" xfId="17416"/>
    <cellStyle name="Vejica 2 2 2 2 5 3 4" xfId="3298"/>
    <cellStyle name="Vejica 2 2 2 2 5 3 4 2" xfId="7524"/>
    <cellStyle name="Vejica 2 2 2 2 5 3 4 2 2" xfId="21682"/>
    <cellStyle name="Vejica 2 2 2 2 5 3 4 3" xfId="11750"/>
    <cellStyle name="Vejica 2 2 2 2 5 3 4 3 2" xfId="25908"/>
    <cellStyle name="Vejica 2 2 2 2 5 3 4 4" xfId="16008"/>
    <cellStyle name="Vejica 2 2 2 2 5 3 5" xfId="1890"/>
    <cellStyle name="Vejica 2 2 2 2 5 3 5 2" xfId="18832"/>
    <cellStyle name="Vejica 2 2 2 2 5 3 6" xfId="6116"/>
    <cellStyle name="Vejica 2 2 2 2 5 3 6 2" xfId="20274"/>
    <cellStyle name="Vejica 2 2 2 2 5 3 7" xfId="10342"/>
    <cellStyle name="Vejica 2 2 2 2 5 3 7 2" xfId="24500"/>
    <cellStyle name="Vejica 2 2 2 2 5 3 8" xfId="14600"/>
    <cellStyle name="Vejica 2 2 2 2 5 4" xfId="797"/>
    <cellStyle name="Vejica 2 2 2 2 5 4 2" xfId="5058"/>
    <cellStyle name="Vejica 2 2 2 2 5 4 2 2" xfId="9284"/>
    <cellStyle name="Vejica 2 2 2 2 5 4 2 2 2" xfId="23442"/>
    <cellStyle name="Vejica 2 2 2 2 5 4 2 3" xfId="13510"/>
    <cellStyle name="Vejica 2 2 2 2 5 4 2 3 2" xfId="27668"/>
    <cellStyle name="Vejica 2 2 2 2 5 4 2 4" xfId="17768"/>
    <cellStyle name="Vejica 2 2 2 2 5 4 3" xfId="3650"/>
    <cellStyle name="Vejica 2 2 2 2 5 4 3 2" xfId="7876"/>
    <cellStyle name="Vejica 2 2 2 2 5 4 3 2 2" xfId="22034"/>
    <cellStyle name="Vejica 2 2 2 2 5 4 3 3" xfId="12102"/>
    <cellStyle name="Vejica 2 2 2 2 5 4 3 3 2" xfId="26260"/>
    <cellStyle name="Vejica 2 2 2 2 5 4 3 4" xfId="16360"/>
    <cellStyle name="Vejica 2 2 2 2 5 4 4" xfId="2242"/>
    <cellStyle name="Vejica 2 2 2 2 5 4 4 2" xfId="19184"/>
    <cellStyle name="Vejica 2 2 2 2 5 4 5" xfId="6468"/>
    <cellStyle name="Vejica 2 2 2 2 5 4 5 2" xfId="20626"/>
    <cellStyle name="Vejica 2 2 2 2 5 4 6" xfId="10694"/>
    <cellStyle name="Vejica 2 2 2 2 5 4 6 2" xfId="24852"/>
    <cellStyle name="Vejica 2 2 2 2 5 4 7" xfId="14952"/>
    <cellStyle name="Vejica 2 2 2 2 5 5" xfId="4322"/>
    <cellStyle name="Vejica 2 2 2 2 5 5 2" xfId="8548"/>
    <cellStyle name="Vejica 2 2 2 2 5 5 2 2" xfId="22706"/>
    <cellStyle name="Vejica 2 2 2 2 5 5 3" xfId="12774"/>
    <cellStyle name="Vejica 2 2 2 2 5 5 3 2" xfId="26932"/>
    <cellStyle name="Vejica 2 2 2 2 5 5 4" xfId="17032"/>
    <cellStyle name="Vejica 2 2 2 2 5 6" xfId="2914"/>
    <cellStyle name="Vejica 2 2 2 2 5 6 2" xfId="7140"/>
    <cellStyle name="Vejica 2 2 2 2 5 6 2 2" xfId="21298"/>
    <cellStyle name="Vejica 2 2 2 2 5 6 3" xfId="11366"/>
    <cellStyle name="Vejica 2 2 2 2 5 6 3 2" xfId="25524"/>
    <cellStyle name="Vejica 2 2 2 2 5 6 4" xfId="15624"/>
    <cellStyle name="Vejica 2 2 2 2 5 7" xfId="1538"/>
    <cellStyle name="Vejica 2 2 2 2 5 7 2" xfId="18480"/>
    <cellStyle name="Vejica 2 2 2 2 5 8" xfId="5764"/>
    <cellStyle name="Vejica 2 2 2 2 5 8 2" xfId="19922"/>
    <cellStyle name="Vejica 2 2 2 2 5 9" xfId="9990"/>
    <cellStyle name="Vejica 2 2 2 2 5 9 2" xfId="24148"/>
    <cellStyle name="Vejica 2 2 2 2 6" xfId="157"/>
    <cellStyle name="Vejica 2 2 2 2 6 2" xfId="542"/>
    <cellStyle name="Vejica 2 2 2 2 6 2 2" xfId="1246"/>
    <cellStyle name="Vejica 2 2 2 2 6 2 2 2" xfId="5507"/>
    <cellStyle name="Vejica 2 2 2 2 6 2 2 2 2" xfId="9733"/>
    <cellStyle name="Vejica 2 2 2 2 6 2 2 2 2 2" xfId="23891"/>
    <cellStyle name="Vejica 2 2 2 2 6 2 2 2 3" xfId="13959"/>
    <cellStyle name="Vejica 2 2 2 2 6 2 2 2 3 2" xfId="28117"/>
    <cellStyle name="Vejica 2 2 2 2 6 2 2 2 4" xfId="18217"/>
    <cellStyle name="Vejica 2 2 2 2 6 2 2 3" xfId="4099"/>
    <cellStyle name="Vejica 2 2 2 2 6 2 2 3 2" xfId="8325"/>
    <cellStyle name="Vejica 2 2 2 2 6 2 2 3 2 2" xfId="22483"/>
    <cellStyle name="Vejica 2 2 2 2 6 2 2 3 3" xfId="12551"/>
    <cellStyle name="Vejica 2 2 2 2 6 2 2 3 3 2" xfId="26709"/>
    <cellStyle name="Vejica 2 2 2 2 6 2 2 3 4" xfId="16809"/>
    <cellStyle name="Vejica 2 2 2 2 6 2 2 4" xfId="2691"/>
    <cellStyle name="Vejica 2 2 2 2 6 2 2 4 2" xfId="19633"/>
    <cellStyle name="Vejica 2 2 2 2 6 2 2 5" xfId="6917"/>
    <cellStyle name="Vejica 2 2 2 2 6 2 2 5 2" xfId="21075"/>
    <cellStyle name="Vejica 2 2 2 2 6 2 2 6" xfId="11143"/>
    <cellStyle name="Vejica 2 2 2 2 6 2 2 6 2" xfId="25301"/>
    <cellStyle name="Vejica 2 2 2 2 6 2 2 7" xfId="15401"/>
    <cellStyle name="Vejica 2 2 2 2 6 2 3" xfId="4803"/>
    <cellStyle name="Vejica 2 2 2 2 6 2 3 2" xfId="9029"/>
    <cellStyle name="Vejica 2 2 2 2 6 2 3 2 2" xfId="23187"/>
    <cellStyle name="Vejica 2 2 2 2 6 2 3 3" xfId="13255"/>
    <cellStyle name="Vejica 2 2 2 2 6 2 3 3 2" xfId="27413"/>
    <cellStyle name="Vejica 2 2 2 2 6 2 3 4" xfId="17513"/>
    <cellStyle name="Vejica 2 2 2 2 6 2 4" xfId="3395"/>
    <cellStyle name="Vejica 2 2 2 2 6 2 4 2" xfId="7621"/>
    <cellStyle name="Vejica 2 2 2 2 6 2 4 2 2" xfId="21779"/>
    <cellStyle name="Vejica 2 2 2 2 6 2 4 3" xfId="11847"/>
    <cellStyle name="Vejica 2 2 2 2 6 2 4 3 2" xfId="26005"/>
    <cellStyle name="Vejica 2 2 2 2 6 2 4 4" xfId="16105"/>
    <cellStyle name="Vejica 2 2 2 2 6 2 5" xfId="1987"/>
    <cellStyle name="Vejica 2 2 2 2 6 2 5 2" xfId="18929"/>
    <cellStyle name="Vejica 2 2 2 2 6 2 6" xfId="6213"/>
    <cellStyle name="Vejica 2 2 2 2 6 2 6 2" xfId="20371"/>
    <cellStyle name="Vejica 2 2 2 2 6 2 7" xfId="10439"/>
    <cellStyle name="Vejica 2 2 2 2 6 2 7 2" xfId="24597"/>
    <cellStyle name="Vejica 2 2 2 2 6 2 8" xfId="14697"/>
    <cellStyle name="Vejica 2 2 2 2 6 3" xfId="894"/>
    <cellStyle name="Vejica 2 2 2 2 6 3 2" xfId="5155"/>
    <cellStyle name="Vejica 2 2 2 2 6 3 2 2" xfId="9381"/>
    <cellStyle name="Vejica 2 2 2 2 6 3 2 2 2" xfId="23539"/>
    <cellStyle name="Vejica 2 2 2 2 6 3 2 3" xfId="13607"/>
    <cellStyle name="Vejica 2 2 2 2 6 3 2 3 2" xfId="27765"/>
    <cellStyle name="Vejica 2 2 2 2 6 3 2 4" xfId="17865"/>
    <cellStyle name="Vejica 2 2 2 2 6 3 3" xfId="3747"/>
    <cellStyle name="Vejica 2 2 2 2 6 3 3 2" xfId="7973"/>
    <cellStyle name="Vejica 2 2 2 2 6 3 3 2 2" xfId="22131"/>
    <cellStyle name="Vejica 2 2 2 2 6 3 3 3" xfId="12199"/>
    <cellStyle name="Vejica 2 2 2 2 6 3 3 3 2" xfId="26357"/>
    <cellStyle name="Vejica 2 2 2 2 6 3 3 4" xfId="16457"/>
    <cellStyle name="Vejica 2 2 2 2 6 3 4" xfId="2339"/>
    <cellStyle name="Vejica 2 2 2 2 6 3 4 2" xfId="19281"/>
    <cellStyle name="Vejica 2 2 2 2 6 3 5" xfId="6565"/>
    <cellStyle name="Vejica 2 2 2 2 6 3 5 2" xfId="20723"/>
    <cellStyle name="Vejica 2 2 2 2 6 3 6" xfId="10791"/>
    <cellStyle name="Vejica 2 2 2 2 6 3 6 2" xfId="24949"/>
    <cellStyle name="Vejica 2 2 2 2 6 3 7" xfId="15049"/>
    <cellStyle name="Vejica 2 2 2 2 6 4" xfId="4419"/>
    <cellStyle name="Vejica 2 2 2 2 6 4 2" xfId="8645"/>
    <cellStyle name="Vejica 2 2 2 2 6 4 2 2" xfId="22803"/>
    <cellStyle name="Vejica 2 2 2 2 6 4 3" xfId="12871"/>
    <cellStyle name="Vejica 2 2 2 2 6 4 3 2" xfId="27029"/>
    <cellStyle name="Vejica 2 2 2 2 6 4 4" xfId="17129"/>
    <cellStyle name="Vejica 2 2 2 2 6 5" xfId="3011"/>
    <cellStyle name="Vejica 2 2 2 2 6 5 2" xfId="7237"/>
    <cellStyle name="Vejica 2 2 2 2 6 5 2 2" xfId="21395"/>
    <cellStyle name="Vejica 2 2 2 2 6 5 3" xfId="11463"/>
    <cellStyle name="Vejica 2 2 2 2 6 5 3 2" xfId="25621"/>
    <cellStyle name="Vejica 2 2 2 2 6 5 4" xfId="15721"/>
    <cellStyle name="Vejica 2 2 2 2 6 6" xfId="1603"/>
    <cellStyle name="Vejica 2 2 2 2 6 6 2" xfId="18545"/>
    <cellStyle name="Vejica 2 2 2 2 6 7" xfId="5829"/>
    <cellStyle name="Vejica 2 2 2 2 6 7 2" xfId="19987"/>
    <cellStyle name="Vejica 2 2 2 2 6 8" xfId="10055"/>
    <cellStyle name="Vejica 2 2 2 2 6 8 2" xfId="24213"/>
    <cellStyle name="Vejica 2 2 2 2 6 9" xfId="14313"/>
    <cellStyle name="Vejica 2 2 2 2 7" xfId="189"/>
    <cellStyle name="Vejica 2 2 2 2 7 2" xfId="414"/>
    <cellStyle name="Vejica 2 2 2 2 7 2 2" xfId="1118"/>
    <cellStyle name="Vejica 2 2 2 2 7 2 2 2" xfId="5379"/>
    <cellStyle name="Vejica 2 2 2 2 7 2 2 2 2" xfId="9605"/>
    <cellStyle name="Vejica 2 2 2 2 7 2 2 2 2 2" xfId="23763"/>
    <cellStyle name="Vejica 2 2 2 2 7 2 2 2 3" xfId="13831"/>
    <cellStyle name="Vejica 2 2 2 2 7 2 2 2 3 2" xfId="27989"/>
    <cellStyle name="Vejica 2 2 2 2 7 2 2 2 4" xfId="18089"/>
    <cellStyle name="Vejica 2 2 2 2 7 2 2 3" xfId="3971"/>
    <cellStyle name="Vejica 2 2 2 2 7 2 2 3 2" xfId="8197"/>
    <cellStyle name="Vejica 2 2 2 2 7 2 2 3 2 2" xfId="22355"/>
    <cellStyle name="Vejica 2 2 2 2 7 2 2 3 3" xfId="12423"/>
    <cellStyle name="Vejica 2 2 2 2 7 2 2 3 3 2" xfId="26581"/>
    <cellStyle name="Vejica 2 2 2 2 7 2 2 3 4" xfId="16681"/>
    <cellStyle name="Vejica 2 2 2 2 7 2 2 4" xfId="2563"/>
    <cellStyle name="Vejica 2 2 2 2 7 2 2 4 2" xfId="19505"/>
    <cellStyle name="Vejica 2 2 2 2 7 2 2 5" xfId="6789"/>
    <cellStyle name="Vejica 2 2 2 2 7 2 2 5 2" xfId="20947"/>
    <cellStyle name="Vejica 2 2 2 2 7 2 2 6" xfId="11015"/>
    <cellStyle name="Vejica 2 2 2 2 7 2 2 6 2" xfId="25173"/>
    <cellStyle name="Vejica 2 2 2 2 7 2 2 7" xfId="15273"/>
    <cellStyle name="Vejica 2 2 2 2 7 2 3" xfId="4675"/>
    <cellStyle name="Vejica 2 2 2 2 7 2 3 2" xfId="8901"/>
    <cellStyle name="Vejica 2 2 2 2 7 2 3 2 2" xfId="23059"/>
    <cellStyle name="Vejica 2 2 2 2 7 2 3 3" xfId="13127"/>
    <cellStyle name="Vejica 2 2 2 2 7 2 3 3 2" xfId="27285"/>
    <cellStyle name="Vejica 2 2 2 2 7 2 3 4" xfId="17385"/>
    <cellStyle name="Vejica 2 2 2 2 7 2 4" xfId="3267"/>
    <cellStyle name="Vejica 2 2 2 2 7 2 4 2" xfId="7493"/>
    <cellStyle name="Vejica 2 2 2 2 7 2 4 2 2" xfId="21651"/>
    <cellStyle name="Vejica 2 2 2 2 7 2 4 3" xfId="11719"/>
    <cellStyle name="Vejica 2 2 2 2 7 2 4 3 2" xfId="25877"/>
    <cellStyle name="Vejica 2 2 2 2 7 2 4 4" xfId="15977"/>
    <cellStyle name="Vejica 2 2 2 2 7 2 5" xfId="1859"/>
    <cellStyle name="Vejica 2 2 2 2 7 2 5 2" xfId="18801"/>
    <cellStyle name="Vejica 2 2 2 2 7 2 6" xfId="6085"/>
    <cellStyle name="Vejica 2 2 2 2 7 2 6 2" xfId="20243"/>
    <cellStyle name="Vejica 2 2 2 2 7 2 7" xfId="10311"/>
    <cellStyle name="Vejica 2 2 2 2 7 2 7 2" xfId="24469"/>
    <cellStyle name="Vejica 2 2 2 2 7 2 8" xfId="14569"/>
    <cellStyle name="Vejica 2 2 2 2 7 3" xfId="766"/>
    <cellStyle name="Vejica 2 2 2 2 7 3 2" xfId="5027"/>
    <cellStyle name="Vejica 2 2 2 2 7 3 2 2" xfId="9253"/>
    <cellStyle name="Vejica 2 2 2 2 7 3 2 2 2" xfId="23411"/>
    <cellStyle name="Vejica 2 2 2 2 7 3 2 3" xfId="13479"/>
    <cellStyle name="Vejica 2 2 2 2 7 3 2 3 2" xfId="27637"/>
    <cellStyle name="Vejica 2 2 2 2 7 3 2 4" xfId="17737"/>
    <cellStyle name="Vejica 2 2 2 2 7 3 3" xfId="3619"/>
    <cellStyle name="Vejica 2 2 2 2 7 3 3 2" xfId="7845"/>
    <cellStyle name="Vejica 2 2 2 2 7 3 3 2 2" xfId="22003"/>
    <cellStyle name="Vejica 2 2 2 2 7 3 3 3" xfId="12071"/>
    <cellStyle name="Vejica 2 2 2 2 7 3 3 3 2" xfId="26229"/>
    <cellStyle name="Vejica 2 2 2 2 7 3 3 4" xfId="16329"/>
    <cellStyle name="Vejica 2 2 2 2 7 3 4" xfId="2211"/>
    <cellStyle name="Vejica 2 2 2 2 7 3 4 2" xfId="19153"/>
    <cellStyle name="Vejica 2 2 2 2 7 3 5" xfId="6437"/>
    <cellStyle name="Vejica 2 2 2 2 7 3 5 2" xfId="20595"/>
    <cellStyle name="Vejica 2 2 2 2 7 3 6" xfId="10663"/>
    <cellStyle name="Vejica 2 2 2 2 7 3 6 2" xfId="24821"/>
    <cellStyle name="Vejica 2 2 2 2 7 3 7" xfId="14921"/>
    <cellStyle name="Vejica 2 2 2 2 7 4" xfId="4451"/>
    <cellStyle name="Vejica 2 2 2 2 7 4 2" xfId="8677"/>
    <cellStyle name="Vejica 2 2 2 2 7 4 2 2" xfId="22835"/>
    <cellStyle name="Vejica 2 2 2 2 7 4 3" xfId="12903"/>
    <cellStyle name="Vejica 2 2 2 2 7 4 3 2" xfId="27061"/>
    <cellStyle name="Vejica 2 2 2 2 7 4 4" xfId="17161"/>
    <cellStyle name="Vejica 2 2 2 2 7 5" xfId="3043"/>
    <cellStyle name="Vejica 2 2 2 2 7 5 2" xfId="7269"/>
    <cellStyle name="Vejica 2 2 2 2 7 5 2 2" xfId="21427"/>
    <cellStyle name="Vejica 2 2 2 2 7 5 3" xfId="11495"/>
    <cellStyle name="Vejica 2 2 2 2 7 5 3 2" xfId="25653"/>
    <cellStyle name="Vejica 2 2 2 2 7 5 4" xfId="15753"/>
    <cellStyle name="Vejica 2 2 2 2 7 6" xfId="1635"/>
    <cellStyle name="Vejica 2 2 2 2 7 6 2" xfId="18577"/>
    <cellStyle name="Vejica 2 2 2 2 7 7" xfId="5861"/>
    <cellStyle name="Vejica 2 2 2 2 7 7 2" xfId="20019"/>
    <cellStyle name="Vejica 2 2 2 2 7 8" xfId="10087"/>
    <cellStyle name="Vejica 2 2 2 2 7 8 2" xfId="24245"/>
    <cellStyle name="Vejica 2 2 2 2 7 9" xfId="14345"/>
    <cellStyle name="Vejica 2 2 2 2 8" xfId="333"/>
    <cellStyle name="Vejica 2 2 2 2 8 2" xfId="685"/>
    <cellStyle name="Vejica 2 2 2 2 8 2 2" xfId="1389"/>
    <cellStyle name="Vejica 2 2 2 2 8 2 2 2" xfId="5650"/>
    <cellStyle name="Vejica 2 2 2 2 8 2 2 2 2" xfId="9876"/>
    <cellStyle name="Vejica 2 2 2 2 8 2 2 2 2 2" xfId="24034"/>
    <cellStyle name="Vejica 2 2 2 2 8 2 2 2 3" xfId="14102"/>
    <cellStyle name="Vejica 2 2 2 2 8 2 2 2 3 2" xfId="28260"/>
    <cellStyle name="Vejica 2 2 2 2 8 2 2 2 4" xfId="18360"/>
    <cellStyle name="Vejica 2 2 2 2 8 2 2 3" xfId="4242"/>
    <cellStyle name="Vejica 2 2 2 2 8 2 2 3 2" xfId="8468"/>
    <cellStyle name="Vejica 2 2 2 2 8 2 2 3 2 2" xfId="22626"/>
    <cellStyle name="Vejica 2 2 2 2 8 2 2 3 3" xfId="12694"/>
    <cellStyle name="Vejica 2 2 2 2 8 2 2 3 3 2" xfId="26852"/>
    <cellStyle name="Vejica 2 2 2 2 8 2 2 3 4" xfId="16952"/>
    <cellStyle name="Vejica 2 2 2 2 8 2 2 4" xfId="2834"/>
    <cellStyle name="Vejica 2 2 2 2 8 2 2 4 2" xfId="19776"/>
    <cellStyle name="Vejica 2 2 2 2 8 2 2 5" xfId="7060"/>
    <cellStyle name="Vejica 2 2 2 2 8 2 2 5 2" xfId="21218"/>
    <cellStyle name="Vejica 2 2 2 2 8 2 2 6" xfId="11286"/>
    <cellStyle name="Vejica 2 2 2 2 8 2 2 6 2" xfId="25444"/>
    <cellStyle name="Vejica 2 2 2 2 8 2 2 7" xfId="15544"/>
    <cellStyle name="Vejica 2 2 2 2 8 2 3" xfId="4946"/>
    <cellStyle name="Vejica 2 2 2 2 8 2 3 2" xfId="9172"/>
    <cellStyle name="Vejica 2 2 2 2 8 2 3 2 2" xfId="23330"/>
    <cellStyle name="Vejica 2 2 2 2 8 2 3 3" xfId="13398"/>
    <cellStyle name="Vejica 2 2 2 2 8 2 3 3 2" xfId="27556"/>
    <cellStyle name="Vejica 2 2 2 2 8 2 3 4" xfId="17656"/>
    <cellStyle name="Vejica 2 2 2 2 8 2 4" xfId="3538"/>
    <cellStyle name="Vejica 2 2 2 2 8 2 4 2" xfId="7764"/>
    <cellStyle name="Vejica 2 2 2 2 8 2 4 2 2" xfId="21922"/>
    <cellStyle name="Vejica 2 2 2 2 8 2 4 3" xfId="11990"/>
    <cellStyle name="Vejica 2 2 2 2 8 2 4 3 2" xfId="26148"/>
    <cellStyle name="Vejica 2 2 2 2 8 2 4 4" xfId="16248"/>
    <cellStyle name="Vejica 2 2 2 2 8 2 5" xfId="2130"/>
    <cellStyle name="Vejica 2 2 2 2 8 2 5 2" xfId="19072"/>
    <cellStyle name="Vejica 2 2 2 2 8 2 6" xfId="6356"/>
    <cellStyle name="Vejica 2 2 2 2 8 2 6 2" xfId="20514"/>
    <cellStyle name="Vejica 2 2 2 2 8 2 7" xfId="10582"/>
    <cellStyle name="Vejica 2 2 2 2 8 2 7 2" xfId="24740"/>
    <cellStyle name="Vejica 2 2 2 2 8 2 8" xfId="14840"/>
    <cellStyle name="Vejica 2 2 2 2 8 3" xfId="1037"/>
    <cellStyle name="Vejica 2 2 2 2 8 3 2" xfId="5298"/>
    <cellStyle name="Vejica 2 2 2 2 8 3 2 2" xfId="9524"/>
    <cellStyle name="Vejica 2 2 2 2 8 3 2 2 2" xfId="23682"/>
    <cellStyle name="Vejica 2 2 2 2 8 3 2 3" xfId="13750"/>
    <cellStyle name="Vejica 2 2 2 2 8 3 2 3 2" xfId="27908"/>
    <cellStyle name="Vejica 2 2 2 2 8 3 2 4" xfId="18008"/>
    <cellStyle name="Vejica 2 2 2 2 8 3 3" xfId="3890"/>
    <cellStyle name="Vejica 2 2 2 2 8 3 3 2" xfId="8116"/>
    <cellStyle name="Vejica 2 2 2 2 8 3 3 2 2" xfId="22274"/>
    <cellStyle name="Vejica 2 2 2 2 8 3 3 3" xfId="12342"/>
    <cellStyle name="Vejica 2 2 2 2 8 3 3 3 2" xfId="26500"/>
    <cellStyle name="Vejica 2 2 2 2 8 3 3 4" xfId="16600"/>
    <cellStyle name="Vejica 2 2 2 2 8 3 4" xfId="2482"/>
    <cellStyle name="Vejica 2 2 2 2 8 3 4 2" xfId="19424"/>
    <cellStyle name="Vejica 2 2 2 2 8 3 5" xfId="6708"/>
    <cellStyle name="Vejica 2 2 2 2 8 3 5 2" xfId="20866"/>
    <cellStyle name="Vejica 2 2 2 2 8 3 6" xfId="10934"/>
    <cellStyle name="Vejica 2 2 2 2 8 3 6 2" xfId="25092"/>
    <cellStyle name="Vejica 2 2 2 2 8 3 7" xfId="15192"/>
    <cellStyle name="Vejica 2 2 2 2 8 4" xfId="4594"/>
    <cellStyle name="Vejica 2 2 2 2 8 4 2" xfId="8820"/>
    <cellStyle name="Vejica 2 2 2 2 8 4 2 2" xfId="22978"/>
    <cellStyle name="Vejica 2 2 2 2 8 4 3" xfId="13046"/>
    <cellStyle name="Vejica 2 2 2 2 8 4 3 2" xfId="27204"/>
    <cellStyle name="Vejica 2 2 2 2 8 4 4" xfId="17304"/>
    <cellStyle name="Vejica 2 2 2 2 8 5" xfId="3186"/>
    <cellStyle name="Vejica 2 2 2 2 8 5 2" xfId="7412"/>
    <cellStyle name="Vejica 2 2 2 2 8 5 2 2" xfId="21570"/>
    <cellStyle name="Vejica 2 2 2 2 8 5 3" xfId="11638"/>
    <cellStyle name="Vejica 2 2 2 2 8 5 3 2" xfId="25796"/>
    <cellStyle name="Vejica 2 2 2 2 8 5 4" xfId="15896"/>
    <cellStyle name="Vejica 2 2 2 2 8 6" xfId="1778"/>
    <cellStyle name="Vejica 2 2 2 2 8 6 2" xfId="18720"/>
    <cellStyle name="Vejica 2 2 2 2 8 7" xfId="6004"/>
    <cellStyle name="Vejica 2 2 2 2 8 7 2" xfId="20162"/>
    <cellStyle name="Vejica 2 2 2 2 8 8" xfId="10230"/>
    <cellStyle name="Vejica 2 2 2 2 8 8 2" xfId="24388"/>
    <cellStyle name="Vejica 2 2 2 2 8 9" xfId="14488"/>
    <cellStyle name="Vejica 2 2 2 2 9" xfId="382"/>
    <cellStyle name="Vejica 2 2 2 2 9 2" xfId="1086"/>
    <cellStyle name="Vejica 2 2 2 2 9 2 2" xfId="5347"/>
    <cellStyle name="Vejica 2 2 2 2 9 2 2 2" xfId="9573"/>
    <cellStyle name="Vejica 2 2 2 2 9 2 2 2 2" xfId="23731"/>
    <cellStyle name="Vejica 2 2 2 2 9 2 2 3" xfId="13799"/>
    <cellStyle name="Vejica 2 2 2 2 9 2 2 3 2" xfId="27957"/>
    <cellStyle name="Vejica 2 2 2 2 9 2 2 4" xfId="18057"/>
    <cellStyle name="Vejica 2 2 2 2 9 2 3" xfId="3939"/>
    <cellStyle name="Vejica 2 2 2 2 9 2 3 2" xfId="8165"/>
    <cellStyle name="Vejica 2 2 2 2 9 2 3 2 2" xfId="22323"/>
    <cellStyle name="Vejica 2 2 2 2 9 2 3 3" xfId="12391"/>
    <cellStyle name="Vejica 2 2 2 2 9 2 3 3 2" xfId="26549"/>
    <cellStyle name="Vejica 2 2 2 2 9 2 3 4" xfId="16649"/>
    <cellStyle name="Vejica 2 2 2 2 9 2 4" xfId="2531"/>
    <cellStyle name="Vejica 2 2 2 2 9 2 4 2" xfId="19473"/>
    <cellStyle name="Vejica 2 2 2 2 9 2 5" xfId="6757"/>
    <cellStyle name="Vejica 2 2 2 2 9 2 5 2" xfId="20915"/>
    <cellStyle name="Vejica 2 2 2 2 9 2 6" xfId="10983"/>
    <cellStyle name="Vejica 2 2 2 2 9 2 6 2" xfId="25141"/>
    <cellStyle name="Vejica 2 2 2 2 9 2 7" xfId="15241"/>
    <cellStyle name="Vejica 2 2 2 2 9 3" xfId="4643"/>
    <cellStyle name="Vejica 2 2 2 2 9 3 2" xfId="8869"/>
    <cellStyle name="Vejica 2 2 2 2 9 3 2 2" xfId="23027"/>
    <cellStyle name="Vejica 2 2 2 2 9 3 3" xfId="13095"/>
    <cellStyle name="Vejica 2 2 2 2 9 3 3 2" xfId="27253"/>
    <cellStyle name="Vejica 2 2 2 2 9 3 4" xfId="17353"/>
    <cellStyle name="Vejica 2 2 2 2 9 4" xfId="3235"/>
    <cellStyle name="Vejica 2 2 2 2 9 4 2" xfId="7461"/>
    <cellStyle name="Vejica 2 2 2 2 9 4 2 2" xfId="21619"/>
    <cellStyle name="Vejica 2 2 2 2 9 4 3" xfId="11687"/>
    <cellStyle name="Vejica 2 2 2 2 9 4 3 2" xfId="25845"/>
    <cellStyle name="Vejica 2 2 2 2 9 4 4" xfId="15945"/>
    <cellStyle name="Vejica 2 2 2 2 9 5" xfId="1827"/>
    <cellStyle name="Vejica 2 2 2 2 9 5 2" xfId="18769"/>
    <cellStyle name="Vejica 2 2 2 2 9 6" xfId="6053"/>
    <cellStyle name="Vejica 2 2 2 2 9 6 2" xfId="20211"/>
    <cellStyle name="Vejica 2 2 2 2 9 7" xfId="10279"/>
    <cellStyle name="Vejica 2 2 2 2 9 7 2" xfId="24437"/>
    <cellStyle name="Vejica 2 2 2 2 9 8" xfId="14537"/>
    <cellStyle name="Vejica 2 2 2 3" xfId="31"/>
    <cellStyle name="Vejica 2 2 2 3 10" xfId="1445"/>
    <cellStyle name="Vejica 2 2 2 3 10 2" xfId="4299"/>
    <cellStyle name="Vejica 2 2 2 3 10 2 2" xfId="19833"/>
    <cellStyle name="Vejica 2 2 2 3 10 3" xfId="8525"/>
    <cellStyle name="Vejica 2 2 2 3 10 3 2" xfId="22683"/>
    <cellStyle name="Vejica 2 2 2 3 10 4" xfId="12751"/>
    <cellStyle name="Vejica 2 2 2 3 10 4 2" xfId="26909"/>
    <cellStyle name="Vejica 2 2 2 3 10 5" xfId="17009"/>
    <cellStyle name="Vejica 2 2 2 3 11" xfId="2891"/>
    <cellStyle name="Vejica 2 2 2 3 11 2" xfId="7117"/>
    <cellStyle name="Vejica 2 2 2 3 11 2 2" xfId="21275"/>
    <cellStyle name="Vejica 2 2 2 3 11 3" xfId="11343"/>
    <cellStyle name="Vejica 2 2 2 3 11 3 2" xfId="25501"/>
    <cellStyle name="Vejica 2 2 2 3 11 4" xfId="15601"/>
    <cellStyle name="Vejica 2 2 2 3 12" xfId="1482"/>
    <cellStyle name="Vejica 2 2 2 3 12 2" xfId="18424"/>
    <cellStyle name="Vejica 2 2 2 3 13" xfId="5708"/>
    <cellStyle name="Vejica 2 2 2 3 13 2" xfId="19866"/>
    <cellStyle name="Vejica 2 2 2 3 14" xfId="9934"/>
    <cellStyle name="Vejica 2 2 2 3 14 2" xfId="24092"/>
    <cellStyle name="Vejica 2 2 2 3 15" xfId="14158"/>
    <cellStyle name="Vejica 2 2 2 3 15 2" xfId="28316"/>
    <cellStyle name="Vejica 2 2 2 3 16" xfId="14192"/>
    <cellStyle name="Vejica 2 2 2 3 2" xfId="100"/>
    <cellStyle name="Vejica 2 2 2 3 2 10" xfId="9966"/>
    <cellStyle name="Vejica 2 2 2 3 2 10 2" xfId="24124"/>
    <cellStyle name="Vejica 2 2 2 3 2 11" xfId="14224"/>
    <cellStyle name="Vejica 2 2 2 3 2 2" xfId="260"/>
    <cellStyle name="Vejica 2 2 2 3 2 2 2" xfId="613"/>
    <cellStyle name="Vejica 2 2 2 3 2 2 2 2" xfId="1317"/>
    <cellStyle name="Vejica 2 2 2 3 2 2 2 2 2" xfId="5578"/>
    <cellStyle name="Vejica 2 2 2 3 2 2 2 2 2 2" xfId="9804"/>
    <cellStyle name="Vejica 2 2 2 3 2 2 2 2 2 2 2" xfId="23962"/>
    <cellStyle name="Vejica 2 2 2 3 2 2 2 2 2 3" xfId="14030"/>
    <cellStyle name="Vejica 2 2 2 3 2 2 2 2 2 3 2" xfId="28188"/>
    <cellStyle name="Vejica 2 2 2 3 2 2 2 2 2 4" xfId="18288"/>
    <cellStyle name="Vejica 2 2 2 3 2 2 2 2 3" xfId="4170"/>
    <cellStyle name="Vejica 2 2 2 3 2 2 2 2 3 2" xfId="8396"/>
    <cellStyle name="Vejica 2 2 2 3 2 2 2 2 3 2 2" xfId="22554"/>
    <cellStyle name="Vejica 2 2 2 3 2 2 2 2 3 3" xfId="12622"/>
    <cellStyle name="Vejica 2 2 2 3 2 2 2 2 3 3 2" xfId="26780"/>
    <cellStyle name="Vejica 2 2 2 3 2 2 2 2 3 4" xfId="16880"/>
    <cellStyle name="Vejica 2 2 2 3 2 2 2 2 4" xfId="2762"/>
    <cellStyle name="Vejica 2 2 2 3 2 2 2 2 4 2" xfId="19704"/>
    <cellStyle name="Vejica 2 2 2 3 2 2 2 2 5" xfId="6988"/>
    <cellStyle name="Vejica 2 2 2 3 2 2 2 2 5 2" xfId="21146"/>
    <cellStyle name="Vejica 2 2 2 3 2 2 2 2 6" xfId="11214"/>
    <cellStyle name="Vejica 2 2 2 3 2 2 2 2 6 2" xfId="25372"/>
    <cellStyle name="Vejica 2 2 2 3 2 2 2 2 7" xfId="15472"/>
    <cellStyle name="Vejica 2 2 2 3 2 2 2 3" xfId="4874"/>
    <cellStyle name="Vejica 2 2 2 3 2 2 2 3 2" xfId="9100"/>
    <cellStyle name="Vejica 2 2 2 3 2 2 2 3 2 2" xfId="23258"/>
    <cellStyle name="Vejica 2 2 2 3 2 2 2 3 3" xfId="13326"/>
    <cellStyle name="Vejica 2 2 2 3 2 2 2 3 3 2" xfId="27484"/>
    <cellStyle name="Vejica 2 2 2 3 2 2 2 3 4" xfId="17584"/>
    <cellStyle name="Vejica 2 2 2 3 2 2 2 4" xfId="3466"/>
    <cellStyle name="Vejica 2 2 2 3 2 2 2 4 2" xfId="7692"/>
    <cellStyle name="Vejica 2 2 2 3 2 2 2 4 2 2" xfId="21850"/>
    <cellStyle name="Vejica 2 2 2 3 2 2 2 4 3" xfId="11918"/>
    <cellStyle name="Vejica 2 2 2 3 2 2 2 4 3 2" xfId="26076"/>
    <cellStyle name="Vejica 2 2 2 3 2 2 2 4 4" xfId="16176"/>
    <cellStyle name="Vejica 2 2 2 3 2 2 2 5" xfId="2058"/>
    <cellStyle name="Vejica 2 2 2 3 2 2 2 5 2" xfId="19000"/>
    <cellStyle name="Vejica 2 2 2 3 2 2 2 6" xfId="6284"/>
    <cellStyle name="Vejica 2 2 2 3 2 2 2 6 2" xfId="20442"/>
    <cellStyle name="Vejica 2 2 2 3 2 2 2 7" xfId="10510"/>
    <cellStyle name="Vejica 2 2 2 3 2 2 2 7 2" xfId="24668"/>
    <cellStyle name="Vejica 2 2 2 3 2 2 2 8" xfId="14768"/>
    <cellStyle name="Vejica 2 2 2 3 2 2 3" xfId="965"/>
    <cellStyle name="Vejica 2 2 2 3 2 2 3 2" xfId="5226"/>
    <cellStyle name="Vejica 2 2 2 3 2 2 3 2 2" xfId="9452"/>
    <cellStyle name="Vejica 2 2 2 3 2 2 3 2 2 2" xfId="23610"/>
    <cellStyle name="Vejica 2 2 2 3 2 2 3 2 3" xfId="13678"/>
    <cellStyle name="Vejica 2 2 2 3 2 2 3 2 3 2" xfId="27836"/>
    <cellStyle name="Vejica 2 2 2 3 2 2 3 2 4" xfId="17936"/>
    <cellStyle name="Vejica 2 2 2 3 2 2 3 3" xfId="3818"/>
    <cellStyle name="Vejica 2 2 2 3 2 2 3 3 2" xfId="8044"/>
    <cellStyle name="Vejica 2 2 2 3 2 2 3 3 2 2" xfId="22202"/>
    <cellStyle name="Vejica 2 2 2 3 2 2 3 3 3" xfId="12270"/>
    <cellStyle name="Vejica 2 2 2 3 2 2 3 3 3 2" xfId="26428"/>
    <cellStyle name="Vejica 2 2 2 3 2 2 3 3 4" xfId="16528"/>
    <cellStyle name="Vejica 2 2 2 3 2 2 3 4" xfId="2410"/>
    <cellStyle name="Vejica 2 2 2 3 2 2 3 4 2" xfId="19352"/>
    <cellStyle name="Vejica 2 2 2 3 2 2 3 5" xfId="6636"/>
    <cellStyle name="Vejica 2 2 2 3 2 2 3 5 2" xfId="20794"/>
    <cellStyle name="Vejica 2 2 2 3 2 2 3 6" xfId="10862"/>
    <cellStyle name="Vejica 2 2 2 3 2 2 3 6 2" xfId="25020"/>
    <cellStyle name="Vejica 2 2 2 3 2 2 3 7" xfId="15120"/>
    <cellStyle name="Vejica 2 2 2 3 2 2 4" xfId="4522"/>
    <cellStyle name="Vejica 2 2 2 3 2 2 4 2" xfId="8748"/>
    <cellStyle name="Vejica 2 2 2 3 2 2 4 2 2" xfId="22906"/>
    <cellStyle name="Vejica 2 2 2 3 2 2 4 3" xfId="12974"/>
    <cellStyle name="Vejica 2 2 2 3 2 2 4 3 2" xfId="27132"/>
    <cellStyle name="Vejica 2 2 2 3 2 2 4 4" xfId="17232"/>
    <cellStyle name="Vejica 2 2 2 3 2 2 5" xfId="3114"/>
    <cellStyle name="Vejica 2 2 2 3 2 2 5 2" xfId="7340"/>
    <cellStyle name="Vejica 2 2 2 3 2 2 5 2 2" xfId="21498"/>
    <cellStyle name="Vejica 2 2 2 3 2 2 5 3" xfId="11566"/>
    <cellStyle name="Vejica 2 2 2 3 2 2 5 3 2" xfId="25724"/>
    <cellStyle name="Vejica 2 2 2 3 2 2 5 4" xfId="15824"/>
    <cellStyle name="Vejica 2 2 2 3 2 2 6" xfId="1706"/>
    <cellStyle name="Vejica 2 2 2 3 2 2 6 2" xfId="18648"/>
    <cellStyle name="Vejica 2 2 2 3 2 2 7" xfId="5932"/>
    <cellStyle name="Vejica 2 2 2 3 2 2 7 2" xfId="20090"/>
    <cellStyle name="Vejica 2 2 2 3 2 2 8" xfId="10158"/>
    <cellStyle name="Vejica 2 2 2 3 2 2 8 2" xfId="24316"/>
    <cellStyle name="Vejica 2 2 2 3 2 2 9" xfId="14416"/>
    <cellStyle name="Vejica 2 2 2 3 2 3" xfId="316"/>
    <cellStyle name="Vejica 2 2 2 3 2 3 2" xfId="668"/>
    <cellStyle name="Vejica 2 2 2 3 2 3 2 2" xfId="1372"/>
    <cellStyle name="Vejica 2 2 2 3 2 3 2 2 2" xfId="5633"/>
    <cellStyle name="Vejica 2 2 2 3 2 3 2 2 2 2" xfId="9859"/>
    <cellStyle name="Vejica 2 2 2 3 2 3 2 2 2 2 2" xfId="24017"/>
    <cellStyle name="Vejica 2 2 2 3 2 3 2 2 2 3" xfId="14085"/>
    <cellStyle name="Vejica 2 2 2 3 2 3 2 2 2 3 2" xfId="28243"/>
    <cellStyle name="Vejica 2 2 2 3 2 3 2 2 2 4" xfId="18343"/>
    <cellStyle name="Vejica 2 2 2 3 2 3 2 2 3" xfId="4225"/>
    <cellStyle name="Vejica 2 2 2 3 2 3 2 2 3 2" xfId="8451"/>
    <cellStyle name="Vejica 2 2 2 3 2 3 2 2 3 2 2" xfId="22609"/>
    <cellStyle name="Vejica 2 2 2 3 2 3 2 2 3 3" xfId="12677"/>
    <cellStyle name="Vejica 2 2 2 3 2 3 2 2 3 3 2" xfId="26835"/>
    <cellStyle name="Vejica 2 2 2 3 2 3 2 2 3 4" xfId="16935"/>
    <cellStyle name="Vejica 2 2 2 3 2 3 2 2 4" xfId="2817"/>
    <cellStyle name="Vejica 2 2 2 3 2 3 2 2 4 2" xfId="19759"/>
    <cellStyle name="Vejica 2 2 2 3 2 3 2 2 5" xfId="7043"/>
    <cellStyle name="Vejica 2 2 2 3 2 3 2 2 5 2" xfId="21201"/>
    <cellStyle name="Vejica 2 2 2 3 2 3 2 2 6" xfId="11269"/>
    <cellStyle name="Vejica 2 2 2 3 2 3 2 2 6 2" xfId="25427"/>
    <cellStyle name="Vejica 2 2 2 3 2 3 2 2 7" xfId="15527"/>
    <cellStyle name="Vejica 2 2 2 3 2 3 2 3" xfId="4929"/>
    <cellStyle name="Vejica 2 2 2 3 2 3 2 3 2" xfId="9155"/>
    <cellStyle name="Vejica 2 2 2 3 2 3 2 3 2 2" xfId="23313"/>
    <cellStyle name="Vejica 2 2 2 3 2 3 2 3 3" xfId="13381"/>
    <cellStyle name="Vejica 2 2 2 3 2 3 2 3 3 2" xfId="27539"/>
    <cellStyle name="Vejica 2 2 2 3 2 3 2 3 4" xfId="17639"/>
    <cellStyle name="Vejica 2 2 2 3 2 3 2 4" xfId="3521"/>
    <cellStyle name="Vejica 2 2 2 3 2 3 2 4 2" xfId="7747"/>
    <cellStyle name="Vejica 2 2 2 3 2 3 2 4 2 2" xfId="21905"/>
    <cellStyle name="Vejica 2 2 2 3 2 3 2 4 3" xfId="11973"/>
    <cellStyle name="Vejica 2 2 2 3 2 3 2 4 3 2" xfId="26131"/>
    <cellStyle name="Vejica 2 2 2 3 2 3 2 4 4" xfId="16231"/>
    <cellStyle name="Vejica 2 2 2 3 2 3 2 5" xfId="2113"/>
    <cellStyle name="Vejica 2 2 2 3 2 3 2 5 2" xfId="19055"/>
    <cellStyle name="Vejica 2 2 2 3 2 3 2 6" xfId="6339"/>
    <cellStyle name="Vejica 2 2 2 3 2 3 2 6 2" xfId="20497"/>
    <cellStyle name="Vejica 2 2 2 3 2 3 2 7" xfId="10565"/>
    <cellStyle name="Vejica 2 2 2 3 2 3 2 7 2" xfId="24723"/>
    <cellStyle name="Vejica 2 2 2 3 2 3 2 8" xfId="14823"/>
    <cellStyle name="Vejica 2 2 2 3 2 3 3" xfId="1020"/>
    <cellStyle name="Vejica 2 2 2 3 2 3 3 2" xfId="5281"/>
    <cellStyle name="Vejica 2 2 2 3 2 3 3 2 2" xfId="9507"/>
    <cellStyle name="Vejica 2 2 2 3 2 3 3 2 2 2" xfId="23665"/>
    <cellStyle name="Vejica 2 2 2 3 2 3 3 2 3" xfId="13733"/>
    <cellStyle name="Vejica 2 2 2 3 2 3 3 2 3 2" xfId="27891"/>
    <cellStyle name="Vejica 2 2 2 3 2 3 3 2 4" xfId="17991"/>
    <cellStyle name="Vejica 2 2 2 3 2 3 3 3" xfId="3873"/>
    <cellStyle name="Vejica 2 2 2 3 2 3 3 3 2" xfId="8099"/>
    <cellStyle name="Vejica 2 2 2 3 2 3 3 3 2 2" xfId="22257"/>
    <cellStyle name="Vejica 2 2 2 3 2 3 3 3 3" xfId="12325"/>
    <cellStyle name="Vejica 2 2 2 3 2 3 3 3 3 2" xfId="26483"/>
    <cellStyle name="Vejica 2 2 2 3 2 3 3 3 4" xfId="16583"/>
    <cellStyle name="Vejica 2 2 2 3 2 3 3 4" xfId="2465"/>
    <cellStyle name="Vejica 2 2 2 3 2 3 3 4 2" xfId="19407"/>
    <cellStyle name="Vejica 2 2 2 3 2 3 3 5" xfId="6691"/>
    <cellStyle name="Vejica 2 2 2 3 2 3 3 5 2" xfId="20849"/>
    <cellStyle name="Vejica 2 2 2 3 2 3 3 6" xfId="10917"/>
    <cellStyle name="Vejica 2 2 2 3 2 3 3 6 2" xfId="25075"/>
    <cellStyle name="Vejica 2 2 2 3 2 3 3 7" xfId="15175"/>
    <cellStyle name="Vejica 2 2 2 3 2 3 4" xfId="4577"/>
    <cellStyle name="Vejica 2 2 2 3 2 3 4 2" xfId="8803"/>
    <cellStyle name="Vejica 2 2 2 3 2 3 4 2 2" xfId="22961"/>
    <cellStyle name="Vejica 2 2 2 3 2 3 4 3" xfId="13029"/>
    <cellStyle name="Vejica 2 2 2 3 2 3 4 3 2" xfId="27187"/>
    <cellStyle name="Vejica 2 2 2 3 2 3 4 4" xfId="17287"/>
    <cellStyle name="Vejica 2 2 2 3 2 3 5" xfId="3169"/>
    <cellStyle name="Vejica 2 2 2 3 2 3 5 2" xfId="7395"/>
    <cellStyle name="Vejica 2 2 2 3 2 3 5 2 2" xfId="21553"/>
    <cellStyle name="Vejica 2 2 2 3 2 3 5 3" xfId="11621"/>
    <cellStyle name="Vejica 2 2 2 3 2 3 5 3 2" xfId="25779"/>
    <cellStyle name="Vejica 2 2 2 3 2 3 5 4" xfId="15879"/>
    <cellStyle name="Vejica 2 2 2 3 2 3 6" xfId="1761"/>
    <cellStyle name="Vejica 2 2 2 3 2 3 6 2" xfId="18703"/>
    <cellStyle name="Vejica 2 2 2 3 2 3 7" xfId="5987"/>
    <cellStyle name="Vejica 2 2 2 3 2 3 7 2" xfId="20145"/>
    <cellStyle name="Vejica 2 2 2 3 2 3 8" xfId="10213"/>
    <cellStyle name="Vejica 2 2 2 3 2 3 8 2" xfId="24371"/>
    <cellStyle name="Vejica 2 2 2 3 2 3 9" xfId="14471"/>
    <cellStyle name="Vejica 2 2 2 3 2 4" xfId="485"/>
    <cellStyle name="Vejica 2 2 2 3 2 4 2" xfId="1189"/>
    <cellStyle name="Vejica 2 2 2 3 2 4 2 2" xfId="5450"/>
    <cellStyle name="Vejica 2 2 2 3 2 4 2 2 2" xfId="9676"/>
    <cellStyle name="Vejica 2 2 2 3 2 4 2 2 2 2" xfId="23834"/>
    <cellStyle name="Vejica 2 2 2 3 2 4 2 2 3" xfId="13902"/>
    <cellStyle name="Vejica 2 2 2 3 2 4 2 2 3 2" xfId="28060"/>
    <cellStyle name="Vejica 2 2 2 3 2 4 2 2 4" xfId="18160"/>
    <cellStyle name="Vejica 2 2 2 3 2 4 2 3" xfId="4042"/>
    <cellStyle name="Vejica 2 2 2 3 2 4 2 3 2" xfId="8268"/>
    <cellStyle name="Vejica 2 2 2 3 2 4 2 3 2 2" xfId="22426"/>
    <cellStyle name="Vejica 2 2 2 3 2 4 2 3 3" xfId="12494"/>
    <cellStyle name="Vejica 2 2 2 3 2 4 2 3 3 2" xfId="26652"/>
    <cellStyle name="Vejica 2 2 2 3 2 4 2 3 4" xfId="16752"/>
    <cellStyle name="Vejica 2 2 2 3 2 4 2 4" xfId="2634"/>
    <cellStyle name="Vejica 2 2 2 3 2 4 2 4 2" xfId="19576"/>
    <cellStyle name="Vejica 2 2 2 3 2 4 2 5" xfId="6860"/>
    <cellStyle name="Vejica 2 2 2 3 2 4 2 5 2" xfId="21018"/>
    <cellStyle name="Vejica 2 2 2 3 2 4 2 6" xfId="11086"/>
    <cellStyle name="Vejica 2 2 2 3 2 4 2 6 2" xfId="25244"/>
    <cellStyle name="Vejica 2 2 2 3 2 4 2 7" xfId="15344"/>
    <cellStyle name="Vejica 2 2 2 3 2 4 3" xfId="4746"/>
    <cellStyle name="Vejica 2 2 2 3 2 4 3 2" xfId="8972"/>
    <cellStyle name="Vejica 2 2 2 3 2 4 3 2 2" xfId="23130"/>
    <cellStyle name="Vejica 2 2 2 3 2 4 3 3" xfId="13198"/>
    <cellStyle name="Vejica 2 2 2 3 2 4 3 3 2" xfId="27356"/>
    <cellStyle name="Vejica 2 2 2 3 2 4 3 4" xfId="17456"/>
    <cellStyle name="Vejica 2 2 2 3 2 4 4" xfId="3338"/>
    <cellStyle name="Vejica 2 2 2 3 2 4 4 2" xfId="7564"/>
    <cellStyle name="Vejica 2 2 2 3 2 4 4 2 2" xfId="21722"/>
    <cellStyle name="Vejica 2 2 2 3 2 4 4 3" xfId="11790"/>
    <cellStyle name="Vejica 2 2 2 3 2 4 4 3 2" xfId="25948"/>
    <cellStyle name="Vejica 2 2 2 3 2 4 4 4" xfId="16048"/>
    <cellStyle name="Vejica 2 2 2 3 2 4 5" xfId="1930"/>
    <cellStyle name="Vejica 2 2 2 3 2 4 5 2" xfId="18872"/>
    <cellStyle name="Vejica 2 2 2 3 2 4 6" xfId="6156"/>
    <cellStyle name="Vejica 2 2 2 3 2 4 6 2" xfId="20314"/>
    <cellStyle name="Vejica 2 2 2 3 2 4 7" xfId="10382"/>
    <cellStyle name="Vejica 2 2 2 3 2 4 7 2" xfId="24540"/>
    <cellStyle name="Vejica 2 2 2 3 2 4 8" xfId="14640"/>
    <cellStyle name="Vejica 2 2 2 3 2 5" xfId="837"/>
    <cellStyle name="Vejica 2 2 2 3 2 5 2" xfId="5098"/>
    <cellStyle name="Vejica 2 2 2 3 2 5 2 2" xfId="9324"/>
    <cellStyle name="Vejica 2 2 2 3 2 5 2 2 2" xfId="23482"/>
    <cellStyle name="Vejica 2 2 2 3 2 5 2 3" xfId="13550"/>
    <cellStyle name="Vejica 2 2 2 3 2 5 2 3 2" xfId="27708"/>
    <cellStyle name="Vejica 2 2 2 3 2 5 2 4" xfId="17808"/>
    <cellStyle name="Vejica 2 2 2 3 2 5 3" xfId="3690"/>
    <cellStyle name="Vejica 2 2 2 3 2 5 3 2" xfId="7916"/>
    <cellStyle name="Vejica 2 2 2 3 2 5 3 2 2" xfId="22074"/>
    <cellStyle name="Vejica 2 2 2 3 2 5 3 3" xfId="12142"/>
    <cellStyle name="Vejica 2 2 2 3 2 5 3 3 2" xfId="26300"/>
    <cellStyle name="Vejica 2 2 2 3 2 5 3 4" xfId="16400"/>
    <cellStyle name="Vejica 2 2 2 3 2 5 4" xfId="2282"/>
    <cellStyle name="Vejica 2 2 2 3 2 5 4 2" xfId="19224"/>
    <cellStyle name="Vejica 2 2 2 3 2 5 5" xfId="6508"/>
    <cellStyle name="Vejica 2 2 2 3 2 5 5 2" xfId="20666"/>
    <cellStyle name="Vejica 2 2 2 3 2 5 6" xfId="10734"/>
    <cellStyle name="Vejica 2 2 2 3 2 5 6 2" xfId="24892"/>
    <cellStyle name="Vejica 2 2 2 3 2 5 7" xfId="14992"/>
    <cellStyle name="Vejica 2 2 2 3 2 6" xfId="4362"/>
    <cellStyle name="Vejica 2 2 2 3 2 6 2" xfId="8588"/>
    <cellStyle name="Vejica 2 2 2 3 2 6 2 2" xfId="22746"/>
    <cellStyle name="Vejica 2 2 2 3 2 6 3" xfId="12814"/>
    <cellStyle name="Vejica 2 2 2 3 2 6 3 2" xfId="26972"/>
    <cellStyle name="Vejica 2 2 2 3 2 6 4" xfId="17072"/>
    <cellStyle name="Vejica 2 2 2 3 2 7" xfId="2954"/>
    <cellStyle name="Vejica 2 2 2 3 2 7 2" xfId="7180"/>
    <cellStyle name="Vejica 2 2 2 3 2 7 2 2" xfId="21338"/>
    <cellStyle name="Vejica 2 2 2 3 2 7 3" xfId="11406"/>
    <cellStyle name="Vejica 2 2 2 3 2 7 3 2" xfId="25564"/>
    <cellStyle name="Vejica 2 2 2 3 2 7 4" xfId="15664"/>
    <cellStyle name="Vejica 2 2 2 3 2 8" xfId="1514"/>
    <cellStyle name="Vejica 2 2 2 3 2 8 2" xfId="18456"/>
    <cellStyle name="Vejica 2 2 2 3 2 9" xfId="5740"/>
    <cellStyle name="Vejica 2 2 2 3 2 9 2" xfId="19898"/>
    <cellStyle name="Vejica 2 2 2 3 3" xfId="132"/>
    <cellStyle name="Vejica 2 2 2 3 3 10" xfId="14288"/>
    <cellStyle name="Vejica 2 2 2 3 3 2" xfId="292"/>
    <cellStyle name="Vejica 2 2 2 3 3 2 2" xfId="645"/>
    <cellStyle name="Vejica 2 2 2 3 3 2 2 2" xfId="1349"/>
    <cellStyle name="Vejica 2 2 2 3 3 2 2 2 2" xfId="5610"/>
    <cellStyle name="Vejica 2 2 2 3 3 2 2 2 2 2" xfId="9836"/>
    <cellStyle name="Vejica 2 2 2 3 3 2 2 2 2 2 2" xfId="23994"/>
    <cellStyle name="Vejica 2 2 2 3 3 2 2 2 2 3" xfId="14062"/>
    <cellStyle name="Vejica 2 2 2 3 3 2 2 2 2 3 2" xfId="28220"/>
    <cellStyle name="Vejica 2 2 2 3 3 2 2 2 2 4" xfId="18320"/>
    <cellStyle name="Vejica 2 2 2 3 3 2 2 2 3" xfId="4202"/>
    <cellStyle name="Vejica 2 2 2 3 3 2 2 2 3 2" xfId="8428"/>
    <cellStyle name="Vejica 2 2 2 3 3 2 2 2 3 2 2" xfId="22586"/>
    <cellStyle name="Vejica 2 2 2 3 3 2 2 2 3 3" xfId="12654"/>
    <cellStyle name="Vejica 2 2 2 3 3 2 2 2 3 3 2" xfId="26812"/>
    <cellStyle name="Vejica 2 2 2 3 3 2 2 2 3 4" xfId="16912"/>
    <cellStyle name="Vejica 2 2 2 3 3 2 2 2 4" xfId="2794"/>
    <cellStyle name="Vejica 2 2 2 3 3 2 2 2 4 2" xfId="19736"/>
    <cellStyle name="Vejica 2 2 2 3 3 2 2 2 5" xfId="7020"/>
    <cellStyle name="Vejica 2 2 2 3 3 2 2 2 5 2" xfId="21178"/>
    <cellStyle name="Vejica 2 2 2 3 3 2 2 2 6" xfId="11246"/>
    <cellStyle name="Vejica 2 2 2 3 3 2 2 2 6 2" xfId="25404"/>
    <cellStyle name="Vejica 2 2 2 3 3 2 2 2 7" xfId="15504"/>
    <cellStyle name="Vejica 2 2 2 3 3 2 2 3" xfId="4906"/>
    <cellStyle name="Vejica 2 2 2 3 3 2 2 3 2" xfId="9132"/>
    <cellStyle name="Vejica 2 2 2 3 3 2 2 3 2 2" xfId="23290"/>
    <cellStyle name="Vejica 2 2 2 3 3 2 2 3 3" xfId="13358"/>
    <cellStyle name="Vejica 2 2 2 3 3 2 2 3 3 2" xfId="27516"/>
    <cellStyle name="Vejica 2 2 2 3 3 2 2 3 4" xfId="17616"/>
    <cellStyle name="Vejica 2 2 2 3 3 2 2 4" xfId="3498"/>
    <cellStyle name="Vejica 2 2 2 3 3 2 2 4 2" xfId="7724"/>
    <cellStyle name="Vejica 2 2 2 3 3 2 2 4 2 2" xfId="21882"/>
    <cellStyle name="Vejica 2 2 2 3 3 2 2 4 3" xfId="11950"/>
    <cellStyle name="Vejica 2 2 2 3 3 2 2 4 3 2" xfId="26108"/>
    <cellStyle name="Vejica 2 2 2 3 3 2 2 4 4" xfId="16208"/>
    <cellStyle name="Vejica 2 2 2 3 3 2 2 5" xfId="2090"/>
    <cellStyle name="Vejica 2 2 2 3 3 2 2 5 2" xfId="19032"/>
    <cellStyle name="Vejica 2 2 2 3 3 2 2 6" xfId="6316"/>
    <cellStyle name="Vejica 2 2 2 3 3 2 2 6 2" xfId="20474"/>
    <cellStyle name="Vejica 2 2 2 3 3 2 2 7" xfId="10542"/>
    <cellStyle name="Vejica 2 2 2 3 3 2 2 7 2" xfId="24700"/>
    <cellStyle name="Vejica 2 2 2 3 3 2 2 8" xfId="14800"/>
    <cellStyle name="Vejica 2 2 2 3 3 2 3" xfId="997"/>
    <cellStyle name="Vejica 2 2 2 3 3 2 3 2" xfId="5258"/>
    <cellStyle name="Vejica 2 2 2 3 3 2 3 2 2" xfId="9484"/>
    <cellStyle name="Vejica 2 2 2 3 3 2 3 2 2 2" xfId="23642"/>
    <cellStyle name="Vejica 2 2 2 3 3 2 3 2 3" xfId="13710"/>
    <cellStyle name="Vejica 2 2 2 3 3 2 3 2 3 2" xfId="27868"/>
    <cellStyle name="Vejica 2 2 2 3 3 2 3 2 4" xfId="17968"/>
    <cellStyle name="Vejica 2 2 2 3 3 2 3 3" xfId="3850"/>
    <cellStyle name="Vejica 2 2 2 3 3 2 3 3 2" xfId="8076"/>
    <cellStyle name="Vejica 2 2 2 3 3 2 3 3 2 2" xfId="22234"/>
    <cellStyle name="Vejica 2 2 2 3 3 2 3 3 3" xfId="12302"/>
    <cellStyle name="Vejica 2 2 2 3 3 2 3 3 3 2" xfId="26460"/>
    <cellStyle name="Vejica 2 2 2 3 3 2 3 3 4" xfId="16560"/>
    <cellStyle name="Vejica 2 2 2 3 3 2 3 4" xfId="2442"/>
    <cellStyle name="Vejica 2 2 2 3 3 2 3 4 2" xfId="19384"/>
    <cellStyle name="Vejica 2 2 2 3 3 2 3 5" xfId="6668"/>
    <cellStyle name="Vejica 2 2 2 3 3 2 3 5 2" xfId="20826"/>
    <cellStyle name="Vejica 2 2 2 3 3 2 3 6" xfId="10894"/>
    <cellStyle name="Vejica 2 2 2 3 3 2 3 6 2" xfId="25052"/>
    <cellStyle name="Vejica 2 2 2 3 3 2 3 7" xfId="15152"/>
    <cellStyle name="Vejica 2 2 2 3 3 2 4" xfId="4554"/>
    <cellStyle name="Vejica 2 2 2 3 3 2 4 2" xfId="8780"/>
    <cellStyle name="Vejica 2 2 2 3 3 2 4 2 2" xfId="22938"/>
    <cellStyle name="Vejica 2 2 2 3 3 2 4 3" xfId="13006"/>
    <cellStyle name="Vejica 2 2 2 3 3 2 4 3 2" xfId="27164"/>
    <cellStyle name="Vejica 2 2 2 3 3 2 4 4" xfId="17264"/>
    <cellStyle name="Vejica 2 2 2 3 3 2 5" xfId="3146"/>
    <cellStyle name="Vejica 2 2 2 3 3 2 5 2" xfId="7372"/>
    <cellStyle name="Vejica 2 2 2 3 3 2 5 2 2" xfId="21530"/>
    <cellStyle name="Vejica 2 2 2 3 3 2 5 3" xfId="11598"/>
    <cellStyle name="Vejica 2 2 2 3 3 2 5 3 2" xfId="25756"/>
    <cellStyle name="Vejica 2 2 2 3 3 2 5 4" xfId="15856"/>
    <cellStyle name="Vejica 2 2 2 3 3 2 6" xfId="1738"/>
    <cellStyle name="Vejica 2 2 2 3 3 2 6 2" xfId="18680"/>
    <cellStyle name="Vejica 2 2 2 3 3 2 7" xfId="5964"/>
    <cellStyle name="Vejica 2 2 2 3 3 2 7 2" xfId="20122"/>
    <cellStyle name="Vejica 2 2 2 3 3 2 8" xfId="10190"/>
    <cellStyle name="Vejica 2 2 2 3 3 2 8 2" xfId="24348"/>
    <cellStyle name="Vejica 2 2 2 3 3 2 9" xfId="14448"/>
    <cellStyle name="Vejica 2 2 2 3 3 3" xfId="517"/>
    <cellStyle name="Vejica 2 2 2 3 3 3 2" xfId="1221"/>
    <cellStyle name="Vejica 2 2 2 3 3 3 2 2" xfId="5482"/>
    <cellStyle name="Vejica 2 2 2 3 3 3 2 2 2" xfId="9708"/>
    <cellStyle name="Vejica 2 2 2 3 3 3 2 2 2 2" xfId="23866"/>
    <cellStyle name="Vejica 2 2 2 3 3 3 2 2 3" xfId="13934"/>
    <cellStyle name="Vejica 2 2 2 3 3 3 2 2 3 2" xfId="28092"/>
    <cellStyle name="Vejica 2 2 2 3 3 3 2 2 4" xfId="18192"/>
    <cellStyle name="Vejica 2 2 2 3 3 3 2 3" xfId="4074"/>
    <cellStyle name="Vejica 2 2 2 3 3 3 2 3 2" xfId="8300"/>
    <cellStyle name="Vejica 2 2 2 3 3 3 2 3 2 2" xfId="22458"/>
    <cellStyle name="Vejica 2 2 2 3 3 3 2 3 3" xfId="12526"/>
    <cellStyle name="Vejica 2 2 2 3 3 3 2 3 3 2" xfId="26684"/>
    <cellStyle name="Vejica 2 2 2 3 3 3 2 3 4" xfId="16784"/>
    <cellStyle name="Vejica 2 2 2 3 3 3 2 4" xfId="2666"/>
    <cellStyle name="Vejica 2 2 2 3 3 3 2 4 2" xfId="19608"/>
    <cellStyle name="Vejica 2 2 2 3 3 3 2 5" xfId="6892"/>
    <cellStyle name="Vejica 2 2 2 3 3 3 2 5 2" xfId="21050"/>
    <cellStyle name="Vejica 2 2 2 3 3 3 2 6" xfId="11118"/>
    <cellStyle name="Vejica 2 2 2 3 3 3 2 6 2" xfId="25276"/>
    <cellStyle name="Vejica 2 2 2 3 3 3 2 7" xfId="15376"/>
    <cellStyle name="Vejica 2 2 2 3 3 3 3" xfId="4778"/>
    <cellStyle name="Vejica 2 2 2 3 3 3 3 2" xfId="9004"/>
    <cellStyle name="Vejica 2 2 2 3 3 3 3 2 2" xfId="23162"/>
    <cellStyle name="Vejica 2 2 2 3 3 3 3 3" xfId="13230"/>
    <cellStyle name="Vejica 2 2 2 3 3 3 3 3 2" xfId="27388"/>
    <cellStyle name="Vejica 2 2 2 3 3 3 3 4" xfId="17488"/>
    <cellStyle name="Vejica 2 2 2 3 3 3 4" xfId="3370"/>
    <cellStyle name="Vejica 2 2 2 3 3 3 4 2" xfId="7596"/>
    <cellStyle name="Vejica 2 2 2 3 3 3 4 2 2" xfId="21754"/>
    <cellStyle name="Vejica 2 2 2 3 3 3 4 3" xfId="11822"/>
    <cellStyle name="Vejica 2 2 2 3 3 3 4 3 2" xfId="25980"/>
    <cellStyle name="Vejica 2 2 2 3 3 3 4 4" xfId="16080"/>
    <cellStyle name="Vejica 2 2 2 3 3 3 5" xfId="1962"/>
    <cellStyle name="Vejica 2 2 2 3 3 3 5 2" xfId="18904"/>
    <cellStyle name="Vejica 2 2 2 3 3 3 6" xfId="6188"/>
    <cellStyle name="Vejica 2 2 2 3 3 3 6 2" xfId="20346"/>
    <cellStyle name="Vejica 2 2 2 3 3 3 7" xfId="10414"/>
    <cellStyle name="Vejica 2 2 2 3 3 3 7 2" xfId="24572"/>
    <cellStyle name="Vejica 2 2 2 3 3 3 8" xfId="14672"/>
    <cellStyle name="Vejica 2 2 2 3 3 4" xfId="869"/>
    <cellStyle name="Vejica 2 2 2 3 3 4 2" xfId="5130"/>
    <cellStyle name="Vejica 2 2 2 3 3 4 2 2" xfId="9356"/>
    <cellStyle name="Vejica 2 2 2 3 3 4 2 2 2" xfId="23514"/>
    <cellStyle name="Vejica 2 2 2 3 3 4 2 3" xfId="13582"/>
    <cellStyle name="Vejica 2 2 2 3 3 4 2 3 2" xfId="27740"/>
    <cellStyle name="Vejica 2 2 2 3 3 4 2 4" xfId="17840"/>
    <cellStyle name="Vejica 2 2 2 3 3 4 3" xfId="3722"/>
    <cellStyle name="Vejica 2 2 2 3 3 4 3 2" xfId="7948"/>
    <cellStyle name="Vejica 2 2 2 3 3 4 3 2 2" xfId="22106"/>
    <cellStyle name="Vejica 2 2 2 3 3 4 3 3" xfId="12174"/>
    <cellStyle name="Vejica 2 2 2 3 3 4 3 3 2" xfId="26332"/>
    <cellStyle name="Vejica 2 2 2 3 3 4 3 4" xfId="16432"/>
    <cellStyle name="Vejica 2 2 2 3 3 4 4" xfId="2314"/>
    <cellStyle name="Vejica 2 2 2 3 3 4 4 2" xfId="19256"/>
    <cellStyle name="Vejica 2 2 2 3 3 4 5" xfId="6540"/>
    <cellStyle name="Vejica 2 2 2 3 3 4 5 2" xfId="20698"/>
    <cellStyle name="Vejica 2 2 2 3 3 4 6" xfId="10766"/>
    <cellStyle name="Vejica 2 2 2 3 3 4 6 2" xfId="24924"/>
    <cellStyle name="Vejica 2 2 2 3 3 4 7" xfId="15024"/>
    <cellStyle name="Vejica 2 2 2 3 3 5" xfId="4394"/>
    <cellStyle name="Vejica 2 2 2 3 3 5 2" xfId="8620"/>
    <cellStyle name="Vejica 2 2 2 3 3 5 2 2" xfId="22778"/>
    <cellStyle name="Vejica 2 2 2 3 3 5 3" xfId="12846"/>
    <cellStyle name="Vejica 2 2 2 3 3 5 3 2" xfId="27004"/>
    <cellStyle name="Vejica 2 2 2 3 3 5 4" xfId="17104"/>
    <cellStyle name="Vejica 2 2 2 3 3 6" xfId="2986"/>
    <cellStyle name="Vejica 2 2 2 3 3 6 2" xfId="7212"/>
    <cellStyle name="Vejica 2 2 2 3 3 6 2 2" xfId="21370"/>
    <cellStyle name="Vejica 2 2 2 3 3 6 3" xfId="11438"/>
    <cellStyle name="Vejica 2 2 2 3 3 6 3 2" xfId="25596"/>
    <cellStyle name="Vejica 2 2 2 3 3 6 4" xfId="15696"/>
    <cellStyle name="Vejica 2 2 2 3 3 7" xfId="1578"/>
    <cellStyle name="Vejica 2 2 2 3 3 7 2" xfId="18520"/>
    <cellStyle name="Vejica 2 2 2 3 3 8" xfId="5804"/>
    <cellStyle name="Vejica 2 2 2 3 3 8 2" xfId="19962"/>
    <cellStyle name="Vejica 2 2 2 3 3 9" xfId="10030"/>
    <cellStyle name="Vejica 2 2 2 3 3 9 2" xfId="24188"/>
    <cellStyle name="Vejica 2 2 2 3 4" xfId="62"/>
    <cellStyle name="Vejica 2 2 2 3 4 10" xfId="14256"/>
    <cellStyle name="Vejica 2 2 2 3 4 2" xfId="228"/>
    <cellStyle name="Vejica 2 2 2 3 4 2 2" xfId="581"/>
    <cellStyle name="Vejica 2 2 2 3 4 2 2 2" xfId="1285"/>
    <cellStyle name="Vejica 2 2 2 3 4 2 2 2 2" xfId="5546"/>
    <cellStyle name="Vejica 2 2 2 3 4 2 2 2 2 2" xfId="9772"/>
    <cellStyle name="Vejica 2 2 2 3 4 2 2 2 2 2 2" xfId="23930"/>
    <cellStyle name="Vejica 2 2 2 3 4 2 2 2 2 3" xfId="13998"/>
    <cellStyle name="Vejica 2 2 2 3 4 2 2 2 2 3 2" xfId="28156"/>
    <cellStyle name="Vejica 2 2 2 3 4 2 2 2 2 4" xfId="18256"/>
    <cellStyle name="Vejica 2 2 2 3 4 2 2 2 3" xfId="4138"/>
    <cellStyle name="Vejica 2 2 2 3 4 2 2 2 3 2" xfId="8364"/>
    <cellStyle name="Vejica 2 2 2 3 4 2 2 2 3 2 2" xfId="22522"/>
    <cellStyle name="Vejica 2 2 2 3 4 2 2 2 3 3" xfId="12590"/>
    <cellStyle name="Vejica 2 2 2 3 4 2 2 2 3 3 2" xfId="26748"/>
    <cellStyle name="Vejica 2 2 2 3 4 2 2 2 3 4" xfId="16848"/>
    <cellStyle name="Vejica 2 2 2 3 4 2 2 2 4" xfId="2730"/>
    <cellStyle name="Vejica 2 2 2 3 4 2 2 2 4 2" xfId="19672"/>
    <cellStyle name="Vejica 2 2 2 3 4 2 2 2 5" xfId="6956"/>
    <cellStyle name="Vejica 2 2 2 3 4 2 2 2 5 2" xfId="21114"/>
    <cellStyle name="Vejica 2 2 2 3 4 2 2 2 6" xfId="11182"/>
    <cellStyle name="Vejica 2 2 2 3 4 2 2 2 6 2" xfId="25340"/>
    <cellStyle name="Vejica 2 2 2 3 4 2 2 2 7" xfId="15440"/>
    <cellStyle name="Vejica 2 2 2 3 4 2 2 3" xfId="4842"/>
    <cellStyle name="Vejica 2 2 2 3 4 2 2 3 2" xfId="9068"/>
    <cellStyle name="Vejica 2 2 2 3 4 2 2 3 2 2" xfId="23226"/>
    <cellStyle name="Vejica 2 2 2 3 4 2 2 3 3" xfId="13294"/>
    <cellStyle name="Vejica 2 2 2 3 4 2 2 3 3 2" xfId="27452"/>
    <cellStyle name="Vejica 2 2 2 3 4 2 2 3 4" xfId="17552"/>
    <cellStyle name="Vejica 2 2 2 3 4 2 2 4" xfId="3434"/>
    <cellStyle name="Vejica 2 2 2 3 4 2 2 4 2" xfId="7660"/>
    <cellStyle name="Vejica 2 2 2 3 4 2 2 4 2 2" xfId="21818"/>
    <cellStyle name="Vejica 2 2 2 3 4 2 2 4 3" xfId="11886"/>
    <cellStyle name="Vejica 2 2 2 3 4 2 2 4 3 2" xfId="26044"/>
    <cellStyle name="Vejica 2 2 2 3 4 2 2 4 4" xfId="16144"/>
    <cellStyle name="Vejica 2 2 2 3 4 2 2 5" xfId="2026"/>
    <cellStyle name="Vejica 2 2 2 3 4 2 2 5 2" xfId="18968"/>
    <cellStyle name="Vejica 2 2 2 3 4 2 2 6" xfId="6252"/>
    <cellStyle name="Vejica 2 2 2 3 4 2 2 6 2" xfId="20410"/>
    <cellStyle name="Vejica 2 2 2 3 4 2 2 7" xfId="10478"/>
    <cellStyle name="Vejica 2 2 2 3 4 2 2 7 2" xfId="24636"/>
    <cellStyle name="Vejica 2 2 2 3 4 2 2 8" xfId="14736"/>
    <cellStyle name="Vejica 2 2 2 3 4 2 3" xfId="933"/>
    <cellStyle name="Vejica 2 2 2 3 4 2 3 2" xfId="5194"/>
    <cellStyle name="Vejica 2 2 2 3 4 2 3 2 2" xfId="9420"/>
    <cellStyle name="Vejica 2 2 2 3 4 2 3 2 2 2" xfId="23578"/>
    <cellStyle name="Vejica 2 2 2 3 4 2 3 2 3" xfId="13646"/>
    <cellStyle name="Vejica 2 2 2 3 4 2 3 2 3 2" xfId="27804"/>
    <cellStyle name="Vejica 2 2 2 3 4 2 3 2 4" xfId="17904"/>
    <cellStyle name="Vejica 2 2 2 3 4 2 3 3" xfId="3786"/>
    <cellStyle name="Vejica 2 2 2 3 4 2 3 3 2" xfId="8012"/>
    <cellStyle name="Vejica 2 2 2 3 4 2 3 3 2 2" xfId="22170"/>
    <cellStyle name="Vejica 2 2 2 3 4 2 3 3 3" xfId="12238"/>
    <cellStyle name="Vejica 2 2 2 3 4 2 3 3 3 2" xfId="26396"/>
    <cellStyle name="Vejica 2 2 2 3 4 2 3 3 4" xfId="16496"/>
    <cellStyle name="Vejica 2 2 2 3 4 2 3 4" xfId="2378"/>
    <cellStyle name="Vejica 2 2 2 3 4 2 3 4 2" xfId="19320"/>
    <cellStyle name="Vejica 2 2 2 3 4 2 3 5" xfId="6604"/>
    <cellStyle name="Vejica 2 2 2 3 4 2 3 5 2" xfId="20762"/>
    <cellStyle name="Vejica 2 2 2 3 4 2 3 6" xfId="10830"/>
    <cellStyle name="Vejica 2 2 2 3 4 2 3 6 2" xfId="24988"/>
    <cellStyle name="Vejica 2 2 2 3 4 2 3 7" xfId="15088"/>
    <cellStyle name="Vejica 2 2 2 3 4 2 4" xfId="4490"/>
    <cellStyle name="Vejica 2 2 2 3 4 2 4 2" xfId="8716"/>
    <cellStyle name="Vejica 2 2 2 3 4 2 4 2 2" xfId="22874"/>
    <cellStyle name="Vejica 2 2 2 3 4 2 4 3" xfId="12942"/>
    <cellStyle name="Vejica 2 2 2 3 4 2 4 3 2" xfId="27100"/>
    <cellStyle name="Vejica 2 2 2 3 4 2 4 4" xfId="17200"/>
    <cellStyle name="Vejica 2 2 2 3 4 2 5" xfId="3082"/>
    <cellStyle name="Vejica 2 2 2 3 4 2 5 2" xfId="7308"/>
    <cellStyle name="Vejica 2 2 2 3 4 2 5 2 2" xfId="21466"/>
    <cellStyle name="Vejica 2 2 2 3 4 2 5 3" xfId="11534"/>
    <cellStyle name="Vejica 2 2 2 3 4 2 5 3 2" xfId="25692"/>
    <cellStyle name="Vejica 2 2 2 3 4 2 5 4" xfId="15792"/>
    <cellStyle name="Vejica 2 2 2 3 4 2 6" xfId="1674"/>
    <cellStyle name="Vejica 2 2 2 3 4 2 6 2" xfId="18616"/>
    <cellStyle name="Vejica 2 2 2 3 4 2 7" xfId="5900"/>
    <cellStyle name="Vejica 2 2 2 3 4 2 7 2" xfId="20058"/>
    <cellStyle name="Vejica 2 2 2 3 4 2 8" xfId="10126"/>
    <cellStyle name="Vejica 2 2 2 3 4 2 8 2" xfId="24284"/>
    <cellStyle name="Vejica 2 2 2 3 4 2 9" xfId="14384"/>
    <cellStyle name="Vejica 2 2 2 3 4 3" xfId="453"/>
    <cellStyle name="Vejica 2 2 2 3 4 3 2" xfId="1157"/>
    <cellStyle name="Vejica 2 2 2 3 4 3 2 2" xfId="5418"/>
    <cellStyle name="Vejica 2 2 2 3 4 3 2 2 2" xfId="9644"/>
    <cellStyle name="Vejica 2 2 2 3 4 3 2 2 2 2" xfId="23802"/>
    <cellStyle name="Vejica 2 2 2 3 4 3 2 2 3" xfId="13870"/>
    <cellStyle name="Vejica 2 2 2 3 4 3 2 2 3 2" xfId="28028"/>
    <cellStyle name="Vejica 2 2 2 3 4 3 2 2 4" xfId="18128"/>
    <cellStyle name="Vejica 2 2 2 3 4 3 2 3" xfId="4010"/>
    <cellStyle name="Vejica 2 2 2 3 4 3 2 3 2" xfId="8236"/>
    <cellStyle name="Vejica 2 2 2 3 4 3 2 3 2 2" xfId="22394"/>
    <cellStyle name="Vejica 2 2 2 3 4 3 2 3 3" xfId="12462"/>
    <cellStyle name="Vejica 2 2 2 3 4 3 2 3 3 2" xfId="26620"/>
    <cellStyle name="Vejica 2 2 2 3 4 3 2 3 4" xfId="16720"/>
    <cellStyle name="Vejica 2 2 2 3 4 3 2 4" xfId="2602"/>
    <cellStyle name="Vejica 2 2 2 3 4 3 2 4 2" xfId="19544"/>
    <cellStyle name="Vejica 2 2 2 3 4 3 2 5" xfId="6828"/>
    <cellStyle name="Vejica 2 2 2 3 4 3 2 5 2" xfId="20986"/>
    <cellStyle name="Vejica 2 2 2 3 4 3 2 6" xfId="11054"/>
    <cellStyle name="Vejica 2 2 2 3 4 3 2 6 2" xfId="25212"/>
    <cellStyle name="Vejica 2 2 2 3 4 3 2 7" xfId="15312"/>
    <cellStyle name="Vejica 2 2 2 3 4 3 3" xfId="4714"/>
    <cellStyle name="Vejica 2 2 2 3 4 3 3 2" xfId="8940"/>
    <cellStyle name="Vejica 2 2 2 3 4 3 3 2 2" xfId="23098"/>
    <cellStyle name="Vejica 2 2 2 3 4 3 3 3" xfId="13166"/>
    <cellStyle name="Vejica 2 2 2 3 4 3 3 3 2" xfId="27324"/>
    <cellStyle name="Vejica 2 2 2 3 4 3 3 4" xfId="17424"/>
    <cellStyle name="Vejica 2 2 2 3 4 3 4" xfId="3306"/>
    <cellStyle name="Vejica 2 2 2 3 4 3 4 2" xfId="7532"/>
    <cellStyle name="Vejica 2 2 2 3 4 3 4 2 2" xfId="21690"/>
    <cellStyle name="Vejica 2 2 2 3 4 3 4 3" xfId="11758"/>
    <cellStyle name="Vejica 2 2 2 3 4 3 4 3 2" xfId="25916"/>
    <cellStyle name="Vejica 2 2 2 3 4 3 4 4" xfId="16016"/>
    <cellStyle name="Vejica 2 2 2 3 4 3 5" xfId="1898"/>
    <cellStyle name="Vejica 2 2 2 3 4 3 5 2" xfId="18840"/>
    <cellStyle name="Vejica 2 2 2 3 4 3 6" xfId="6124"/>
    <cellStyle name="Vejica 2 2 2 3 4 3 6 2" xfId="20282"/>
    <cellStyle name="Vejica 2 2 2 3 4 3 7" xfId="10350"/>
    <cellStyle name="Vejica 2 2 2 3 4 3 7 2" xfId="24508"/>
    <cellStyle name="Vejica 2 2 2 3 4 3 8" xfId="14608"/>
    <cellStyle name="Vejica 2 2 2 3 4 4" xfId="805"/>
    <cellStyle name="Vejica 2 2 2 3 4 4 2" xfId="5066"/>
    <cellStyle name="Vejica 2 2 2 3 4 4 2 2" xfId="9292"/>
    <cellStyle name="Vejica 2 2 2 3 4 4 2 2 2" xfId="23450"/>
    <cellStyle name="Vejica 2 2 2 3 4 4 2 3" xfId="13518"/>
    <cellStyle name="Vejica 2 2 2 3 4 4 2 3 2" xfId="27676"/>
    <cellStyle name="Vejica 2 2 2 3 4 4 2 4" xfId="17776"/>
    <cellStyle name="Vejica 2 2 2 3 4 4 3" xfId="3658"/>
    <cellStyle name="Vejica 2 2 2 3 4 4 3 2" xfId="7884"/>
    <cellStyle name="Vejica 2 2 2 3 4 4 3 2 2" xfId="22042"/>
    <cellStyle name="Vejica 2 2 2 3 4 4 3 3" xfId="12110"/>
    <cellStyle name="Vejica 2 2 2 3 4 4 3 3 2" xfId="26268"/>
    <cellStyle name="Vejica 2 2 2 3 4 4 3 4" xfId="16368"/>
    <cellStyle name="Vejica 2 2 2 3 4 4 4" xfId="2250"/>
    <cellStyle name="Vejica 2 2 2 3 4 4 4 2" xfId="19192"/>
    <cellStyle name="Vejica 2 2 2 3 4 4 5" xfId="6476"/>
    <cellStyle name="Vejica 2 2 2 3 4 4 5 2" xfId="20634"/>
    <cellStyle name="Vejica 2 2 2 3 4 4 6" xfId="10702"/>
    <cellStyle name="Vejica 2 2 2 3 4 4 6 2" xfId="24860"/>
    <cellStyle name="Vejica 2 2 2 3 4 4 7" xfId="14960"/>
    <cellStyle name="Vejica 2 2 2 3 4 5" xfId="4330"/>
    <cellStyle name="Vejica 2 2 2 3 4 5 2" xfId="8556"/>
    <cellStyle name="Vejica 2 2 2 3 4 5 2 2" xfId="22714"/>
    <cellStyle name="Vejica 2 2 2 3 4 5 3" xfId="12782"/>
    <cellStyle name="Vejica 2 2 2 3 4 5 3 2" xfId="26940"/>
    <cellStyle name="Vejica 2 2 2 3 4 5 4" xfId="17040"/>
    <cellStyle name="Vejica 2 2 2 3 4 6" xfId="2922"/>
    <cellStyle name="Vejica 2 2 2 3 4 6 2" xfId="7148"/>
    <cellStyle name="Vejica 2 2 2 3 4 6 2 2" xfId="21306"/>
    <cellStyle name="Vejica 2 2 2 3 4 6 3" xfId="11374"/>
    <cellStyle name="Vejica 2 2 2 3 4 6 3 2" xfId="25532"/>
    <cellStyle name="Vejica 2 2 2 3 4 6 4" xfId="15632"/>
    <cellStyle name="Vejica 2 2 2 3 4 7" xfId="1546"/>
    <cellStyle name="Vejica 2 2 2 3 4 7 2" xfId="18488"/>
    <cellStyle name="Vejica 2 2 2 3 4 8" xfId="5772"/>
    <cellStyle name="Vejica 2 2 2 3 4 8 2" xfId="19930"/>
    <cellStyle name="Vejica 2 2 2 3 4 9" xfId="9998"/>
    <cellStyle name="Vejica 2 2 2 3 4 9 2" xfId="24156"/>
    <cellStyle name="Vejica 2 2 2 3 5" xfId="165"/>
    <cellStyle name="Vejica 2 2 2 3 5 2" xfId="550"/>
    <cellStyle name="Vejica 2 2 2 3 5 2 2" xfId="1254"/>
    <cellStyle name="Vejica 2 2 2 3 5 2 2 2" xfId="5515"/>
    <cellStyle name="Vejica 2 2 2 3 5 2 2 2 2" xfId="9741"/>
    <cellStyle name="Vejica 2 2 2 3 5 2 2 2 2 2" xfId="23899"/>
    <cellStyle name="Vejica 2 2 2 3 5 2 2 2 3" xfId="13967"/>
    <cellStyle name="Vejica 2 2 2 3 5 2 2 2 3 2" xfId="28125"/>
    <cellStyle name="Vejica 2 2 2 3 5 2 2 2 4" xfId="18225"/>
    <cellStyle name="Vejica 2 2 2 3 5 2 2 3" xfId="4107"/>
    <cellStyle name="Vejica 2 2 2 3 5 2 2 3 2" xfId="8333"/>
    <cellStyle name="Vejica 2 2 2 3 5 2 2 3 2 2" xfId="22491"/>
    <cellStyle name="Vejica 2 2 2 3 5 2 2 3 3" xfId="12559"/>
    <cellStyle name="Vejica 2 2 2 3 5 2 2 3 3 2" xfId="26717"/>
    <cellStyle name="Vejica 2 2 2 3 5 2 2 3 4" xfId="16817"/>
    <cellStyle name="Vejica 2 2 2 3 5 2 2 4" xfId="2699"/>
    <cellStyle name="Vejica 2 2 2 3 5 2 2 4 2" xfId="19641"/>
    <cellStyle name="Vejica 2 2 2 3 5 2 2 5" xfId="6925"/>
    <cellStyle name="Vejica 2 2 2 3 5 2 2 5 2" xfId="21083"/>
    <cellStyle name="Vejica 2 2 2 3 5 2 2 6" xfId="11151"/>
    <cellStyle name="Vejica 2 2 2 3 5 2 2 6 2" xfId="25309"/>
    <cellStyle name="Vejica 2 2 2 3 5 2 2 7" xfId="15409"/>
    <cellStyle name="Vejica 2 2 2 3 5 2 3" xfId="4811"/>
    <cellStyle name="Vejica 2 2 2 3 5 2 3 2" xfId="9037"/>
    <cellStyle name="Vejica 2 2 2 3 5 2 3 2 2" xfId="23195"/>
    <cellStyle name="Vejica 2 2 2 3 5 2 3 3" xfId="13263"/>
    <cellStyle name="Vejica 2 2 2 3 5 2 3 3 2" xfId="27421"/>
    <cellStyle name="Vejica 2 2 2 3 5 2 3 4" xfId="17521"/>
    <cellStyle name="Vejica 2 2 2 3 5 2 4" xfId="3403"/>
    <cellStyle name="Vejica 2 2 2 3 5 2 4 2" xfId="7629"/>
    <cellStyle name="Vejica 2 2 2 3 5 2 4 2 2" xfId="21787"/>
    <cellStyle name="Vejica 2 2 2 3 5 2 4 3" xfId="11855"/>
    <cellStyle name="Vejica 2 2 2 3 5 2 4 3 2" xfId="26013"/>
    <cellStyle name="Vejica 2 2 2 3 5 2 4 4" xfId="16113"/>
    <cellStyle name="Vejica 2 2 2 3 5 2 5" xfId="1995"/>
    <cellStyle name="Vejica 2 2 2 3 5 2 5 2" xfId="18937"/>
    <cellStyle name="Vejica 2 2 2 3 5 2 6" xfId="6221"/>
    <cellStyle name="Vejica 2 2 2 3 5 2 6 2" xfId="20379"/>
    <cellStyle name="Vejica 2 2 2 3 5 2 7" xfId="10447"/>
    <cellStyle name="Vejica 2 2 2 3 5 2 7 2" xfId="24605"/>
    <cellStyle name="Vejica 2 2 2 3 5 2 8" xfId="14705"/>
    <cellStyle name="Vejica 2 2 2 3 5 3" xfId="902"/>
    <cellStyle name="Vejica 2 2 2 3 5 3 2" xfId="5163"/>
    <cellStyle name="Vejica 2 2 2 3 5 3 2 2" xfId="9389"/>
    <cellStyle name="Vejica 2 2 2 3 5 3 2 2 2" xfId="23547"/>
    <cellStyle name="Vejica 2 2 2 3 5 3 2 3" xfId="13615"/>
    <cellStyle name="Vejica 2 2 2 3 5 3 2 3 2" xfId="27773"/>
    <cellStyle name="Vejica 2 2 2 3 5 3 2 4" xfId="17873"/>
    <cellStyle name="Vejica 2 2 2 3 5 3 3" xfId="3755"/>
    <cellStyle name="Vejica 2 2 2 3 5 3 3 2" xfId="7981"/>
    <cellStyle name="Vejica 2 2 2 3 5 3 3 2 2" xfId="22139"/>
    <cellStyle name="Vejica 2 2 2 3 5 3 3 3" xfId="12207"/>
    <cellStyle name="Vejica 2 2 2 3 5 3 3 3 2" xfId="26365"/>
    <cellStyle name="Vejica 2 2 2 3 5 3 3 4" xfId="16465"/>
    <cellStyle name="Vejica 2 2 2 3 5 3 4" xfId="2347"/>
    <cellStyle name="Vejica 2 2 2 3 5 3 4 2" xfId="19289"/>
    <cellStyle name="Vejica 2 2 2 3 5 3 5" xfId="6573"/>
    <cellStyle name="Vejica 2 2 2 3 5 3 5 2" xfId="20731"/>
    <cellStyle name="Vejica 2 2 2 3 5 3 6" xfId="10799"/>
    <cellStyle name="Vejica 2 2 2 3 5 3 6 2" xfId="24957"/>
    <cellStyle name="Vejica 2 2 2 3 5 3 7" xfId="15057"/>
    <cellStyle name="Vejica 2 2 2 3 5 4" xfId="4427"/>
    <cellStyle name="Vejica 2 2 2 3 5 4 2" xfId="8653"/>
    <cellStyle name="Vejica 2 2 2 3 5 4 2 2" xfId="22811"/>
    <cellStyle name="Vejica 2 2 2 3 5 4 3" xfId="12879"/>
    <cellStyle name="Vejica 2 2 2 3 5 4 3 2" xfId="27037"/>
    <cellStyle name="Vejica 2 2 2 3 5 4 4" xfId="17137"/>
    <cellStyle name="Vejica 2 2 2 3 5 5" xfId="3019"/>
    <cellStyle name="Vejica 2 2 2 3 5 5 2" xfId="7245"/>
    <cellStyle name="Vejica 2 2 2 3 5 5 2 2" xfId="21403"/>
    <cellStyle name="Vejica 2 2 2 3 5 5 3" xfId="11471"/>
    <cellStyle name="Vejica 2 2 2 3 5 5 3 2" xfId="25629"/>
    <cellStyle name="Vejica 2 2 2 3 5 5 4" xfId="15729"/>
    <cellStyle name="Vejica 2 2 2 3 5 6" xfId="1611"/>
    <cellStyle name="Vejica 2 2 2 3 5 6 2" xfId="18553"/>
    <cellStyle name="Vejica 2 2 2 3 5 7" xfId="5837"/>
    <cellStyle name="Vejica 2 2 2 3 5 7 2" xfId="19995"/>
    <cellStyle name="Vejica 2 2 2 3 5 8" xfId="10063"/>
    <cellStyle name="Vejica 2 2 2 3 5 8 2" xfId="24221"/>
    <cellStyle name="Vejica 2 2 2 3 5 9" xfId="14321"/>
    <cellStyle name="Vejica 2 2 2 3 6" xfId="197"/>
    <cellStyle name="Vejica 2 2 2 3 6 2" xfId="422"/>
    <cellStyle name="Vejica 2 2 2 3 6 2 2" xfId="1126"/>
    <cellStyle name="Vejica 2 2 2 3 6 2 2 2" xfId="5387"/>
    <cellStyle name="Vejica 2 2 2 3 6 2 2 2 2" xfId="9613"/>
    <cellStyle name="Vejica 2 2 2 3 6 2 2 2 2 2" xfId="23771"/>
    <cellStyle name="Vejica 2 2 2 3 6 2 2 2 3" xfId="13839"/>
    <cellStyle name="Vejica 2 2 2 3 6 2 2 2 3 2" xfId="27997"/>
    <cellStyle name="Vejica 2 2 2 3 6 2 2 2 4" xfId="18097"/>
    <cellStyle name="Vejica 2 2 2 3 6 2 2 3" xfId="3979"/>
    <cellStyle name="Vejica 2 2 2 3 6 2 2 3 2" xfId="8205"/>
    <cellStyle name="Vejica 2 2 2 3 6 2 2 3 2 2" xfId="22363"/>
    <cellStyle name="Vejica 2 2 2 3 6 2 2 3 3" xfId="12431"/>
    <cellStyle name="Vejica 2 2 2 3 6 2 2 3 3 2" xfId="26589"/>
    <cellStyle name="Vejica 2 2 2 3 6 2 2 3 4" xfId="16689"/>
    <cellStyle name="Vejica 2 2 2 3 6 2 2 4" xfId="2571"/>
    <cellStyle name="Vejica 2 2 2 3 6 2 2 4 2" xfId="19513"/>
    <cellStyle name="Vejica 2 2 2 3 6 2 2 5" xfId="6797"/>
    <cellStyle name="Vejica 2 2 2 3 6 2 2 5 2" xfId="20955"/>
    <cellStyle name="Vejica 2 2 2 3 6 2 2 6" xfId="11023"/>
    <cellStyle name="Vejica 2 2 2 3 6 2 2 6 2" xfId="25181"/>
    <cellStyle name="Vejica 2 2 2 3 6 2 2 7" xfId="15281"/>
    <cellStyle name="Vejica 2 2 2 3 6 2 3" xfId="4683"/>
    <cellStyle name="Vejica 2 2 2 3 6 2 3 2" xfId="8909"/>
    <cellStyle name="Vejica 2 2 2 3 6 2 3 2 2" xfId="23067"/>
    <cellStyle name="Vejica 2 2 2 3 6 2 3 3" xfId="13135"/>
    <cellStyle name="Vejica 2 2 2 3 6 2 3 3 2" xfId="27293"/>
    <cellStyle name="Vejica 2 2 2 3 6 2 3 4" xfId="17393"/>
    <cellStyle name="Vejica 2 2 2 3 6 2 4" xfId="3275"/>
    <cellStyle name="Vejica 2 2 2 3 6 2 4 2" xfId="7501"/>
    <cellStyle name="Vejica 2 2 2 3 6 2 4 2 2" xfId="21659"/>
    <cellStyle name="Vejica 2 2 2 3 6 2 4 3" xfId="11727"/>
    <cellStyle name="Vejica 2 2 2 3 6 2 4 3 2" xfId="25885"/>
    <cellStyle name="Vejica 2 2 2 3 6 2 4 4" xfId="15985"/>
    <cellStyle name="Vejica 2 2 2 3 6 2 5" xfId="1867"/>
    <cellStyle name="Vejica 2 2 2 3 6 2 5 2" xfId="18809"/>
    <cellStyle name="Vejica 2 2 2 3 6 2 6" xfId="6093"/>
    <cellStyle name="Vejica 2 2 2 3 6 2 6 2" xfId="20251"/>
    <cellStyle name="Vejica 2 2 2 3 6 2 7" xfId="10319"/>
    <cellStyle name="Vejica 2 2 2 3 6 2 7 2" xfId="24477"/>
    <cellStyle name="Vejica 2 2 2 3 6 2 8" xfId="14577"/>
    <cellStyle name="Vejica 2 2 2 3 6 3" xfId="774"/>
    <cellStyle name="Vejica 2 2 2 3 6 3 2" xfId="5035"/>
    <cellStyle name="Vejica 2 2 2 3 6 3 2 2" xfId="9261"/>
    <cellStyle name="Vejica 2 2 2 3 6 3 2 2 2" xfId="23419"/>
    <cellStyle name="Vejica 2 2 2 3 6 3 2 3" xfId="13487"/>
    <cellStyle name="Vejica 2 2 2 3 6 3 2 3 2" xfId="27645"/>
    <cellStyle name="Vejica 2 2 2 3 6 3 2 4" xfId="17745"/>
    <cellStyle name="Vejica 2 2 2 3 6 3 3" xfId="3627"/>
    <cellStyle name="Vejica 2 2 2 3 6 3 3 2" xfId="7853"/>
    <cellStyle name="Vejica 2 2 2 3 6 3 3 2 2" xfId="22011"/>
    <cellStyle name="Vejica 2 2 2 3 6 3 3 3" xfId="12079"/>
    <cellStyle name="Vejica 2 2 2 3 6 3 3 3 2" xfId="26237"/>
    <cellStyle name="Vejica 2 2 2 3 6 3 3 4" xfId="16337"/>
    <cellStyle name="Vejica 2 2 2 3 6 3 4" xfId="2219"/>
    <cellStyle name="Vejica 2 2 2 3 6 3 4 2" xfId="19161"/>
    <cellStyle name="Vejica 2 2 2 3 6 3 5" xfId="6445"/>
    <cellStyle name="Vejica 2 2 2 3 6 3 5 2" xfId="20603"/>
    <cellStyle name="Vejica 2 2 2 3 6 3 6" xfId="10671"/>
    <cellStyle name="Vejica 2 2 2 3 6 3 6 2" xfId="24829"/>
    <cellStyle name="Vejica 2 2 2 3 6 3 7" xfId="14929"/>
    <cellStyle name="Vejica 2 2 2 3 6 4" xfId="4459"/>
    <cellStyle name="Vejica 2 2 2 3 6 4 2" xfId="8685"/>
    <cellStyle name="Vejica 2 2 2 3 6 4 2 2" xfId="22843"/>
    <cellStyle name="Vejica 2 2 2 3 6 4 3" xfId="12911"/>
    <cellStyle name="Vejica 2 2 2 3 6 4 3 2" xfId="27069"/>
    <cellStyle name="Vejica 2 2 2 3 6 4 4" xfId="17169"/>
    <cellStyle name="Vejica 2 2 2 3 6 5" xfId="3051"/>
    <cellStyle name="Vejica 2 2 2 3 6 5 2" xfId="7277"/>
    <cellStyle name="Vejica 2 2 2 3 6 5 2 2" xfId="21435"/>
    <cellStyle name="Vejica 2 2 2 3 6 5 3" xfId="11503"/>
    <cellStyle name="Vejica 2 2 2 3 6 5 3 2" xfId="25661"/>
    <cellStyle name="Vejica 2 2 2 3 6 5 4" xfId="15761"/>
    <cellStyle name="Vejica 2 2 2 3 6 6" xfId="1643"/>
    <cellStyle name="Vejica 2 2 2 3 6 6 2" xfId="18585"/>
    <cellStyle name="Vejica 2 2 2 3 6 7" xfId="5869"/>
    <cellStyle name="Vejica 2 2 2 3 6 7 2" xfId="20027"/>
    <cellStyle name="Vejica 2 2 2 3 6 8" xfId="10095"/>
    <cellStyle name="Vejica 2 2 2 3 6 8 2" xfId="24253"/>
    <cellStyle name="Vejica 2 2 2 3 6 9" xfId="14353"/>
    <cellStyle name="Vejica 2 2 2 3 7" xfId="345"/>
    <cellStyle name="Vejica 2 2 2 3 7 2" xfId="697"/>
    <cellStyle name="Vejica 2 2 2 3 7 2 2" xfId="1401"/>
    <cellStyle name="Vejica 2 2 2 3 7 2 2 2" xfId="5662"/>
    <cellStyle name="Vejica 2 2 2 3 7 2 2 2 2" xfId="9888"/>
    <cellStyle name="Vejica 2 2 2 3 7 2 2 2 2 2" xfId="24046"/>
    <cellStyle name="Vejica 2 2 2 3 7 2 2 2 3" xfId="14114"/>
    <cellStyle name="Vejica 2 2 2 3 7 2 2 2 3 2" xfId="28272"/>
    <cellStyle name="Vejica 2 2 2 3 7 2 2 2 4" xfId="18372"/>
    <cellStyle name="Vejica 2 2 2 3 7 2 2 3" xfId="4254"/>
    <cellStyle name="Vejica 2 2 2 3 7 2 2 3 2" xfId="8480"/>
    <cellStyle name="Vejica 2 2 2 3 7 2 2 3 2 2" xfId="22638"/>
    <cellStyle name="Vejica 2 2 2 3 7 2 2 3 3" xfId="12706"/>
    <cellStyle name="Vejica 2 2 2 3 7 2 2 3 3 2" xfId="26864"/>
    <cellStyle name="Vejica 2 2 2 3 7 2 2 3 4" xfId="16964"/>
    <cellStyle name="Vejica 2 2 2 3 7 2 2 4" xfId="2846"/>
    <cellStyle name="Vejica 2 2 2 3 7 2 2 4 2" xfId="19788"/>
    <cellStyle name="Vejica 2 2 2 3 7 2 2 5" xfId="7072"/>
    <cellStyle name="Vejica 2 2 2 3 7 2 2 5 2" xfId="21230"/>
    <cellStyle name="Vejica 2 2 2 3 7 2 2 6" xfId="11298"/>
    <cellStyle name="Vejica 2 2 2 3 7 2 2 6 2" xfId="25456"/>
    <cellStyle name="Vejica 2 2 2 3 7 2 2 7" xfId="15556"/>
    <cellStyle name="Vejica 2 2 2 3 7 2 3" xfId="4958"/>
    <cellStyle name="Vejica 2 2 2 3 7 2 3 2" xfId="9184"/>
    <cellStyle name="Vejica 2 2 2 3 7 2 3 2 2" xfId="23342"/>
    <cellStyle name="Vejica 2 2 2 3 7 2 3 3" xfId="13410"/>
    <cellStyle name="Vejica 2 2 2 3 7 2 3 3 2" xfId="27568"/>
    <cellStyle name="Vejica 2 2 2 3 7 2 3 4" xfId="17668"/>
    <cellStyle name="Vejica 2 2 2 3 7 2 4" xfId="3550"/>
    <cellStyle name="Vejica 2 2 2 3 7 2 4 2" xfId="7776"/>
    <cellStyle name="Vejica 2 2 2 3 7 2 4 2 2" xfId="21934"/>
    <cellStyle name="Vejica 2 2 2 3 7 2 4 3" xfId="12002"/>
    <cellStyle name="Vejica 2 2 2 3 7 2 4 3 2" xfId="26160"/>
    <cellStyle name="Vejica 2 2 2 3 7 2 4 4" xfId="16260"/>
    <cellStyle name="Vejica 2 2 2 3 7 2 5" xfId="2142"/>
    <cellStyle name="Vejica 2 2 2 3 7 2 5 2" xfId="19084"/>
    <cellStyle name="Vejica 2 2 2 3 7 2 6" xfId="6368"/>
    <cellStyle name="Vejica 2 2 2 3 7 2 6 2" xfId="20526"/>
    <cellStyle name="Vejica 2 2 2 3 7 2 7" xfId="10594"/>
    <cellStyle name="Vejica 2 2 2 3 7 2 7 2" xfId="24752"/>
    <cellStyle name="Vejica 2 2 2 3 7 2 8" xfId="14852"/>
    <cellStyle name="Vejica 2 2 2 3 7 3" xfId="1049"/>
    <cellStyle name="Vejica 2 2 2 3 7 3 2" xfId="5310"/>
    <cellStyle name="Vejica 2 2 2 3 7 3 2 2" xfId="9536"/>
    <cellStyle name="Vejica 2 2 2 3 7 3 2 2 2" xfId="23694"/>
    <cellStyle name="Vejica 2 2 2 3 7 3 2 3" xfId="13762"/>
    <cellStyle name="Vejica 2 2 2 3 7 3 2 3 2" xfId="27920"/>
    <cellStyle name="Vejica 2 2 2 3 7 3 2 4" xfId="18020"/>
    <cellStyle name="Vejica 2 2 2 3 7 3 3" xfId="3902"/>
    <cellStyle name="Vejica 2 2 2 3 7 3 3 2" xfId="8128"/>
    <cellStyle name="Vejica 2 2 2 3 7 3 3 2 2" xfId="22286"/>
    <cellStyle name="Vejica 2 2 2 3 7 3 3 3" xfId="12354"/>
    <cellStyle name="Vejica 2 2 2 3 7 3 3 3 2" xfId="26512"/>
    <cellStyle name="Vejica 2 2 2 3 7 3 3 4" xfId="16612"/>
    <cellStyle name="Vejica 2 2 2 3 7 3 4" xfId="2494"/>
    <cellStyle name="Vejica 2 2 2 3 7 3 4 2" xfId="19436"/>
    <cellStyle name="Vejica 2 2 2 3 7 3 5" xfId="6720"/>
    <cellStyle name="Vejica 2 2 2 3 7 3 5 2" xfId="20878"/>
    <cellStyle name="Vejica 2 2 2 3 7 3 6" xfId="10946"/>
    <cellStyle name="Vejica 2 2 2 3 7 3 6 2" xfId="25104"/>
    <cellStyle name="Vejica 2 2 2 3 7 3 7" xfId="15204"/>
    <cellStyle name="Vejica 2 2 2 3 7 4" xfId="4606"/>
    <cellStyle name="Vejica 2 2 2 3 7 4 2" xfId="8832"/>
    <cellStyle name="Vejica 2 2 2 3 7 4 2 2" xfId="22990"/>
    <cellStyle name="Vejica 2 2 2 3 7 4 3" xfId="13058"/>
    <cellStyle name="Vejica 2 2 2 3 7 4 3 2" xfId="27216"/>
    <cellStyle name="Vejica 2 2 2 3 7 4 4" xfId="17316"/>
    <cellStyle name="Vejica 2 2 2 3 7 5" xfId="3198"/>
    <cellStyle name="Vejica 2 2 2 3 7 5 2" xfId="7424"/>
    <cellStyle name="Vejica 2 2 2 3 7 5 2 2" xfId="21582"/>
    <cellStyle name="Vejica 2 2 2 3 7 5 3" xfId="11650"/>
    <cellStyle name="Vejica 2 2 2 3 7 5 3 2" xfId="25808"/>
    <cellStyle name="Vejica 2 2 2 3 7 5 4" xfId="15908"/>
    <cellStyle name="Vejica 2 2 2 3 7 6" xfId="1790"/>
    <cellStyle name="Vejica 2 2 2 3 7 6 2" xfId="18732"/>
    <cellStyle name="Vejica 2 2 2 3 7 7" xfId="6016"/>
    <cellStyle name="Vejica 2 2 2 3 7 7 2" xfId="20174"/>
    <cellStyle name="Vejica 2 2 2 3 7 8" xfId="10242"/>
    <cellStyle name="Vejica 2 2 2 3 7 8 2" xfId="24400"/>
    <cellStyle name="Vejica 2 2 2 3 7 9" xfId="14500"/>
    <cellStyle name="Vejica 2 2 2 3 8" xfId="390"/>
    <cellStyle name="Vejica 2 2 2 3 8 2" xfId="1094"/>
    <cellStyle name="Vejica 2 2 2 3 8 2 2" xfId="5355"/>
    <cellStyle name="Vejica 2 2 2 3 8 2 2 2" xfId="9581"/>
    <cellStyle name="Vejica 2 2 2 3 8 2 2 2 2" xfId="23739"/>
    <cellStyle name="Vejica 2 2 2 3 8 2 2 3" xfId="13807"/>
    <cellStyle name="Vejica 2 2 2 3 8 2 2 3 2" xfId="27965"/>
    <cellStyle name="Vejica 2 2 2 3 8 2 2 4" xfId="18065"/>
    <cellStyle name="Vejica 2 2 2 3 8 2 3" xfId="3947"/>
    <cellStyle name="Vejica 2 2 2 3 8 2 3 2" xfId="8173"/>
    <cellStyle name="Vejica 2 2 2 3 8 2 3 2 2" xfId="22331"/>
    <cellStyle name="Vejica 2 2 2 3 8 2 3 3" xfId="12399"/>
    <cellStyle name="Vejica 2 2 2 3 8 2 3 3 2" xfId="26557"/>
    <cellStyle name="Vejica 2 2 2 3 8 2 3 4" xfId="16657"/>
    <cellStyle name="Vejica 2 2 2 3 8 2 4" xfId="2539"/>
    <cellStyle name="Vejica 2 2 2 3 8 2 4 2" xfId="19481"/>
    <cellStyle name="Vejica 2 2 2 3 8 2 5" xfId="6765"/>
    <cellStyle name="Vejica 2 2 2 3 8 2 5 2" xfId="20923"/>
    <cellStyle name="Vejica 2 2 2 3 8 2 6" xfId="10991"/>
    <cellStyle name="Vejica 2 2 2 3 8 2 6 2" xfId="25149"/>
    <cellStyle name="Vejica 2 2 2 3 8 2 7" xfId="15249"/>
    <cellStyle name="Vejica 2 2 2 3 8 3" xfId="4651"/>
    <cellStyle name="Vejica 2 2 2 3 8 3 2" xfId="8877"/>
    <cellStyle name="Vejica 2 2 2 3 8 3 2 2" xfId="23035"/>
    <cellStyle name="Vejica 2 2 2 3 8 3 3" xfId="13103"/>
    <cellStyle name="Vejica 2 2 2 3 8 3 3 2" xfId="27261"/>
    <cellStyle name="Vejica 2 2 2 3 8 3 4" xfId="17361"/>
    <cellStyle name="Vejica 2 2 2 3 8 4" xfId="3243"/>
    <cellStyle name="Vejica 2 2 2 3 8 4 2" xfId="7469"/>
    <cellStyle name="Vejica 2 2 2 3 8 4 2 2" xfId="21627"/>
    <cellStyle name="Vejica 2 2 2 3 8 4 3" xfId="11695"/>
    <cellStyle name="Vejica 2 2 2 3 8 4 3 2" xfId="25853"/>
    <cellStyle name="Vejica 2 2 2 3 8 4 4" xfId="15953"/>
    <cellStyle name="Vejica 2 2 2 3 8 5" xfId="1835"/>
    <cellStyle name="Vejica 2 2 2 3 8 5 2" xfId="18777"/>
    <cellStyle name="Vejica 2 2 2 3 8 6" xfId="6061"/>
    <cellStyle name="Vejica 2 2 2 3 8 6 2" xfId="20219"/>
    <cellStyle name="Vejica 2 2 2 3 8 7" xfId="10287"/>
    <cellStyle name="Vejica 2 2 2 3 8 7 2" xfId="24445"/>
    <cellStyle name="Vejica 2 2 2 3 8 8" xfId="14545"/>
    <cellStyle name="Vejica 2 2 2 3 9" xfId="742"/>
    <cellStyle name="Vejica 2 2 2 3 9 2" xfId="5003"/>
    <cellStyle name="Vejica 2 2 2 3 9 2 2" xfId="9229"/>
    <cellStyle name="Vejica 2 2 2 3 9 2 2 2" xfId="23387"/>
    <cellStyle name="Vejica 2 2 2 3 9 2 3" xfId="13455"/>
    <cellStyle name="Vejica 2 2 2 3 9 2 3 2" xfId="27613"/>
    <cellStyle name="Vejica 2 2 2 3 9 2 4" xfId="17713"/>
    <cellStyle name="Vejica 2 2 2 3 9 3" xfId="3595"/>
    <cellStyle name="Vejica 2 2 2 3 9 3 2" xfId="7821"/>
    <cellStyle name="Vejica 2 2 2 3 9 3 2 2" xfId="21979"/>
    <cellStyle name="Vejica 2 2 2 3 9 3 3" xfId="12047"/>
    <cellStyle name="Vejica 2 2 2 3 9 3 3 2" xfId="26205"/>
    <cellStyle name="Vejica 2 2 2 3 9 3 4" xfId="16305"/>
    <cellStyle name="Vejica 2 2 2 3 9 4" xfId="2187"/>
    <cellStyle name="Vejica 2 2 2 3 9 4 2" xfId="19129"/>
    <cellStyle name="Vejica 2 2 2 3 9 5" xfId="6413"/>
    <cellStyle name="Vejica 2 2 2 3 9 5 2" xfId="20571"/>
    <cellStyle name="Vejica 2 2 2 3 9 6" xfId="10639"/>
    <cellStyle name="Vejica 2 2 2 3 9 6 2" xfId="24797"/>
    <cellStyle name="Vejica 2 2 2 3 9 7" xfId="14897"/>
    <cellStyle name="Vejica 2 2 2 4" xfId="84"/>
    <cellStyle name="Vejica 2 2 2 4 10" xfId="9950"/>
    <cellStyle name="Vejica 2 2 2 4 10 2" xfId="24108"/>
    <cellStyle name="Vejica 2 2 2 4 11" xfId="14208"/>
    <cellStyle name="Vejica 2 2 2 4 2" xfId="244"/>
    <cellStyle name="Vejica 2 2 2 4 2 2" xfId="597"/>
    <cellStyle name="Vejica 2 2 2 4 2 2 2" xfId="1301"/>
    <cellStyle name="Vejica 2 2 2 4 2 2 2 2" xfId="5562"/>
    <cellStyle name="Vejica 2 2 2 4 2 2 2 2 2" xfId="9788"/>
    <cellStyle name="Vejica 2 2 2 4 2 2 2 2 2 2" xfId="23946"/>
    <cellStyle name="Vejica 2 2 2 4 2 2 2 2 3" xfId="14014"/>
    <cellStyle name="Vejica 2 2 2 4 2 2 2 2 3 2" xfId="28172"/>
    <cellStyle name="Vejica 2 2 2 4 2 2 2 2 4" xfId="18272"/>
    <cellStyle name="Vejica 2 2 2 4 2 2 2 3" xfId="4154"/>
    <cellStyle name="Vejica 2 2 2 4 2 2 2 3 2" xfId="8380"/>
    <cellStyle name="Vejica 2 2 2 4 2 2 2 3 2 2" xfId="22538"/>
    <cellStyle name="Vejica 2 2 2 4 2 2 2 3 3" xfId="12606"/>
    <cellStyle name="Vejica 2 2 2 4 2 2 2 3 3 2" xfId="26764"/>
    <cellStyle name="Vejica 2 2 2 4 2 2 2 3 4" xfId="16864"/>
    <cellStyle name="Vejica 2 2 2 4 2 2 2 4" xfId="2746"/>
    <cellStyle name="Vejica 2 2 2 4 2 2 2 4 2" xfId="19688"/>
    <cellStyle name="Vejica 2 2 2 4 2 2 2 5" xfId="6972"/>
    <cellStyle name="Vejica 2 2 2 4 2 2 2 5 2" xfId="21130"/>
    <cellStyle name="Vejica 2 2 2 4 2 2 2 6" xfId="11198"/>
    <cellStyle name="Vejica 2 2 2 4 2 2 2 6 2" xfId="25356"/>
    <cellStyle name="Vejica 2 2 2 4 2 2 2 7" xfId="15456"/>
    <cellStyle name="Vejica 2 2 2 4 2 2 3" xfId="4858"/>
    <cellStyle name="Vejica 2 2 2 4 2 2 3 2" xfId="9084"/>
    <cellStyle name="Vejica 2 2 2 4 2 2 3 2 2" xfId="23242"/>
    <cellStyle name="Vejica 2 2 2 4 2 2 3 3" xfId="13310"/>
    <cellStyle name="Vejica 2 2 2 4 2 2 3 3 2" xfId="27468"/>
    <cellStyle name="Vejica 2 2 2 4 2 2 3 4" xfId="17568"/>
    <cellStyle name="Vejica 2 2 2 4 2 2 4" xfId="3450"/>
    <cellStyle name="Vejica 2 2 2 4 2 2 4 2" xfId="7676"/>
    <cellStyle name="Vejica 2 2 2 4 2 2 4 2 2" xfId="21834"/>
    <cellStyle name="Vejica 2 2 2 4 2 2 4 3" xfId="11902"/>
    <cellStyle name="Vejica 2 2 2 4 2 2 4 3 2" xfId="26060"/>
    <cellStyle name="Vejica 2 2 2 4 2 2 4 4" xfId="16160"/>
    <cellStyle name="Vejica 2 2 2 4 2 2 5" xfId="2042"/>
    <cellStyle name="Vejica 2 2 2 4 2 2 5 2" xfId="18984"/>
    <cellStyle name="Vejica 2 2 2 4 2 2 6" xfId="6268"/>
    <cellStyle name="Vejica 2 2 2 4 2 2 6 2" xfId="20426"/>
    <cellStyle name="Vejica 2 2 2 4 2 2 7" xfId="10494"/>
    <cellStyle name="Vejica 2 2 2 4 2 2 7 2" xfId="24652"/>
    <cellStyle name="Vejica 2 2 2 4 2 2 8" xfId="14752"/>
    <cellStyle name="Vejica 2 2 2 4 2 3" xfId="949"/>
    <cellStyle name="Vejica 2 2 2 4 2 3 2" xfId="5210"/>
    <cellStyle name="Vejica 2 2 2 4 2 3 2 2" xfId="9436"/>
    <cellStyle name="Vejica 2 2 2 4 2 3 2 2 2" xfId="23594"/>
    <cellStyle name="Vejica 2 2 2 4 2 3 2 3" xfId="13662"/>
    <cellStyle name="Vejica 2 2 2 4 2 3 2 3 2" xfId="27820"/>
    <cellStyle name="Vejica 2 2 2 4 2 3 2 4" xfId="17920"/>
    <cellStyle name="Vejica 2 2 2 4 2 3 3" xfId="3802"/>
    <cellStyle name="Vejica 2 2 2 4 2 3 3 2" xfId="8028"/>
    <cellStyle name="Vejica 2 2 2 4 2 3 3 2 2" xfId="22186"/>
    <cellStyle name="Vejica 2 2 2 4 2 3 3 3" xfId="12254"/>
    <cellStyle name="Vejica 2 2 2 4 2 3 3 3 2" xfId="26412"/>
    <cellStyle name="Vejica 2 2 2 4 2 3 3 4" xfId="16512"/>
    <cellStyle name="Vejica 2 2 2 4 2 3 4" xfId="2394"/>
    <cellStyle name="Vejica 2 2 2 4 2 3 4 2" xfId="19336"/>
    <cellStyle name="Vejica 2 2 2 4 2 3 5" xfId="6620"/>
    <cellStyle name="Vejica 2 2 2 4 2 3 5 2" xfId="20778"/>
    <cellStyle name="Vejica 2 2 2 4 2 3 6" xfId="10846"/>
    <cellStyle name="Vejica 2 2 2 4 2 3 6 2" xfId="25004"/>
    <cellStyle name="Vejica 2 2 2 4 2 3 7" xfId="15104"/>
    <cellStyle name="Vejica 2 2 2 4 2 4" xfId="4506"/>
    <cellStyle name="Vejica 2 2 2 4 2 4 2" xfId="8732"/>
    <cellStyle name="Vejica 2 2 2 4 2 4 2 2" xfId="22890"/>
    <cellStyle name="Vejica 2 2 2 4 2 4 3" xfId="12958"/>
    <cellStyle name="Vejica 2 2 2 4 2 4 3 2" xfId="27116"/>
    <cellStyle name="Vejica 2 2 2 4 2 4 4" xfId="17216"/>
    <cellStyle name="Vejica 2 2 2 4 2 5" xfId="3098"/>
    <cellStyle name="Vejica 2 2 2 4 2 5 2" xfId="7324"/>
    <cellStyle name="Vejica 2 2 2 4 2 5 2 2" xfId="21482"/>
    <cellStyle name="Vejica 2 2 2 4 2 5 3" xfId="11550"/>
    <cellStyle name="Vejica 2 2 2 4 2 5 3 2" xfId="25708"/>
    <cellStyle name="Vejica 2 2 2 4 2 5 4" xfId="15808"/>
    <cellStyle name="Vejica 2 2 2 4 2 6" xfId="1690"/>
    <cellStyle name="Vejica 2 2 2 4 2 6 2" xfId="18632"/>
    <cellStyle name="Vejica 2 2 2 4 2 7" xfId="5916"/>
    <cellStyle name="Vejica 2 2 2 4 2 7 2" xfId="20074"/>
    <cellStyle name="Vejica 2 2 2 4 2 8" xfId="10142"/>
    <cellStyle name="Vejica 2 2 2 4 2 8 2" xfId="24300"/>
    <cellStyle name="Vejica 2 2 2 4 2 9" xfId="14400"/>
    <cellStyle name="Vejica 2 2 2 4 3" xfId="360"/>
    <cellStyle name="Vejica 2 2 2 4 3 2" xfId="712"/>
    <cellStyle name="Vejica 2 2 2 4 3 2 2" xfId="1416"/>
    <cellStyle name="Vejica 2 2 2 4 3 2 2 2" xfId="5677"/>
    <cellStyle name="Vejica 2 2 2 4 3 2 2 2 2" xfId="9903"/>
    <cellStyle name="Vejica 2 2 2 4 3 2 2 2 2 2" xfId="24061"/>
    <cellStyle name="Vejica 2 2 2 4 3 2 2 2 3" xfId="14129"/>
    <cellStyle name="Vejica 2 2 2 4 3 2 2 2 3 2" xfId="28287"/>
    <cellStyle name="Vejica 2 2 2 4 3 2 2 2 4" xfId="18387"/>
    <cellStyle name="Vejica 2 2 2 4 3 2 2 3" xfId="4269"/>
    <cellStyle name="Vejica 2 2 2 4 3 2 2 3 2" xfId="8495"/>
    <cellStyle name="Vejica 2 2 2 4 3 2 2 3 2 2" xfId="22653"/>
    <cellStyle name="Vejica 2 2 2 4 3 2 2 3 3" xfId="12721"/>
    <cellStyle name="Vejica 2 2 2 4 3 2 2 3 3 2" xfId="26879"/>
    <cellStyle name="Vejica 2 2 2 4 3 2 2 3 4" xfId="16979"/>
    <cellStyle name="Vejica 2 2 2 4 3 2 2 4" xfId="2861"/>
    <cellStyle name="Vejica 2 2 2 4 3 2 2 4 2" xfId="19803"/>
    <cellStyle name="Vejica 2 2 2 4 3 2 2 5" xfId="7087"/>
    <cellStyle name="Vejica 2 2 2 4 3 2 2 5 2" xfId="21245"/>
    <cellStyle name="Vejica 2 2 2 4 3 2 2 6" xfId="11313"/>
    <cellStyle name="Vejica 2 2 2 4 3 2 2 6 2" xfId="25471"/>
    <cellStyle name="Vejica 2 2 2 4 3 2 2 7" xfId="15571"/>
    <cellStyle name="Vejica 2 2 2 4 3 2 3" xfId="4973"/>
    <cellStyle name="Vejica 2 2 2 4 3 2 3 2" xfId="9199"/>
    <cellStyle name="Vejica 2 2 2 4 3 2 3 2 2" xfId="23357"/>
    <cellStyle name="Vejica 2 2 2 4 3 2 3 3" xfId="13425"/>
    <cellStyle name="Vejica 2 2 2 4 3 2 3 3 2" xfId="27583"/>
    <cellStyle name="Vejica 2 2 2 4 3 2 3 4" xfId="17683"/>
    <cellStyle name="Vejica 2 2 2 4 3 2 4" xfId="3565"/>
    <cellStyle name="Vejica 2 2 2 4 3 2 4 2" xfId="7791"/>
    <cellStyle name="Vejica 2 2 2 4 3 2 4 2 2" xfId="21949"/>
    <cellStyle name="Vejica 2 2 2 4 3 2 4 3" xfId="12017"/>
    <cellStyle name="Vejica 2 2 2 4 3 2 4 3 2" xfId="26175"/>
    <cellStyle name="Vejica 2 2 2 4 3 2 4 4" xfId="16275"/>
    <cellStyle name="Vejica 2 2 2 4 3 2 5" xfId="2157"/>
    <cellStyle name="Vejica 2 2 2 4 3 2 5 2" xfId="19099"/>
    <cellStyle name="Vejica 2 2 2 4 3 2 6" xfId="6383"/>
    <cellStyle name="Vejica 2 2 2 4 3 2 6 2" xfId="20541"/>
    <cellStyle name="Vejica 2 2 2 4 3 2 7" xfId="10609"/>
    <cellStyle name="Vejica 2 2 2 4 3 2 7 2" xfId="24767"/>
    <cellStyle name="Vejica 2 2 2 4 3 2 8" xfId="14867"/>
    <cellStyle name="Vejica 2 2 2 4 3 3" xfId="1064"/>
    <cellStyle name="Vejica 2 2 2 4 3 3 2" xfId="5325"/>
    <cellStyle name="Vejica 2 2 2 4 3 3 2 2" xfId="9551"/>
    <cellStyle name="Vejica 2 2 2 4 3 3 2 2 2" xfId="23709"/>
    <cellStyle name="Vejica 2 2 2 4 3 3 2 3" xfId="13777"/>
    <cellStyle name="Vejica 2 2 2 4 3 3 2 3 2" xfId="27935"/>
    <cellStyle name="Vejica 2 2 2 4 3 3 2 4" xfId="18035"/>
    <cellStyle name="Vejica 2 2 2 4 3 3 3" xfId="3917"/>
    <cellStyle name="Vejica 2 2 2 4 3 3 3 2" xfId="8143"/>
    <cellStyle name="Vejica 2 2 2 4 3 3 3 2 2" xfId="22301"/>
    <cellStyle name="Vejica 2 2 2 4 3 3 3 3" xfId="12369"/>
    <cellStyle name="Vejica 2 2 2 4 3 3 3 3 2" xfId="26527"/>
    <cellStyle name="Vejica 2 2 2 4 3 3 3 4" xfId="16627"/>
    <cellStyle name="Vejica 2 2 2 4 3 3 4" xfId="2509"/>
    <cellStyle name="Vejica 2 2 2 4 3 3 4 2" xfId="19451"/>
    <cellStyle name="Vejica 2 2 2 4 3 3 5" xfId="6735"/>
    <cellStyle name="Vejica 2 2 2 4 3 3 5 2" xfId="20893"/>
    <cellStyle name="Vejica 2 2 2 4 3 3 6" xfId="10961"/>
    <cellStyle name="Vejica 2 2 2 4 3 3 6 2" xfId="25119"/>
    <cellStyle name="Vejica 2 2 2 4 3 3 7" xfId="15219"/>
    <cellStyle name="Vejica 2 2 2 4 3 4" xfId="4621"/>
    <cellStyle name="Vejica 2 2 2 4 3 4 2" xfId="8847"/>
    <cellStyle name="Vejica 2 2 2 4 3 4 2 2" xfId="23005"/>
    <cellStyle name="Vejica 2 2 2 4 3 4 3" xfId="13073"/>
    <cellStyle name="Vejica 2 2 2 4 3 4 3 2" xfId="27231"/>
    <cellStyle name="Vejica 2 2 2 4 3 4 4" xfId="17331"/>
    <cellStyle name="Vejica 2 2 2 4 3 5" xfId="3213"/>
    <cellStyle name="Vejica 2 2 2 4 3 5 2" xfId="7439"/>
    <cellStyle name="Vejica 2 2 2 4 3 5 2 2" xfId="21597"/>
    <cellStyle name="Vejica 2 2 2 4 3 5 3" xfId="11665"/>
    <cellStyle name="Vejica 2 2 2 4 3 5 3 2" xfId="25823"/>
    <cellStyle name="Vejica 2 2 2 4 3 5 4" xfId="15923"/>
    <cellStyle name="Vejica 2 2 2 4 3 6" xfId="1805"/>
    <cellStyle name="Vejica 2 2 2 4 3 6 2" xfId="18747"/>
    <cellStyle name="Vejica 2 2 2 4 3 7" xfId="6031"/>
    <cellStyle name="Vejica 2 2 2 4 3 7 2" xfId="20189"/>
    <cellStyle name="Vejica 2 2 2 4 3 8" xfId="10257"/>
    <cellStyle name="Vejica 2 2 2 4 3 8 2" xfId="24415"/>
    <cellStyle name="Vejica 2 2 2 4 3 9" xfId="14515"/>
    <cellStyle name="Vejica 2 2 2 4 4" xfId="469"/>
    <cellStyle name="Vejica 2 2 2 4 4 2" xfId="1173"/>
    <cellStyle name="Vejica 2 2 2 4 4 2 2" xfId="5434"/>
    <cellStyle name="Vejica 2 2 2 4 4 2 2 2" xfId="9660"/>
    <cellStyle name="Vejica 2 2 2 4 4 2 2 2 2" xfId="23818"/>
    <cellStyle name="Vejica 2 2 2 4 4 2 2 3" xfId="13886"/>
    <cellStyle name="Vejica 2 2 2 4 4 2 2 3 2" xfId="28044"/>
    <cellStyle name="Vejica 2 2 2 4 4 2 2 4" xfId="18144"/>
    <cellStyle name="Vejica 2 2 2 4 4 2 3" xfId="4026"/>
    <cellStyle name="Vejica 2 2 2 4 4 2 3 2" xfId="8252"/>
    <cellStyle name="Vejica 2 2 2 4 4 2 3 2 2" xfId="22410"/>
    <cellStyle name="Vejica 2 2 2 4 4 2 3 3" xfId="12478"/>
    <cellStyle name="Vejica 2 2 2 4 4 2 3 3 2" xfId="26636"/>
    <cellStyle name="Vejica 2 2 2 4 4 2 3 4" xfId="16736"/>
    <cellStyle name="Vejica 2 2 2 4 4 2 4" xfId="2618"/>
    <cellStyle name="Vejica 2 2 2 4 4 2 4 2" xfId="19560"/>
    <cellStyle name="Vejica 2 2 2 4 4 2 5" xfId="6844"/>
    <cellStyle name="Vejica 2 2 2 4 4 2 5 2" xfId="21002"/>
    <cellStyle name="Vejica 2 2 2 4 4 2 6" xfId="11070"/>
    <cellStyle name="Vejica 2 2 2 4 4 2 6 2" xfId="25228"/>
    <cellStyle name="Vejica 2 2 2 4 4 2 7" xfId="15328"/>
    <cellStyle name="Vejica 2 2 2 4 4 3" xfId="4730"/>
    <cellStyle name="Vejica 2 2 2 4 4 3 2" xfId="8956"/>
    <cellStyle name="Vejica 2 2 2 4 4 3 2 2" xfId="23114"/>
    <cellStyle name="Vejica 2 2 2 4 4 3 3" xfId="13182"/>
    <cellStyle name="Vejica 2 2 2 4 4 3 3 2" xfId="27340"/>
    <cellStyle name="Vejica 2 2 2 4 4 3 4" xfId="17440"/>
    <cellStyle name="Vejica 2 2 2 4 4 4" xfId="3322"/>
    <cellStyle name="Vejica 2 2 2 4 4 4 2" xfId="7548"/>
    <cellStyle name="Vejica 2 2 2 4 4 4 2 2" xfId="21706"/>
    <cellStyle name="Vejica 2 2 2 4 4 4 3" xfId="11774"/>
    <cellStyle name="Vejica 2 2 2 4 4 4 3 2" xfId="25932"/>
    <cellStyle name="Vejica 2 2 2 4 4 4 4" xfId="16032"/>
    <cellStyle name="Vejica 2 2 2 4 4 5" xfId="1914"/>
    <cellStyle name="Vejica 2 2 2 4 4 5 2" xfId="18856"/>
    <cellStyle name="Vejica 2 2 2 4 4 6" xfId="6140"/>
    <cellStyle name="Vejica 2 2 2 4 4 6 2" xfId="20298"/>
    <cellStyle name="Vejica 2 2 2 4 4 7" xfId="10366"/>
    <cellStyle name="Vejica 2 2 2 4 4 7 2" xfId="24524"/>
    <cellStyle name="Vejica 2 2 2 4 4 8" xfId="14624"/>
    <cellStyle name="Vejica 2 2 2 4 5" xfId="821"/>
    <cellStyle name="Vejica 2 2 2 4 5 2" xfId="5082"/>
    <cellStyle name="Vejica 2 2 2 4 5 2 2" xfId="9308"/>
    <cellStyle name="Vejica 2 2 2 4 5 2 2 2" xfId="23466"/>
    <cellStyle name="Vejica 2 2 2 4 5 2 3" xfId="13534"/>
    <cellStyle name="Vejica 2 2 2 4 5 2 3 2" xfId="27692"/>
    <cellStyle name="Vejica 2 2 2 4 5 2 4" xfId="17792"/>
    <cellStyle name="Vejica 2 2 2 4 5 3" xfId="3674"/>
    <cellStyle name="Vejica 2 2 2 4 5 3 2" xfId="7900"/>
    <cellStyle name="Vejica 2 2 2 4 5 3 2 2" xfId="22058"/>
    <cellStyle name="Vejica 2 2 2 4 5 3 3" xfId="12126"/>
    <cellStyle name="Vejica 2 2 2 4 5 3 3 2" xfId="26284"/>
    <cellStyle name="Vejica 2 2 2 4 5 3 4" xfId="16384"/>
    <cellStyle name="Vejica 2 2 2 4 5 4" xfId="2266"/>
    <cellStyle name="Vejica 2 2 2 4 5 4 2" xfId="19208"/>
    <cellStyle name="Vejica 2 2 2 4 5 5" xfId="6492"/>
    <cellStyle name="Vejica 2 2 2 4 5 5 2" xfId="20650"/>
    <cellStyle name="Vejica 2 2 2 4 5 6" xfId="10718"/>
    <cellStyle name="Vejica 2 2 2 4 5 6 2" xfId="24876"/>
    <cellStyle name="Vejica 2 2 2 4 5 7" xfId="14976"/>
    <cellStyle name="Vejica 2 2 2 4 6" xfId="4346"/>
    <cellStyle name="Vejica 2 2 2 4 6 2" xfId="8572"/>
    <cellStyle name="Vejica 2 2 2 4 6 2 2" xfId="22730"/>
    <cellStyle name="Vejica 2 2 2 4 6 3" xfId="12798"/>
    <cellStyle name="Vejica 2 2 2 4 6 3 2" xfId="26956"/>
    <cellStyle name="Vejica 2 2 2 4 6 4" xfId="17056"/>
    <cellStyle name="Vejica 2 2 2 4 7" xfId="2938"/>
    <cellStyle name="Vejica 2 2 2 4 7 2" xfId="7164"/>
    <cellStyle name="Vejica 2 2 2 4 7 2 2" xfId="21322"/>
    <cellStyle name="Vejica 2 2 2 4 7 3" xfId="11390"/>
    <cellStyle name="Vejica 2 2 2 4 7 3 2" xfId="25548"/>
    <cellStyle name="Vejica 2 2 2 4 7 4" xfId="15648"/>
    <cellStyle name="Vejica 2 2 2 4 8" xfId="1498"/>
    <cellStyle name="Vejica 2 2 2 4 8 2" xfId="18440"/>
    <cellStyle name="Vejica 2 2 2 4 9" xfId="5724"/>
    <cellStyle name="Vejica 2 2 2 4 9 2" xfId="19882"/>
    <cellStyle name="Vejica 2 2 2 5" xfId="116"/>
    <cellStyle name="Vejica 2 2 2 5 10" xfId="14272"/>
    <cellStyle name="Vejica 2 2 2 5 2" xfId="276"/>
    <cellStyle name="Vejica 2 2 2 5 2 2" xfId="629"/>
    <cellStyle name="Vejica 2 2 2 5 2 2 2" xfId="1333"/>
    <cellStyle name="Vejica 2 2 2 5 2 2 2 2" xfId="5594"/>
    <cellStyle name="Vejica 2 2 2 5 2 2 2 2 2" xfId="9820"/>
    <cellStyle name="Vejica 2 2 2 5 2 2 2 2 2 2" xfId="23978"/>
    <cellStyle name="Vejica 2 2 2 5 2 2 2 2 3" xfId="14046"/>
    <cellStyle name="Vejica 2 2 2 5 2 2 2 2 3 2" xfId="28204"/>
    <cellStyle name="Vejica 2 2 2 5 2 2 2 2 4" xfId="18304"/>
    <cellStyle name="Vejica 2 2 2 5 2 2 2 3" xfId="4186"/>
    <cellStyle name="Vejica 2 2 2 5 2 2 2 3 2" xfId="8412"/>
    <cellStyle name="Vejica 2 2 2 5 2 2 2 3 2 2" xfId="22570"/>
    <cellStyle name="Vejica 2 2 2 5 2 2 2 3 3" xfId="12638"/>
    <cellStyle name="Vejica 2 2 2 5 2 2 2 3 3 2" xfId="26796"/>
    <cellStyle name="Vejica 2 2 2 5 2 2 2 3 4" xfId="16896"/>
    <cellStyle name="Vejica 2 2 2 5 2 2 2 4" xfId="2778"/>
    <cellStyle name="Vejica 2 2 2 5 2 2 2 4 2" xfId="19720"/>
    <cellStyle name="Vejica 2 2 2 5 2 2 2 5" xfId="7004"/>
    <cellStyle name="Vejica 2 2 2 5 2 2 2 5 2" xfId="21162"/>
    <cellStyle name="Vejica 2 2 2 5 2 2 2 6" xfId="11230"/>
    <cellStyle name="Vejica 2 2 2 5 2 2 2 6 2" xfId="25388"/>
    <cellStyle name="Vejica 2 2 2 5 2 2 2 7" xfId="15488"/>
    <cellStyle name="Vejica 2 2 2 5 2 2 3" xfId="4890"/>
    <cellStyle name="Vejica 2 2 2 5 2 2 3 2" xfId="9116"/>
    <cellStyle name="Vejica 2 2 2 5 2 2 3 2 2" xfId="23274"/>
    <cellStyle name="Vejica 2 2 2 5 2 2 3 3" xfId="13342"/>
    <cellStyle name="Vejica 2 2 2 5 2 2 3 3 2" xfId="27500"/>
    <cellStyle name="Vejica 2 2 2 5 2 2 3 4" xfId="17600"/>
    <cellStyle name="Vejica 2 2 2 5 2 2 4" xfId="3482"/>
    <cellStyle name="Vejica 2 2 2 5 2 2 4 2" xfId="7708"/>
    <cellStyle name="Vejica 2 2 2 5 2 2 4 2 2" xfId="21866"/>
    <cellStyle name="Vejica 2 2 2 5 2 2 4 3" xfId="11934"/>
    <cellStyle name="Vejica 2 2 2 5 2 2 4 3 2" xfId="26092"/>
    <cellStyle name="Vejica 2 2 2 5 2 2 4 4" xfId="16192"/>
    <cellStyle name="Vejica 2 2 2 5 2 2 5" xfId="2074"/>
    <cellStyle name="Vejica 2 2 2 5 2 2 5 2" xfId="19016"/>
    <cellStyle name="Vejica 2 2 2 5 2 2 6" xfId="6300"/>
    <cellStyle name="Vejica 2 2 2 5 2 2 6 2" xfId="20458"/>
    <cellStyle name="Vejica 2 2 2 5 2 2 7" xfId="10526"/>
    <cellStyle name="Vejica 2 2 2 5 2 2 7 2" xfId="24684"/>
    <cellStyle name="Vejica 2 2 2 5 2 2 8" xfId="14784"/>
    <cellStyle name="Vejica 2 2 2 5 2 3" xfId="981"/>
    <cellStyle name="Vejica 2 2 2 5 2 3 2" xfId="5242"/>
    <cellStyle name="Vejica 2 2 2 5 2 3 2 2" xfId="9468"/>
    <cellStyle name="Vejica 2 2 2 5 2 3 2 2 2" xfId="23626"/>
    <cellStyle name="Vejica 2 2 2 5 2 3 2 3" xfId="13694"/>
    <cellStyle name="Vejica 2 2 2 5 2 3 2 3 2" xfId="27852"/>
    <cellStyle name="Vejica 2 2 2 5 2 3 2 4" xfId="17952"/>
    <cellStyle name="Vejica 2 2 2 5 2 3 3" xfId="3834"/>
    <cellStyle name="Vejica 2 2 2 5 2 3 3 2" xfId="8060"/>
    <cellStyle name="Vejica 2 2 2 5 2 3 3 2 2" xfId="22218"/>
    <cellStyle name="Vejica 2 2 2 5 2 3 3 3" xfId="12286"/>
    <cellStyle name="Vejica 2 2 2 5 2 3 3 3 2" xfId="26444"/>
    <cellStyle name="Vejica 2 2 2 5 2 3 3 4" xfId="16544"/>
    <cellStyle name="Vejica 2 2 2 5 2 3 4" xfId="2426"/>
    <cellStyle name="Vejica 2 2 2 5 2 3 4 2" xfId="19368"/>
    <cellStyle name="Vejica 2 2 2 5 2 3 5" xfId="6652"/>
    <cellStyle name="Vejica 2 2 2 5 2 3 5 2" xfId="20810"/>
    <cellStyle name="Vejica 2 2 2 5 2 3 6" xfId="10878"/>
    <cellStyle name="Vejica 2 2 2 5 2 3 6 2" xfId="25036"/>
    <cellStyle name="Vejica 2 2 2 5 2 3 7" xfId="15136"/>
    <cellStyle name="Vejica 2 2 2 5 2 4" xfId="4538"/>
    <cellStyle name="Vejica 2 2 2 5 2 4 2" xfId="8764"/>
    <cellStyle name="Vejica 2 2 2 5 2 4 2 2" xfId="22922"/>
    <cellStyle name="Vejica 2 2 2 5 2 4 3" xfId="12990"/>
    <cellStyle name="Vejica 2 2 2 5 2 4 3 2" xfId="27148"/>
    <cellStyle name="Vejica 2 2 2 5 2 4 4" xfId="17248"/>
    <cellStyle name="Vejica 2 2 2 5 2 5" xfId="3130"/>
    <cellStyle name="Vejica 2 2 2 5 2 5 2" xfId="7356"/>
    <cellStyle name="Vejica 2 2 2 5 2 5 2 2" xfId="21514"/>
    <cellStyle name="Vejica 2 2 2 5 2 5 3" xfId="11582"/>
    <cellStyle name="Vejica 2 2 2 5 2 5 3 2" xfId="25740"/>
    <cellStyle name="Vejica 2 2 2 5 2 5 4" xfId="15840"/>
    <cellStyle name="Vejica 2 2 2 5 2 6" xfId="1722"/>
    <cellStyle name="Vejica 2 2 2 5 2 6 2" xfId="18664"/>
    <cellStyle name="Vejica 2 2 2 5 2 7" xfId="5948"/>
    <cellStyle name="Vejica 2 2 2 5 2 7 2" xfId="20106"/>
    <cellStyle name="Vejica 2 2 2 5 2 8" xfId="10174"/>
    <cellStyle name="Vejica 2 2 2 5 2 8 2" xfId="24332"/>
    <cellStyle name="Vejica 2 2 2 5 2 9" xfId="14432"/>
    <cellStyle name="Vejica 2 2 2 5 3" xfId="501"/>
    <cellStyle name="Vejica 2 2 2 5 3 2" xfId="1205"/>
    <cellStyle name="Vejica 2 2 2 5 3 2 2" xfId="5466"/>
    <cellStyle name="Vejica 2 2 2 5 3 2 2 2" xfId="9692"/>
    <cellStyle name="Vejica 2 2 2 5 3 2 2 2 2" xfId="23850"/>
    <cellStyle name="Vejica 2 2 2 5 3 2 2 3" xfId="13918"/>
    <cellStyle name="Vejica 2 2 2 5 3 2 2 3 2" xfId="28076"/>
    <cellStyle name="Vejica 2 2 2 5 3 2 2 4" xfId="18176"/>
    <cellStyle name="Vejica 2 2 2 5 3 2 3" xfId="4058"/>
    <cellStyle name="Vejica 2 2 2 5 3 2 3 2" xfId="8284"/>
    <cellStyle name="Vejica 2 2 2 5 3 2 3 2 2" xfId="22442"/>
    <cellStyle name="Vejica 2 2 2 5 3 2 3 3" xfId="12510"/>
    <cellStyle name="Vejica 2 2 2 5 3 2 3 3 2" xfId="26668"/>
    <cellStyle name="Vejica 2 2 2 5 3 2 3 4" xfId="16768"/>
    <cellStyle name="Vejica 2 2 2 5 3 2 4" xfId="2650"/>
    <cellStyle name="Vejica 2 2 2 5 3 2 4 2" xfId="19592"/>
    <cellStyle name="Vejica 2 2 2 5 3 2 5" xfId="6876"/>
    <cellStyle name="Vejica 2 2 2 5 3 2 5 2" xfId="21034"/>
    <cellStyle name="Vejica 2 2 2 5 3 2 6" xfId="11102"/>
    <cellStyle name="Vejica 2 2 2 5 3 2 6 2" xfId="25260"/>
    <cellStyle name="Vejica 2 2 2 5 3 2 7" xfId="15360"/>
    <cellStyle name="Vejica 2 2 2 5 3 3" xfId="4762"/>
    <cellStyle name="Vejica 2 2 2 5 3 3 2" xfId="8988"/>
    <cellStyle name="Vejica 2 2 2 5 3 3 2 2" xfId="23146"/>
    <cellStyle name="Vejica 2 2 2 5 3 3 3" xfId="13214"/>
    <cellStyle name="Vejica 2 2 2 5 3 3 3 2" xfId="27372"/>
    <cellStyle name="Vejica 2 2 2 5 3 3 4" xfId="17472"/>
    <cellStyle name="Vejica 2 2 2 5 3 4" xfId="3354"/>
    <cellStyle name="Vejica 2 2 2 5 3 4 2" xfId="7580"/>
    <cellStyle name="Vejica 2 2 2 5 3 4 2 2" xfId="21738"/>
    <cellStyle name="Vejica 2 2 2 5 3 4 3" xfId="11806"/>
    <cellStyle name="Vejica 2 2 2 5 3 4 3 2" xfId="25964"/>
    <cellStyle name="Vejica 2 2 2 5 3 4 4" xfId="16064"/>
    <cellStyle name="Vejica 2 2 2 5 3 5" xfId="1946"/>
    <cellStyle name="Vejica 2 2 2 5 3 5 2" xfId="18888"/>
    <cellStyle name="Vejica 2 2 2 5 3 6" xfId="6172"/>
    <cellStyle name="Vejica 2 2 2 5 3 6 2" xfId="20330"/>
    <cellStyle name="Vejica 2 2 2 5 3 7" xfId="10398"/>
    <cellStyle name="Vejica 2 2 2 5 3 7 2" xfId="24556"/>
    <cellStyle name="Vejica 2 2 2 5 3 8" xfId="14656"/>
    <cellStyle name="Vejica 2 2 2 5 4" xfId="853"/>
    <cellStyle name="Vejica 2 2 2 5 4 2" xfId="5114"/>
    <cellStyle name="Vejica 2 2 2 5 4 2 2" xfId="9340"/>
    <cellStyle name="Vejica 2 2 2 5 4 2 2 2" xfId="23498"/>
    <cellStyle name="Vejica 2 2 2 5 4 2 3" xfId="13566"/>
    <cellStyle name="Vejica 2 2 2 5 4 2 3 2" xfId="27724"/>
    <cellStyle name="Vejica 2 2 2 5 4 2 4" xfId="17824"/>
    <cellStyle name="Vejica 2 2 2 5 4 3" xfId="3706"/>
    <cellStyle name="Vejica 2 2 2 5 4 3 2" xfId="7932"/>
    <cellStyle name="Vejica 2 2 2 5 4 3 2 2" xfId="22090"/>
    <cellStyle name="Vejica 2 2 2 5 4 3 3" xfId="12158"/>
    <cellStyle name="Vejica 2 2 2 5 4 3 3 2" xfId="26316"/>
    <cellStyle name="Vejica 2 2 2 5 4 3 4" xfId="16416"/>
    <cellStyle name="Vejica 2 2 2 5 4 4" xfId="2298"/>
    <cellStyle name="Vejica 2 2 2 5 4 4 2" xfId="19240"/>
    <cellStyle name="Vejica 2 2 2 5 4 5" xfId="6524"/>
    <cellStyle name="Vejica 2 2 2 5 4 5 2" xfId="20682"/>
    <cellStyle name="Vejica 2 2 2 5 4 6" xfId="10750"/>
    <cellStyle name="Vejica 2 2 2 5 4 6 2" xfId="24908"/>
    <cellStyle name="Vejica 2 2 2 5 4 7" xfId="15008"/>
    <cellStyle name="Vejica 2 2 2 5 5" xfId="4378"/>
    <cellStyle name="Vejica 2 2 2 5 5 2" xfId="8604"/>
    <cellStyle name="Vejica 2 2 2 5 5 2 2" xfId="22762"/>
    <cellStyle name="Vejica 2 2 2 5 5 3" xfId="12830"/>
    <cellStyle name="Vejica 2 2 2 5 5 3 2" xfId="26988"/>
    <cellStyle name="Vejica 2 2 2 5 5 4" xfId="17088"/>
    <cellStyle name="Vejica 2 2 2 5 6" xfId="2970"/>
    <cellStyle name="Vejica 2 2 2 5 6 2" xfId="7196"/>
    <cellStyle name="Vejica 2 2 2 5 6 2 2" xfId="21354"/>
    <cellStyle name="Vejica 2 2 2 5 6 3" xfId="11422"/>
    <cellStyle name="Vejica 2 2 2 5 6 3 2" xfId="25580"/>
    <cellStyle name="Vejica 2 2 2 5 6 4" xfId="15680"/>
    <cellStyle name="Vejica 2 2 2 5 7" xfId="1562"/>
    <cellStyle name="Vejica 2 2 2 5 7 2" xfId="18504"/>
    <cellStyle name="Vejica 2 2 2 5 8" xfId="5788"/>
    <cellStyle name="Vejica 2 2 2 5 8 2" xfId="19946"/>
    <cellStyle name="Vejica 2 2 2 5 9" xfId="10014"/>
    <cellStyle name="Vejica 2 2 2 5 9 2" xfId="24172"/>
    <cellStyle name="Vejica 2 2 2 6" xfId="46"/>
    <cellStyle name="Vejica 2 2 2 6 10" xfId="14240"/>
    <cellStyle name="Vejica 2 2 2 6 2" xfId="212"/>
    <cellStyle name="Vejica 2 2 2 6 2 2" xfId="565"/>
    <cellStyle name="Vejica 2 2 2 6 2 2 2" xfId="1269"/>
    <cellStyle name="Vejica 2 2 2 6 2 2 2 2" xfId="5530"/>
    <cellStyle name="Vejica 2 2 2 6 2 2 2 2 2" xfId="9756"/>
    <cellStyle name="Vejica 2 2 2 6 2 2 2 2 2 2" xfId="23914"/>
    <cellStyle name="Vejica 2 2 2 6 2 2 2 2 3" xfId="13982"/>
    <cellStyle name="Vejica 2 2 2 6 2 2 2 2 3 2" xfId="28140"/>
    <cellStyle name="Vejica 2 2 2 6 2 2 2 2 4" xfId="18240"/>
    <cellStyle name="Vejica 2 2 2 6 2 2 2 3" xfId="4122"/>
    <cellStyle name="Vejica 2 2 2 6 2 2 2 3 2" xfId="8348"/>
    <cellStyle name="Vejica 2 2 2 6 2 2 2 3 2 2" xfId="22506"/>
    <cellStyle name="Vejica 2 2 2 6 2 2 2 3 3" xfId="12574"/>
    <cellStyle name="Vejica 2 2 2 6 2 2 2 3 3 2" xfId="26732"/>
    <cellStyle name="Vejica 2 2 2 6 2 2 2 3 4" xfId="16832"/>
    <cellStyle name="Vejica 2 2 2 6 2 2 2 4" xfId="2714"/>
    <cellStyle name="Vejica 2 2 2 6 2 2 2 4 2" xfId="19656"/>
    <cellStyle name="Vejica 2 2 2 6 2 2 2 5" xfId="6940"/>
    <cellStyle name="Vejica 2 2 2 6 2 2 2 5 2" xfId="21098"/>
    <cellStyle name="Vejica 2 2 2 6 2 2 2 6" xfId="11166"/>
    <cellStyle name="Vejica 2 2 2 6 2 2 2 6 2" xfId="25324"/>
    <cellStyle name="Vejica 2 2 2 6 2 2 2 7" xfId="15424"/>
    <cellStyle name="Vejica 2 2 2 6 2 2 3" xfId="4826"/>
    <cellStyle name="Vejica 2 2 2 6 2 2 3 2" xfId="9052"/>
    <cellStyle name="Vejica 2 2 2 6 2 2 3 2 2" xfId="23210"/>
    <cellStyle name="Vejica 2 2 2 6 2 2 3 3" xfId="13278"/>
    <cellStyle name="Vejica 2 2 2 6 2 2 3 3 2" xfId="27436"/>
    <cellStyle name="Vejica 2 2 2 6 2 2 3 4" xfId="17536"/>
    <cellStyle name="Vejica 2 2 2 6 2 2 4" xfId="3418"/>
    <cellStyle name="Vejica 2 2 2 6 2 2 4 2" xfId="7644"/>
    <cellStyle name="Vejica 2 2 2 6 2 2 4 2 2" xfId="21802"/>
    <cellStyle name="Vejica 2 2 2 6 2 2 4 3" xfId="11870"/>
    <cellStyle name="Vejica 2 2 2 6 2 2 4 3 2" xfId="26028"/>
    <cellStyle name="Vejica 2 2 2 6 2 2 4 4" xfId="16128"/>
    <cellStyle name="Vejica 2 2 2 6 2 2 5" xfId="2010"/>
    <cellStyle name="Vejica 2 2 2 6 2 2 5 2" xfId="18952"/>
    <cellStyle name="Vejica 2 2 2 6 2 2 6" xfId="6236"/>
    <cellStyle name="Vejica 2 2 2 6 2 2 6 2" xfId="20394"/>
    <cellStyle name="Vejica 2 2 2 6 2 2 7" xfId="10462"/>
    <cellStyle name="Vejica 2 2 2 6 2 2 7 2" xfId="24620"/>
    <cellStyle name="Vejica 2 2 2 6 2 2 8" xfId="14720"/>
    <cellStyle name="Vejica 2 2 2 6 2 3" xfId="917"/>
    <cellStyle name="Vejica 2 2 2 6 2 3 2" xfId="5178"/>
    <cellStyle name="Vejica 2 2 2 6 2 3 2 2" xfId="9404"/>
    <cellStyle name="Vejica 2 2 2 6 2 3 2 2 2" xfId="23562"/>
    <cellStyle name="Vejica 2 2 2 6 2 3 2 3" xfId="13630"/>
    <cellStyle name="Vejica 2 2 2 6 2 3 2 3 2" xfId="27788"/>
    <cellStyle name="Vejica 2 2 2 6 2 3 2 4" xfId="17888"/>
    <cellStyle name="Vejica 2 2 2 6 2 3 3" xfId="3770"/>
    <cellStyle name="Vejica 2 2 2 6 2 3 3 2" xfId="7996"/>
    <cellStyle name="Vejica 2 2 2 6 2 3 3 2 2" xfId="22154"/>
    <cellStyle name="Vejica 2 2 2 6 2 3 3 3" xfId="12222"/>
    <cellStyle name="Vejica 2 2 2 6 2 3 3 3 2" xfId="26380"/>
    <cellStyle name="Vejica 2 2 2 6 2 3 3 4" xfId="16480"/>
    <cellStyle name="Vejica 2 2 2 6 2 3 4" xfId="2362"/>
    <cellStyle name="Vejica 2 2 2 6 2 3 4 2" xfId="19304"/>
    <cellStyle name="Vejica 2 2 2 6 2 3 5" xfId="6588"/>
    <cellStyle name="Vejica 2 2 2 6 2 3 5 2" xfId="20746"/>
    <cellStyle name="Vejica 2 2 2 6 2 3 6" xfId="10814"/>
    <cellStyle name="Vejica 2 2 2 6 2 3 6 2" xfId="24972"/>
    <cellStyle name="Vejica 2 2 2 6 2 3 7" xfId="15072"/>
    <cellStyle name="Vejica 2 2 2 6 2 4" xfId="4474"/>
    <cellStyle name="Vejica 2 2 2 6 2 4 2" xfId="8700"/>
    <cellStyle name="Vejica 2 2 2 6 2 4 2 2" xfId="22858"/>
    <cellStyle name="Vejica 2 2 2 6 2 4 3" xfId="12926"/>
    <cellStyle name="Vejica 2 2 2 6 2 4 3 2" xfId="27084"/>
    <cellStyle name="Vejica 2 2 2 6 2 4 4" xfId="17184"/>
    <cellStyle name="Vejica 2 2 2 6 2 5" xfId="3066"/>
    <cellStyle name="Vejica 2 2 2 6 2 5 2" xfId="7292"/>
    <cellStyle name="Vejica 2 2 2 6 2 5 2 2" xfId="21450"/>
    <cellStyle name="Vejica 2 2 2 6 2 5 3" xfId="11518"/>
    <cellStyle name="Vejica 2 2 2 6 2 5 3 2" xfId="25676"/>
    <cellStyle name="Vejica 2 2 2 6 2 5 4" xfId="15776"/>
    <cellStyle name="Vejica 2 2 2 6 2 6" xfId="1658"/>
    <cellStyle name="Vejica 2 2 2 6 2 6 2" xfId="18600"/>
    <cellStyle name="Vejica 2 2 2 6 2 7" xfId="5884"/>
    <cellStyle name="Vejica 2 2 2 6 2 7 2" xfId="20042"/>
    <cellStyle name="Vejica 2 2 2 6 2 8" xfId="10110"/>
    <cellStyle name="Vejica 2 2 2 6 2 8 2" xfId="24268"/>
    <cellStyle name="Vejica 2 2 2 6 2 9" xfId="14368"/>
    <cellStyle name="Vejica 2 2 2 6 3" xfId="437"/>
    <cellStyle name="Vejica 2 2 2 6 3 2" xfId="1141"/>
    <cellStyle name="Vejica 2 2 2 6 3 2 2" xfId="5402"/>
    <cellStyle name="Vejica 2 2 2 6 3 2 2 2" xfId="9628"/>
    <cellStyle name="Vejica 2 2 2 6 3 2 2 2 2" xfId="23786"/>
    <cellStyle name="Vejica 2 2 2 6 3 2 2 3" xfId="13854"/>
    <cellStyle name="Vejica 2 2 2 6 3 2 2 3 2" xfId="28012"/>
    <cellStyle name="Vejica 2 2 2 6 3 2 2 4" xfId="18112"/>
    <cellStyle name="Vejica 2 2 2 6 3 2 3" xfId="3994"/>
    <cellStyle name="Vejica 2 2 2 6 3 2 3 2" xfId="8220"/>
    <cellStyle name="Vejica 2 2 2 6 3 2 3 2 2" xfId="22378"/>
    <cellStyle name="Vejica 2 2 2 6 3 2 3 3" xfId="12446"/>
    <cellStyle name="Vejica 2 2 2 6 3 2 3 3 2" xfId="26604"/>
    <cellStyle name="Vejica 2 2 2 6 3 2 3 4" xfId="16704"/>
    <cellStyle name="Vejica 2 2 2 6 3 2 4" xfId="2586"/>
    <cellStyle name="Vejica 2 2 2 6 3 2 4 2" xfId="19528"/>
    <cellStyle name="Vejica 2 2 2 6 3 2 5" xfId="6812"/>
    <cellStyle name="Vejica 2 2 2 6 3 2 5 2" xfId="20970"/>
    <cellStyle name="Vejica 2 2 2 6 3 2 6" xfId="11038"/>
    <cellStyle name="Vejica 2 2 2 6 3 2 6 2" xfId="25196"/>
    <cellStyle name="Vejica 2 2 2 6 3 2 7" xfId="15296"/>
    <cellStyle name="Vejica 2 2 2 6 3 3" xfId="4698"/>
    <cellStyle name="Vejica 2 2 2 6 3 3 2" xfId="8924"/>
    <cellStyle name="Vejica 2 2 2 6 3 3 2 2" xfId="23082"/>
    <cellStyle name="Vejica 2 2 2 6 3 3 3" xfId="13150"/>
    <cellStyle name="Vejica 2 2 2 6 3 3 3 2" xfId="27308"/>
    <cellStyle name="Vejica 2 2 2 6 3 3 4" xfId="17408"/>
    <cellStyle name="Vejica 2 2 2 6 3 4" xfId="3290"/>
    <cellStyle name="Vejica 2 2 2 6 3 4 2" xfId="7516"/>
    <cellStyle name="Vejica 2 2 2 6 3 4 2 2" xfId="21674"/>
    <cellStyle name="Vejica 2 2 2 6 3 4 3" xfId="11742"/>
    <cellStyle name="Vejica 2 2 2 6 3 4 3 2" xfId="25900"/>
    <cellStyle name="Vejica 2 2 2 6 3 4 4" xfId="16000"/>
    <cellStyle name="Vejica 2 2 2 6 3 5" xfId="1882"/>
    <cellStyle name="Vejica 2 2 2 6 3 5 2" xfId="18824"/>
    <cellStyle name="Vejica 2 2 2 6 3 6" xfId="6108"/>
    <cellStyle name="Vejica 2 2 2 6 3 6 2" xfId="20266"/>
    <cellStyle name="Vejica 2 2 2 6 3 7" xfId="10334"/>
    <cellStyle name="Vejica 2 2 2 6 3 7 2" xfId="24492"/>
    <cellStyle name="Vejica 2 2 2 6 3 8" xfId="14592"/>
    <cellStyle name="Vejica 2 2 2 6 4" xfId="789"/>
    <cellStyle name="Vejica 2 2 2 6 4 2" xfId="5050"/>
    <cellStyle name="Vejica 2 2 2 6 4 2 2" xfId="9276"/>
    <cellStyle name="Vejica 2 2 2 6 4 2 2 2" xfId="23434"/>
    <cellStyle name="Vejica 2 2 2 6 4 2 3" xfId="13502"/>
    <cellStyle name="Vejica 2 2 2 6 4 2 3 2" xfId="27660"/>
    <cellStyle name="Vejica 2 2 2 6 4 2 4" xfId="17760"/>
    <cellStyle name="Vejica 2 2 2 6 4 3" xfId="3642"/>
    <cellStyle name="Vejica 2 2 2 6 4 3 2" xfId="7868"/>
    <cellStyle name="Vejica 2 2 2 6 4 3 2 2" xfId="22026"/>
    <cellStyle name="Vejica 2 2 2 6 4 3 3" xfId="12094"/>
    <cellStyle name="Vejica 2 2 2 6 4 3 3 2" xfId="26252"/>
    <cellStyle name="Vejica 2 2 2 6 4 3 4" xfId="16352"/>
    <cellStyle name="Vejica 2 2 2 6 4 4" xfId="2234"/>
    <cellStyle name="Vejica 2 2 2 6 4 4 2" xfId="19176"/>
    <cellStyle name="Vejica 2 2 2 6 4 5" xfId="6460"/>
    <cellStyle name="Vejica 2 2 2 6 4 5 2" xfId="20618"/>
    <cellStyle name="Vejica 2 2 2 6 4 6" xfId="10686"/>
    <cellStyle name="Vejica 2 2 2 6 4 6 2" xfId="24844"/>
    <cellStyle name="Vejica 2 2 2 6 4 7" xfId="14944"/>
    <cellStyle name="Vejica 2 2 2 6 5" xfId="4314"/>
    <cellStyle name="Vejica 2 2 2 6 5 2" xfId="8540"/>
    <cellStyle name="Vejica 2 2 2 6 5 2 2" xfId="22698"/>
    <cellStyle name="Vejica 2 2 2 6 5 3" xfId="12766"/>
    <cellStyle name="Vejica 2 2 2 6 5 3 2" xfId="26924"/>
    <cellStyle name="Vejica 2 2 2 6 5 4" xfId="17024"/>
    <cellStyle name="Vejica 2 2 2 6 6" xfId="2906"/>
    <cellStyle name="Vejica 2 2 2 6 6 2" xfId="7132"/>
    <cellStyle name="Vejica 2 2 2 6 6 2 2" xfId="21290"/>
    <cellStyle name="Vejica 2 2 2 6 6 3" xfId="11358"/>
    <cellStyle name="Vejica 2 2 2 6 6 3 2" xfId="25516"/>
    <cellStyle name="Vejica 2 2 2 6 6 4" xfId="15616"/>
    <cellStyle name="Vejica 2 2 2 6 7" xfId="1530"/>
    <cellStyle name="Vejica 2 2 2 6 7 2" xfId="18472"/>
    <cellStyle name="Vejica 2 2 2 6 8" xfId="5756"/>
    <cellStyle name="Vejica 2 2 2 6 8 2" xfId="19914"/>
    <cellStyle name="Vejica 2 2 2 6 9" xfId="9982"/>
    <cellStyle name="Vejica 2 2 2 6 9 2" xfId="24140"/>
    <cellStyle name="Vejica 2 2 2 7" xfId="149"/>
    <cellStyle name="Vejica 2 2 2 7 2" xfId="534"/>
    <cellStyle name="Vejica 2 2 2 7 2 2" xfId="1238"/>
    <cellStyle name="Vejica 2 2 2 7 2 2 2" xfId="5499"/>
    <cellStyle name="Vejica 2 2 2 7 2 2 2 2" xfId="9725"/>
    <cellStyle name="Vejica 2 2 2 7 2 2 2 2 2" xfId="23883"/>
    <cellStyle name="Vejica 2 2 2 7 2 2 2 3" xfId="13951"/>
    <cellStyle name="Vejica 2 2 2 7 2 2 2 3 2" xfId="28109"/>
    <cellStyle name="Vejica 2 2 2 7 2 2 2 4" xfId="18209"/>
    <cellStyle name="Vejica 2 2 2 7 2 2 3" xfId="4091"/>
    <cellStyle name="Vejica 2 2 2 7 2 2 3 2" xfId="8317"/>
    <cellStyle name="Vejica 2 2 2 7 2 2 3 2 2" xfId="22475"/>
    <cellStyle name="Vejica 2 2 2 7 2 2 3 3" xfId="12543"/>
    <cellStyle name="Vejica 2 2 2 7 2 2 3 3 2" xfId="26701"/>
    <cellStyle name="Vejica 2 2 2 7 2 2 3 4" xfId="16801"/>
    <cellStyle name="Vejica 2 2 2 7 2 2 4" xfId="2683"/>
    <cellStyle name="Vejica 2 2 2 7 2 2 4 2" xfId="19625"/>
    <cellStyle name="Vejica 2 2 2 7 2 2 5" xfId="6909"/>
    <cellStyle name="Vejica 2 2 2 7 2 2 5 2" xfId="21067"/>
    <cellStyle name="Vejica 2 2 2 7 2 2 6" xfId="11135"/>
    <cellStyle name="Vejica 2 2 2 7 2 2 6 2" xfId="25293"/>
    <cellStyle name="Vejica 2 2 2 7 2 2 7" xfId="15393"/>
    <cellStyle name="Vejica 2 2 2 7 2 3" xfId="4795"/>
    <cellStyle name="Vejica 2 2 2 7 2 3 2" xfId="9021"/>
    <cellStyle name="Vejica 2 2 2 7 2 3 2 2" xfId="23179"/>
    <cellStyle name="Vejica 2 2 2 7 2 3 3" xfId="13247"/>
    <cellStyle name="Vejica 2 2 2 7 2 3 3 2" xfId="27405"/>
    <cellStyle name="Vejica 2 2 2 7 2 3 4" xfId="17505"/>
    <cellStyle name="Vejica 2 2 2 7 2 4" xfId="3387"/>
    <cellStyle name="Vejica 2 2 2 7 2 4 2" xfId="7613"/>
    <cellStyle name="Vejica 2 2 2 7 2 4 2 2" xfId="21771"/>
    <cellStyle name="Vejica 2 2 2 7 2 4 3" xfId="11839"/>
    <cellStyle name="Vejica 2 2 2 7 2 4 3 2" xfId="25997"/>
    <cellStyle name="Vejica 2 2 2 7 2 4 4" xfId="16097"/>
    <cellStyle name="Vejica 2 2 2 7 2 5" xfId="1979"/>
    <cellStyle name="Vejica 2 2 2 7 2 5 2" xfId="18921"/>
    <cellStyle name="Vejica 2 2 2 7 2 6" xfId="6205"/>
    <cellStyle name="Vejica 2 2 2 7 2 6 2" xfId="20363"/>
    <cellStyle name="Vejica 2 2 2 7 2 7" xfId="10431"/>
    <cellStyle name="Vejica 2 2 2 7 2 7 2" xfId="24589"/>
    <cellStyle name="Vejica 2 2 2 7 2 8" xfId="14689"/>
    <cellStyle name="Vejica 2 2 2 7 3" xfId="886"/>
    <cellStyle name="Vejica 2 2 2 7 3 2" xfId="5147"/>
    <cellStyle name="Vejica 2 2 2 7 3 2 2" xfId="9373"/>
    <cellStyle name="Vejica 2 2 2 7 3 2 2 2" xfId="23531"/>
    <cellStyle name="Vejica 2 2 2 7 3 2 3" xfId="13599"/>
    <cellStyle name="Vejica 2 2 2 7 3 2 3 2" xfId="27757"/>
    <cellStyle name="Vejica 2 2 2 7 3 2 4" xfId="17857"/>
    <cellStyle name="Vejica 2 2 2 7 3 3" xfId="3739"/>
    <cellStyle name="Vejica 2 2 2 7 3 3 2" xfId="7965"/>
    <cellStyle name="Vejica 2 2 2 7 3 3 2 2" xfId="22123"/>
    <cellStyle name="Vejica 2 2 2 7 3 3 3" xfId="12191"/>
    <cellStyle name="Vejica 2 2 2 7 3 3 3 2" xfId="26349"/>
    <cellStyle name="Vejica 2 2 2 7 3 3 4" xfId="16449"/>
    <cellStyle name="Vejica 2 2 2 7 3 4" xfId="2331"/>
    <cellStyle name="Vejica 2 2 2 7 3 4 2" xfId="19273"/>
    <cellStyle name="Vejica 2 2 2 7 3 5" xfId="6557"/>
    <cellStyle name="Vejica 2 2 2 7 3 5 2" xfId="20715"/>
    <cellStyle name="Vejica 2 2 2 7 3 6" xfId="10783"/>
    <cellStyle name="Vejica 2 2 2 7 3 6 2" xfId="24941"/>
    <cellStyle name="Vejica 2 2 2 7 3 7" xfId="15041"/>
    <cellStyle name="Vejica 2 2 2 7 4" xfId="4411"/>
    <cellStyle name="Vejica 2 2 2 7 4 2" xfId="8637"/>
    <cellStyle name="Vejica 2 2 2 7 4 2 2" xfId="22795"/>
    <cellStyle name="Vejica 2 2 2 7 4 3" xfId="12863"/>
    <cellStyle name="Vejica 2 2 2 7 4 3 2" xfId="27021"/>
    <cellStyle name="Vejica 2 2 2 7 4 4" xfId="17121"/>
    <cellStyle name="Vejica 2 2 2 7 5" xfId="3003"/>
    <cellStyle name="Vejica 2 2 2 7 5 2" xfId="7229"/>
    <cellStyle name="Vejica 2 2 2 7 5 2 2" xfId="21387"/>
    <cellStyle name="Vejica 2 2 2 7 5 3" xfId="11455"/>
    <cellStyle name="Vejica 2 2 2 7 5 3 2" xfId="25613"/>
    <cellStyle name="Vejica 2 2 2 7 5 4" xfId="15713"/>
    <cellStyle name="Vejica 2 2 2 7 6" xfId="1595"/>
    <cellStyle name="Vejica 2 2 2 7 6 2" xfId="18537"/>
    <cellStyle name="Vejica 2 2 2 7 7" xfId="5821"/>
    <cellStyle name="Vejica 2 2 2 7 7 2" xfId="19979"/>
    <cellStyle name="Vejica 2 2 2 7 8" xfId="10047"/>
    <cellStyle name="Vejica 2 2 2 7 8 2" xfId="24205"/>
    <cellStyle name="Vejica 2 2 2 7 9" xfId="14305"/>
    <cellStyle name="Vejica 2 2 2 8" xfId="181"/>
    <cellStyle name="Vejica 2 2 2 8 2" xfId="406"/>
    <cellStyle name="Vejica 2 2 2 8 2 2" xfId="1110"/>
    <cellStyle name="Vejica 2 2 2 8 2 2 2" xfId="5371"/>
    <cellStyle name="Vejica 2 2 2 8 2 2 2 2" xfId="9597"/>
    <cellStyle name="Vejica 2 2 2 8 2 2 2 2 2" xfId="23755"/>
    <cellStyle name="Vejica 2 2 2 8 2 2 2 3" xfId="13823"/>
    <cellStyle name="Vejica 2 2 2 8 2 2 2 3 2" xfId="27981"/>
    <cellStyle name="Vejica 2 2 2 8 2 2 2 4" xfId="18081"/>
    <cellStyle name="Vejica 2 2 2 8 2 2 3" xfId="3963"/>
    <cellStyle name="Vejica 2 2 2 8 2 2 3 2" xfId="8189"/>
    <cellStyle name="Vejica 2 2 2 8 2 2 3 2 2" xfId="22347"/>
    <cellStyle name="Vejica 2 2 2 8 2 2 3 3" xfId="12415"/>
    <cellStyle name="Vejica 2 2 2 8 2 2 3 3 2" xfId="26573"/>
    <cellStyle name="Vejica 2 2 2 8 2 2 3 4" xfId="16673"/>
    <cellStyle name="Vejica 2 2 2 8 2 2 4" xfId="2555"/>
    <cellStyle name="Vejica 2 2 2 8 2 2 4 2" xfId="19497"/>
    <cellStyle name="Vejica 2 2 2 8 2 2 5" xfId="6781"/>
    <cellStyle name="Vejica 2 2 2 8 2 2 5 2" xfId="20939"/>
    <cellStyle name="Vejica 2 2 2 8 2 2 6" xfId="11007"/>
    <cellStyle name="Vejica 2 2 2 8 2 2 6 2" xfId="25165"/>
    <cellStyle name="Vejica 2 2 2 8 2 2 7" xfId="15265"/>
    <cellStyle name="Vejica 2 2 2 8 2 3" xfId="4667"/>
    <cellStyle name="Vejica 2 2 2 8 2 3 2" xfId="8893"/>
    <cellStyle name="Vejica 2 2 2 8 2 3 2 2" xfId="23051"/>
    <cellStyle name="Vejica 2 2 2 8 2 3 3" xfId="13119"/>
    <cellStyle name="Vejica 2 2 2 8 2 3 3 2" xfId="27277"/>
    <cellStyle name="Vejica 2 2 2 8 2 3 4" xfId="17377"/>
    <cellStyle name="Vejica 2 2 2 8 2 4" xfId="3259"/>
    <cellStyle name="Vejica 2 2 2 8 2 4 2" xfId="7485"/>
    <cellStyle name="Vejica 2 2 2 8 2 4 2 2" xfId="21643"/>
    <cellStyle name="Vejica 2 2 2 8 2 4 3" xfId="11711"/>
    <cellStyle name="Vejica 2 2 2 8 2 4 3 2" xfId="25869"/>
    <cellStyle name="Vejica 2 2 2 8 2 4 4" xfId="15969"/>
    <cellStyle name="Vejica 2 2 2 8 2 5" xfId="1851"/>
    <cellStyle name="Vejica 2 2 2 8 2 5 2" xfId="18793"/>
    <cellStyle name="Vejica 2 2 2 8 2 6" xfId="6077"/>
    <cellStyle name="Vejica 2 2 2 8 2 6 2" xfId="20235"/>
    <cellStyle name="Vejica 2 2 2 8 2 7" xfId="10303"/>
    <cellStyle name="Vejica 2 2 2 8 2 7 2" xfId="24461"/>
    <cellStyle name="Vejica 2 2 2 8 2 8" xfId="14561"/>
    <cellStyle name="Vejica 2 2 2 8 3" xfId="758"/>
    <cellStyle name="Vejica 2 2 2 8 3 2" xfId="5019"/>
    <cellStyle name="Vejica 2 2 2 8 3 2 2" xfId="9245"/>
    <cellStyle name="Vejica 2 2 2 8 3 2 2 2" xfId="23403"/>
    <cellStyle name="Vejica 2 2 2 8 3 2 3" xfId="13471"/>
    <cellStyle name="Vejica 2 2 2 8 3 2 3 2" xfId="27629"/>
    <cellStyle name="Vejica 2 2 2 8 3 2 4" xfId="17729"/>
    <cellStyle name="Vejica 2 2 2 8 3 3" xfId="3611"/>
    <cellStyle name="Vejica 2 2 2 8 3 3 2" xfId="7837"/>
    <cellStyle name="Vejica 2 2 2 8 3 3 2 2" xfId="21995"/>
    <cellStyle name="Vejica 2 2 2 8 3 3 3" xfId="12063"/>
    <cellStyle name="Vejica 2 2 2 8 3 3 3 2" xfId="26221"/>
    <cellStyle name="Vejica 2 2 2 8 3 3 4" xfId="16321"/>
    <cellStyle name="Vejica 2 2 2 8 3 4" xfId="2203"/>
    <cellStyle name="Vejica 2 2 2 8 3 4 2" xfId="19145"/>
    <cellStyle name="Vejica 2 2 2 8 3 5" xfId="6429"/>
    <cellStyle name="Vejica 2 2 2 8 3 5 2" xfId="20587"/>
    <cellStyle name="Vejica 2 2 2 8 3 6" xfId="10655"/>
    <cellStyle name="Vejica 2 2 2 8 3 6 2" xfId="24813"/>
    <cellStyle name="Vejica 2 2 2 8 3 7" xfId="14913"/>
    <cellStyle name="Vejica 2 2 2 8 4" xfId="4443"/>
    <cellStyle name="Vejica 2 2 2 8 4 2" xfId="8669"/>
    <cellStyle name="Vejica 2 2 2 8 4 2 2" xfId="22827"/>
    <cellStyle name="Vejica 2 2 2 8 4 3" xfId="12895"/>
    <cellStyle name="Vejica 2 2 2 8 4 3 2" xfId="27053"/>
    <cellStyle name="Vejica 2 2 2 8 4 4" xfId="17153"/>
    <cellStyle name="Vejica 2 2 2 8 5" xfId="3035"/>
    <cellStyle name="Vejica 2 2 2 8 5 2" xfId="7261"/>
    <cellStyle name="Vejica 2 2 2 8 5 2 2" xfId="21419"/>
    <cellStyle name="Vejica 2 2 2 8 5 3" xfId="11487"/>
    <cellStyle name="Vejica 2 2 2 8 5 3 2" xfId="25645"/>
    <cellStyle name="Vejica 2 2 2 8 5 4" xfId="15745"/>
    <cellStyle name="Vejica 2 2 2 8 6" xfId="1627"/>
    <cellStyle name="Vejica 2 2 2 8 6 2" xfId="18569"/>
    <cellStyle name="Vejica 2 2 2 8 7" xfId="5853"/>
    <cellStyle name="Vejica 2 2 2 8 7 2" xfId="20011"/>
    <cellStyle name="Vejica 2 2 2 8 8" xfId="10079"/>
    <cellStyle name="Vejica 2 2 2 8 8 2" xfId="24237"/>
    <cellStyle name="Vejica 2 2 2 8 9" xfId="14337"/>
    <cellStyle name="Vejica 2 2 2 9" xfId="352"/>
    <cellStyle name="Vejica 2 2 2 9 2" xfId="704"/>
    <cellStyle name="Vejica 2 2 2 9 2 2" xfId="1408"/>
    <cellStyle name="Vejica 2 2 2 9 2 2 2" xfId="5669"/>
    <cellStyle name="Vejica 2 2 2 9 2 2 2 2" xfId="9895"/>
    <cellStyle name="Vejica 2 2 2 9 2 2 2 2 2" xfId="24053"/>
    <cellStyle name="Vejica 2 2 2 9 2 2 2 3" xfId="14121"/>
    <cellStyle name="Vejica 2 2 2 9 2 2 2 3 2" xfId="28279"/>
    <cellStyle name="Vejica 2 2 2 9 2 2 2 4" xfId="18379"/>
    <cellStyle name="Vejica 2 2 2 9 2 2 3" xfId="4261"/>
    <cellStyle name="Vejica 2 2 2 9 2 2 3 2" xfId="8487"/>
    <cellStyle name="Vejica 2 2 2 9 2 2 3 2 2" xfId="22645"/>
    <cellStyle name="Vejica 2 2 2 9 2 2 3 3" xfId="12713"/>
    <cellStyle name="Vejica 2 2 2 9 2 2 3 3 2" xfId="26871"/>
    <cellStyle name="Vejica 2 2 2 9 2 2 3 4" xfId="16971"/>
    <cellStyle name="Vejica 2 2 2 9 2 2 4" xfId="2853"/>
    <cellStyle name="Vejica 2 2 2 9 2 2 4 2" xfId="19795"/>
    <cellStyle name="Vejica 2 2 2 9 2 2 5" xfId="7079"/>
    <cellStyle name="Vejica 2 2 2 9 2 2 5 2" xfId="21237"/>
    <cellStyle name="Vejica 2 2 2 9 2 2 6" xfId="11305"/>
    <cellStyle name="Vejica 2 2 2 9 2 2 6 2" xfId="25463"/>
    <cellStyle name="Vejica 2 2 2 9 2 2 7" xfId="15563"/>
    <cellStyle name="Vejica 2 2 2 9 2 3" xfId="4965"/>
    <cellStyle name="Vejica 2 2 2 9 2 3 2" xfId="9191"/>
    <cellStyle name="Vejica 2 2 2 9 2 3 2 2" xfId="23349"/>
    <cellStyle name="Vejica 2 2 2 9 2 3 3" xfId="13417"/>
    <cellStyle name="Vejica 2 2 2 9 2 3 3 2" xfId="27575"/>
    <cellStyle name="Vejica 2 2 2 9 2 3 4" xfId="17675"/>
    <cellStyle name="Vejica 2 2 2 9 2 4" xfId="3557"/>
    <cellStyle name="Vejica 2 2 2 9 2 4 2" xfId="7783"/>
    <cellStyle name="Vejica 2 2 2 9 2 4 2 2" xfId="21941"/>
    <cellStyle name="Vejica 2 2 2 9 2 4 3" xfId="12009"/>
    <cellStyle name="Vejica 2 2 2 9 2 4 3 2" xfId="26167"/>
    <cellStyle name="Vejica 2 2 2 9 2 4 4" xfId="16267"/>
    <cellStyle name="Vejica 2 2 2 9 2 5" xfId="2149"/>
    <cellStyle name="Vejica 2 2 2 9 2 5 2" xfId="19091"/>
    <cellStyle name="Vejica 2 2 2 9 2 6" xfId="6375"/>
    <cellStyle name="Vejica 2 2 2 9 2 6 2" xfId="20533"/>
    <cellStyle name="Vejica 2 2 2 9 2 7" xfId="10601"/>
    <cellStyle name="Vejica 2 2 2 9 2 7 2" xfId="24759"/>
    <cellStyle name="Vejica 2 2 2 9 2 8" xfId="14859"/>
    <cellStyle name="Vejica 2 2 2 9 3" xfId="1056"/>
    <cellStyle name="Vejica 2 2 2 9 3 2" xfId="5317"/>
    <cellStyle name="Vejica 2 2 2 9 3 2 2" xfId="9543"/>
    <cellStyle name="Vejica 2 2 2 9 3 2 2 2" xfId="23701"/>
    <cellStyle name="Vejica 2 2 2 9 3 2 3" xfId="13769"/>
    <cellStyle name="Vejica 2 2 2 9 3 2 3 2" xfId="27927"/>
    <cellStyle name="Vejica 2 2 2 9 3 2 4" xfId="18027"/>
    <cellStyle name="Vejica 2 2 2 9 3 3" xfId="3909"/>
    <cellStyle name="Vejica 2 2 2 9 3 3 2" xfId="8135"/>
    <cellStyle name="Vejica 2 2 2 9 3 3 2 2" xfId="22293"/>
    <cellStyle name="Vejica 2 2 2 9 3 3 3" xfId="12361"/>
    <cellStyle name="Vejica 2 2 2 9 3 3 3 2" xfId="26519"/>
    <cellStyle name="Vejica 2 2 2 9 3 3 4" xfId="16619"/>
    <cellStyle name="Vejica 2 2 2 9 3 4" xfId="2501"/>
    <cellStyle name="Vejica 2 2 2 9 3 4 2" xfId="19443"/>
    <cellStyle name="Vejica 2 2 2 9 3 5" xfId="6727"/>
    <cellStyle name="Vejica 2 2 2 9 3 5 2" xfId="20885"/>
    <cellStyle name="Vejica 2 2 2 9 3 6" xfId="10953"/>
    <cellStyle name="Vejica 2 2 2 9 3 6 2" xfId="25111"/>
    <cellStyle name="Vejica 2 2 2 9 3 7" xfId="15211"/>
    <cellStyle name="Vejica 2 2 2 9 4" xfId="4613"/>
    <cellStyle name="Vejica 2 2 2 9 4 2" xfId="8839"/>
    <cellStyle name="Vejica 2 2 2 9 4 2 2" xfId="22997"/>
    <cellStyle name="Vejica 2 2 2 9 4 3" xfId="13065"/>
    <cellStyle name="Vejica 2 2 2 9 4 3 2" xfId="27223"/>
    <cellStyle name="Vejica 2 2 2 9 4 4" xfId="17323"/>
    <cellStyle name="Vejica 2 2 2 9 5" xfId="3205"/>
    <cellStyle name="Vejica 2 2 2 9 5 2" xfId="7431"/>
    <cellStyle name="Vejica 2 2 2 9 5 2 2" xfId="21589"/>
    <cellStyle name="Vejica 2 2 2 9 5 3" xfId="11657"/>
    <cellStyle name="Vejica 2 2 2 9 5 3 2" xfId="25815"/>
    <cellStyle name="Vejica 2 2 2 9 5 4" xfId="15915"/>
    <cellStyle name="Vejica 2 2 2 9 6" xfId="1797"/>
    <cellStyle name="Vejica 2 2 2 9 6 2" xfId="18739"/>
    <cellStyle name="Vejica 2 2 2 9 7" xfId="6023"/>
    <cellStyle name="Vejica 2 2 2 9 7 2" xfId="20181"/>
    <cellStyle name="Vejica 2 2 2 9 8" xfId="10249"/>
    <cellStyle name="Vejica 2 2 2 9 8 2" xfId="24407"/>
    <cellStyle name="Vejica 2 2 2 9 9" xfId="14507"/>
    <cellStyle name="Vejica 2 2 3" xfId="19"/>
    <cellStyle name="Vejica 2 2 3 10" xfId="730"/>
    <cellStyle name="Vejica 2 2 3 10 2" xfId="4991"/>
    <cellStyle name="Vejica 2 2 3 10 2 2" xfId="9217"/>
    <cellStyle name="Vejica 2 2 3 10 2 2 2" xfId="23375"/>
    <cellStyle name="Vejica 2 2 3 10 2 3" xfId="13443"/>
    <cellStyle name="Vejica 2 2 3 10 2 3 2" xfId="27601"/>
    <cellStyle name="Vejica 2 2 3 10 2 4" xfId="17701"/>
    <cellStyle name="Vejica 2 2 3 10 3" xfId="3583"/>
    <cellStyle name="Vejica 2 2 3 10 3 2" xfId="7809"/>
    <cellStyle name="Vejica 2 2 3 10 3 2 2" xfId="21967"/>
    <cellStyle name="Vejica 2 2 3 10 3 3" xfId="12035"/>
    <cellStyle name="Vejica 2 2 3 10 3 3 2" xfId="26193"/>
    <cellStyle name="Vejica 2 2 3 10 3 4" xfId="16293"/>
    <cellStyle name="Vejica 2 2 3 10 4" xfId="2175"/>
    <cellStyle name="Vejica 2 2 3 10 4 2" xfId="19117"/>
    <cellStyle name="Vejica 2 2 3 10 5" xfId="6401"/>
    <cellStyle name="Vejica 2 2 3 10 5 2" xfId="20559"/>
    <cellStyle name="Vejica 2 2 3 10 6" xfId="10627"/>
    <cellStyle name="Vejica 2 2 3 10 6 2" xfId="24785"/>
    <cellStyle name="Vejica 2 2 3 10 7" xfId="14885"/>
    <cellStyle name="Vejica 2 2 3 11" xfId="1436"/>
    <cellStyle name="Vejica 2 2 3 11 2" xfId="4287"/>
    <cellStyle name="Vejica 2 2 3 11 2 2" xfId="19821"/>
    <cellStyle name="Vejica 2 2 3 11 3" xfId="8513"/>
    <cellStyle name="Vejica 2 2 3 11 3 2" xfId="22671"/>
    <cellStyle name="Vejica 2 2 3 11 4" xfId="12739"/>
    <cellStyle name="Vejica 2 2 3 11 4 2" xfId="26897"/>
    <cellStyle name="Vejica 2 2 3 11 5" xfId="16997"/>
    <cellStyle name="Vejica 2 2 3 12" xfId="2879"/>
    <cellStyle name="Vejica 2 2 3 12 2" xfId="7105"/>
    <cellStyle name="Vejica 2 2 3 12 2 2" xfId="21263"/>
    <cellStyle name="Vejica 2 2 3 12 3" xfId="11331"/>
    <cellStyle name="Vejica 2 2 3 12 3 2" xfId="25489"/>
    <cellStyle name="Vejica 2 2 3 12 4" xfId="15589"/>
    <cellStyle name="Vejica 2 2 3 13" xfId="1473"/>
    <cellStyle name="Vejica 2 2 3 13 2" xfId="18415"/>
    <cellStyle name="Vejica 2 2 3 14" xfId="5699"/>
    <cellStyle name="Vejica 2 2 3 14 2" xfId="19857"/>
    <cellStyle name="Vejica 2 2 3 15" xfId="9925"/>
    <cellStyle name="Vejica 2 2 3 15 2" xfId="24083"/>
    <cellStyle name="Vejica 2 2 3 16" xfId="14149"/>
    <cellStyle name="Vejica 2 2 3 16 2" xfId="28307"/>
    <cellStyle name="Vejica 2 2 3 17" xfId="14183"/>
    <cellStyle name="Vejica 2 2 3 2" xfId="35"/>
    <cellStyle name="Vejica 2 2 3 2 10" xfId="1452"/>
    <cellStyle name="Vejica 2 2 3 2 10 2" xfId="4303"/>
    <cellStyle name="Vejica 2 2 3 2 10 2 2" xfId="19837"/>
    <cellStyle name="Vejica 2 2 3 2 10 3" xfId="8529"/>
    <cellStyle name="Vejica 2 2 3 2 10 3 2" xfId="22687"/>
    <cellStyle name="Vejica 2 2 3 2 10 4" xfId="12755"/>
    <cellStyle name="Vejica 2 2 3 2 10 4 2" xfId="26913"/>
    <cellStyle name="Vejica 2 2 3 2 10 5" xfId="17013"/>
    <cellStyle name="Vejica 2 2 3 2 11" xfId="2895"/>
    <cellStyle name="Vejica 2 2 3 2 11 2" xfId="7121"/>
    <cellStyle name="Vejica 2 2 3 2 11 2 2" xfId="21279"/>
    <cellStyle name="Vejica 2 2 3 2 11 3" xfId="11347"/>
    <cellStyle name="Vejica 2 2 3 2 11 3 2" xfId="25505"/>
    <cellStyle name="Vejica 2 2 3 2 11 4" xfId="15605"/>
    <cellStyle name="Vejica 2 2 3 2 12" xfId="1489"/>
    <cellStyle name="Vejica 2 2 3 2 12 2" xfId="18431"/>
    <cellStyle name="Vejica 2 2 3 2 13" xfId="5715"/>
    <cellStyle name="Vejica 2 2 3 2 13 2" xfId="19873"/>
    <cellStyle name="Vejica 2 2 3 2 14" xfId="9941"/>
    <cellStyle name="Vejica 2 2 3 2 14 2" xfId="24099"/>
    <cellStyle name="Vejica 2 2 3 2 15" xfId="14165"/>
    <cellStyle name="Vejica 2 2 3 2 15 2" xfId="28323"/>
    <cellStyle name="Vejica 2 2 3 2 16" xfId="14199"/>
    <cellStyle name="Vejica 2 2 3 2 2" xfId="107"/>
    <cellStyle name="Vejica 2 2 3 2 2 10" xfId="9973"/>
    <cellStyle name="Vejica 2 2 3 2 2 10 2" xfId="24131"/>
    <cellStyle name="Vejica 2 2 3 2 2 11" xfId="14231"/>
    <cellStyle name="Vejica 2 2 3 2 2 2" xfId="267"/>
    <cellStyle name="Vejica 2 2 3 2 2 2 2" xfId="620"/>
    <cellStyle name="Vejica 2 2 3 2 2 2 2 2" xfId="1324"/>
    <cellStyle name="Vejica 2 2 3 2 2 2 2 2 2" xfId="5585"/>
    <cellStyle name="Vejica 2 2 3 2 2 2 2 2 2 2" xfId="9811"/>
    <cellStyle name="Vejica 2 2 3 2 2 2 2 2 2 2 2" xfId="23969"/>
    <cellStyle name="Vejica 2 2 3 2 2 2 2 2 2 3" xfId="14037"/>
    <cellStyle name="Vejica 2 2 3 2 2 2 2 2 2 3 2" xfId="28195"/>
    <cellStyle name="Vejica 2 2 3 2 2 2 2 2 2 4" xfId="18295"/>
    <cellStyle name="Vejica 2 2 3 2 2 2 2 2 3" xfId="4177"/>
    <cellStyle name="Vejica 2 2 3 2 2 2 2 2 3 2" xfId="8403"/>
    <cellStyle name="Vejica 2 2 3 2 2 2 2 2 3 2 2" xfId="22561"/>
    <cellStyle name="Vejica 2 2 3 2 2 2 2 2 3 3" xfId="12629"/>
    <cellStyle name="Vejica 2 2 3 2 2 2 2 2 3 3 2" xfId="26787"/>
    <cellStyle name="Vejica 2 2 3 2 2 2 2 2 3 4" xfId="16887"/>
    <cellStyle name="Vejica 2 2 3 2 2 2 2 2 4" xfId="2769"/>
    <cellStyle name="Vejica 2 2 3 2 2 2 2 2 4 2" xfId="19711"/>
    <cellStyle name="Vejica 2 2 3 2 2 2 2 2 5" xfId="6995"/>
    <cellStyle name="Vejica 2 2 3 2 2 2 2 2 5 2" xfId="21153"/>
    <cellStyle name="Vejica 2 2 3 2 2 2 2 2 6" xfId="11221"/>
    <cellStyle name="Vejica 2 2 3 2 2 2 2 2 6 2" xfId="25379"/>
    <cellStyle name="Vejica 2 2 3 2 2 2 2 2 7" xfId="15479"/>
    <cellStyle name="Vejica 2 2 3 2 2 2 2 3" xfId="4881"/>
    <cellStyle name="Vejica 2 2 3 2 2 2 2 3 2" xfId="9107"/>
    <cellStyle name="Vejica 2 2 3 2 2 2 2 3 2 2" xfId="23265"/>
    <cellStyle name="Vejica 2 2 3 2 2 2 2 3 3" xfId="13333"/>
    <cellStyle name="Vejica 2 2 3 2 2 2 2 3 3 2" xfId="27491"/>
    <cellStyle name="Vejica 2 2 3 2 2 2 2 3 4" xfId="17591"/>
    <cellStyle name="Vejica 2 2 3 2 2 2 2 4" xfId="3473"/>
    <cellStyle name="Vejica 2 2 3 2 2 2 2 4 2" xfId="7699"/>
    <cellStyle name="Vejica 2 2 3 2 2 2 2 4 2 2" xfId="21857"/>
    <cellStyle name="Vejica 2 2 3 2 2 2 2 4 3" xfId="11925"/>
    <cellStyle name="Vejica 2 2 3 2 2 2 2 4 3 2" xfId="26083"/>
    <cellStyle name="Vejica 2 2 3 2 2 2 2 4 4" xfId="16183"/>
    <cellStyle name="Vejica 2 2 3 2 2 2 2 5" xfId="2065"/>
    <cellStyle name="Vejica 2 2 3 2 2 2 2 5 2" xfId="19007"/>
    <cellStyle name="Vejica 2 2 3 2 2 2 2 6" xfId="6291"/>
    <cellStyle name="Vejica 2 2 3 2 2 2 2 6 2" xfId="20449"/>
    <cellStyle name="Vejica 2 2 3 2 2 2 2 7" xfId="10517"/>
    <cellStyle name="Vejica 2 2 3 2 2 2 2 7 2" xfId="24675"/>
    <cellStyle name="Vejica 2 2 3 2 2 2 2 8" xfId="14775"/>
    <cellStyle name="Vejica 2 2 3 2 2 2 3" xfId="972"/>
    <cellStyle name="Vejica 2 2 3 2 2 2 3 2" xfId="5233"/>
    <cellStyle name="Vejica 2 2 3 2 2 2 3 2 2" xfId="9459"/>
    <cellStyle name="Vejica 2 2 3 2 2 2 3 2 2 2" xfId="23617"/>
    <cellStyle name="Vejica 2 2 3 2 2 2 3 2 3" xfId="13685"/>
    <cellStyle name="Vejica 2 2 3 2 2 2 3 2 3 2" xfId="27843"/>
    <cellStyle name="Vejica 2 2 3 2 2 2 3 2 4" xfId="17943"/>
    <cellStyle name="Vejica 2 2 3 2 2 2 3 3" xfId="3825"/>
    <cellStyle name="Vejica 2 2 3 2 2 2 3 3 2" xfId="8051"/>
    <cellStyle name="Vejica 2 2 3 2 2 2 3 3 2 2" xfId="22209"/>
    <cellStyle name="Vejica 2 2 3 2 2 2 3 3 3" xfId="12277"/>
    <cellStyle name="Vejica 2 2 3 2 2 2 3 3 3 2" xfId="26435"/>
    <cellStyle name="Vejica 2 2 3 2 2 2 3 3 4" xfId="16535"/>
    <cellStyle name="Vejica 2 2 3 2 2 2 3 4" xfId="2417"/>
    <cellStyle name="Vejica 2 2 3 2 2 2 3 4 2" xfId="19359"/>
    <cellStyle name="Vejica 2 2 3 2 2 2 3 5" xfId="6643"/>
    <cellStyle name="Vejica 2 2 3 2 2 2 3 5 2" xfId="20801"/>
    <cellStyle name="Vejica 2 2 3 2 2 2 3 6" xfId="10869"/>
    <cellStyle name="Vejica 2 2 3 2 2 2 3 6 2" xfId="25027"/>
    <cellStyle name="Vejica 2 2 3 2 2 2 3 7" xfId="15127"/>
    <cellStyle name="Vejica 2 2 3 2 2 2 4" xfId="4529"/>
    <cellStyle name="Vejica 2 2 3 2 2 2 4 2" xfId="8755"/>
    <cellStyle name="Vejica 2 2 3 2 2 2 4 2 2" xfId="22913"/>
    <cellStyle name="Vejica 2 2 3 2 2 2 4 3" xfId="12981"/>
    <cellStyle name="Vejica 2 2 3 2 2 2 4 3 2" xfId="27139"/>
    <cellStyle name="Vejica 2 2 3 2 2 2 4 4" xfId="17239"/>
    <cellStyle name="Vejica 2 2 3 2 2 2 5" xfId="3121"/>
    <cellStyle name="Vejica 2 2 3 2 2 2 5 2" xfId="7347"/>
    <cellStyle name="Vejica 2 2 3 2 2 2 5 2 2" xfId="21505"/>
    <cellStyle name="Vejica 2 2 3 2 2 2 5 3" xfId="11573"/>
    <cellStyle name="Vejica 2 2 3 2 2 2 5 3 2" xfId="25731"/>
    <cellStyle name="Vejica 2 2 3 2 2 2 5 4" xfId="15831"/>
    <cellStyle name="Vejica 2 2 3 2 2 2 6" xfId="1713"/>
    <cellStyle name="Vejica 2 2 3 2 2 2 6 2" xfId="18655"/>
    <cellStyle name="Vejica 2 2 3 2 2 2 7" xfId="5939"/>
    <cellStyle name="Vejica 2 2 3 2 2 2 7 2" xfId="20097"/>
    <cellStyle name="Vejica 2 2 3 2 2 2 8" xfId="10165"/>
    <cellStyle name="Vejica 2 2 3 2 2 2 8 2" xfId="24323"/>
    <cellStyle name="Vejica 2 2 3 2 2 2 9" xfId="14423"/>
    <cellStyle name="Vejica 2 2 3 2 2 3" xfId="312"/>
    <cellStyle name="Vejica 2 2 3 2 2 3 2" xfId="664"/>
    <cellStyle name="Vejica 2 2 3 2 2 3 2 2" xfId="1368"/>
    <cellStyle name="Vejica 2 2 3 2 2 3 2 2 2" xfId="5629"/>
    <cellStyle name="Vejica 2 2 3 2 2 3 2 2 2 2" xfId="9855"/>
    <cellStyle name="Vejica 2 2 3 2 2 3 2 2 2 2 2" xfId="24013"/>
    <cellStyle name="Vejica 2 2 3 2 2 3 2 2 2 3" xfId="14081"/>
    <cellStyle name="Vejica 2 2 3 2 2 3 2 2 2 3 2" xfId="28239"/>
    <cellStyle name="Vejica 2 2 3 2 2 3 2 2 2 4" xfId="18339"/>
    <cellStyle name="Vejica 2 2 3 2 2 3 2 2 3" xfId="4221"/>
    <cellStyle name="Vejica 2 2 3 2 2 3 2 2 3 2" xfId="8447"/>
    <cellStyle name="Vejica 2 2 3 2 2 3 2 2 3 2 2" xfId="22605"/>
    <cellStyle name="Vejica 2 2 3 2 2 3 2 2 3 3" xfId="12673"/>
    <cellStyle name="Vejica 2 2 3 2 2 3 2 2 3 3 2" xfId="26831"/>
    <cellStyle name="Vejica 2 2 3 2 2 3 2 2 3 4" xfId="16931"/>
    <cellStyle name="Vejica 2 2 3 2 2 3 2 2 4" xfId="2813"/>
    <cellStyle name="Vejica 2 2 3 2 2 3 2 2 4 2" xfId="19755"/>
    <cellStyle name="Vejica 2 2 3 2 2 3 2 2 5" xfId="7039"/>
    <cellStyle name="Vejica 2 2 3 2 2 3 2 2 5 2" xfId="21197"/>
    <cellStyle name="Vejica 2 2 3 2 2 3 2 2 6" xfId="11265"/>
    <cellStyle name="Vejica 2 2 3 2 2 3 2 2 6 2" xfId="25423"/>
    <cellStyle name="Vejica 2 2 3 2 2 3 2 2 7" xfId="15523"/>
    <cellStyle name="Vejica 2 2 3 2 2 3 2 3" xfId="4925"/>
    <cellStyle name="Vejica 2 2 3 2 2 3 2 3 2" xfId="9151"/>
    <cellStyle name="Vejica 2 2 3 2 2 3 2 3 2 2" xfId="23309"/>
    <cellStyle name="Vejica 2 2 3 2 2 3 2 3 3" xfId="13377"/>
    <cellStyle name="Vejica 2 2 3 2 2 3 2 3 3 2" xfId="27535"/>
    <cellStyle name="Vejica 2 2 3 2 2 3 2 3 4" xfId="17635"/>
    <cellStyle name="Vejica 2 2 3 2 2 3 2 4" xfId="3517"/>
    <cellStyle name="Vejica 2 2 3 2 2 3 2 4 2" xfId="7743"/>
    <cellStyle name="Vejica 2 2 3 2 2 3 2 4 2 2" xfId="21901"/>
    <cellStyle name="Vejica 2 2 3 2 2 3 2 4 3" xfId="11969"/>
    <cellStyle name="Vejica 2 2 3 2 2 3 2 4 3 2" xfId="26127"/>
    <cellStyle name="Vejica 2 2 3 2 2 3 2 4 4" xfId="16227"/>
    <cellStyle name="Vejica 2 2 3 2 2 3 2 5" xfId="2109"/>
    <cellStyle name="Vejica 2 2 3 2 2 3 2 5 2" xfId="19051"/>
    <cellStyle name="Vejica 2 2 3 2 2 3 2 6" xfId="6335"/>
    <cellStyle name="Vejica 2 2 3 2 2 3 2 6 2" xfId="20493"/>
    <cellStyle name="Vejica 2 2 3 2 2 3 2 7" xfId="10561"/>
    <cellStyle name="Vejica 2 2 3 2 2 3 2 7 2" xfId="24719"/>
    <cellStyle name="Vejica 2 2 3 2 2 3 2 8" xfId="14819"/>
    <cellStyle name="Vejica 2 2 3 2 2 3 3" xfId="1016"/>
    <cellStyle name="Vejica 2 2 3 2 2 3 3 2" xfId="5277"/>
    <cellStyle name="Vejica 2 2 3 2 2 3 3 2 2" xfId="9503"/>
    <cellStyle name="Vejica 2 2 3 2 2 3 3 2 2 2" xfId="23661"/>
    <cellStyle name="Vejica 2 2 3 2 2 3 3 2 3" xfId="13729"/>
    <cellStyle name="Vejica 2 2 3 2 2 3 3 2 3 2" xfId="27887"/>
    <cellStyle name="Vejica 2 2 3 2 2 3 3 2 4" xfId="17987"/>
    <cellStyle name="Vejica 2 2 3 2 2 3 3 3" xfId="3869"/>
    <cellStyle name="Vejica 2 2 3 2 2 3 3 3 2" xfId="8095"/>
    <cellStyle name="Vejica 2 2 3 2 2 3 3 3 2 2" xfId="22253"/>
    <cellStyle name="Vejica 2 2 3 2 2 3 3 3 3" xfId="12321"/>
    <cellStyle name="Vejica 2 2 3 2 2 3 3 3 3 2" xfId="26479"/>
    <cellStyle name="Vejica 2 2 3 2 2 3 3 3 4" xfId="16579"/>
    <cellStyle name="Vejica 2 2 3 2 2 3 3 4" xfId="2461"/>
    <cellStyle name="Vejica 2 2 3 2 2 3 3 4 2" xfId="19403"/>
    <cellStyle name="Vejica 2 2 3 2 2 3 3 5" xfId="6687"/>
    <cellStyle name="Vejica 2 2 3 2 2 3 3 5 2" xfId="20845"/>
    <cellStyle name="Vejica 2 2 3 2 2 3 3 6" xfId="10913"/>
    <cellStyle name="Vejica 2 2 3 2 2 3 3 6 2" xfId="25071"/>
    <cellStyle name="Vejica 2 2 3 2 2 3 3 7" xfId="15171"/>
    <cellStyle name="Vejica 2 2 3 2 2 3 4" xfId="4573"/>
    <cellStyle name="Vejica 2 2 3 2 2 3 4 2" xfId="8799"/>
    <cellStyle name="Vejica 2 2 3 2 2 3 4 2 2" xfId="22957"/>
    <cellStyle name="Vejica 2 2 3 2 2 3 4 3" xfId="13025"/>
    <cellStyle name="Vejica 2 2 3 2 2 3 4 3 2" xfId="27183"/>
    <cellStyle name="Vejica 2 2 3 2 2 3 4 4" xfId="17283"/>
    <cellStyle name="Vejica 2 2 3 2 2 3 5" xfId="3165"/>
    <cellStyle name="Vejica 2 2 3 2 2 3 5 2" xfId="7391"/>
    <cellStyle name="Vejica 2 2 3 2 2 3 5 2 2" xfId="21549"/>
    <cellStyle name="Vejica 2 2 3 2 2 3 5 3" xfId="11617"/>
    <cellStyle name="Vejica 2 2 3 2 2 3 5 3 2" xfId="25775"/>
    <cellStyle name="Vejica 2 2 3 2 2 3 5 4" xfId="15875"/>
    <cellStyle name="Vejica 2 2 3 2 2 3 6" xfId="1757"/>
    <cellStyle name="Vejica 2 2 3 2 2 3 6 2" xfId="18699"/>
    <cellStyle name="Vejica 2 2 3 2 2 3 7" xfId="5983"/>
    <cellStyle name="Vejica 2 2 3 2 2 3 7 2" xfId="20141"/>
    <cellStyle name="Vejica 2 2 3 2 2 3 8" xfId="10209"/>
    <cellStyle name="Vejica 2 2 3 2 2 3 8 2" xfId="24367"/>
    <cellStyle name="Vejica 2 2 3 2 2 3 9" xfId="14467"/>
    <cellStyle name="Vejica 2 2 3 2 2 4" xfId="492"/>
    <cellStyle name="Vejica 2 2 3 2 2 4 2" xfId="1196"/>
    <cellStyle name="Vejica 2 2 3 2 2 4 2 2" xfId="5457"/>
    <cellStyle name="Vejica 2 2 3 2 2 4 2 2 2" xfId="9683"/>
    <cellStyle name="Vejica 2 2 3 2 2 4 2 2 2 2" xfId="23841"/>
    <cellStyle name="Vejica 2 2 3 2 2 4 2 2 3" xfId="13909"/>
    <cellStyle name="Vejica 2 2 3 2 2 4 2 2 3 2" xfId="28067"/>
    <cellStyle name="Vejica 2 2 3 2 2 4 2 2 4" xfId="18167"/>
    <cellStyle name="Vejica 2 2 3 2 2 4 2 3" xfId="4049"/>
    <cellStyle name="Vejica 2 2 3 2 2 4 2 3 2" xfId="8275"/>
    <cellStyle name="Vejica 2 2 3 2 2 4 2 3 2 2" xfId="22433"/>
    <cellStyle name="Vejica 2 2 3 2 2 4 2 3 3" xfId="12501"/>
    <cellStyle name="Vejica 2 2 3 2 2 4 2 3 3 2" xfId="26659"/>
    <cellStyle name="Vejica 2 2 3 2 2 4 2 3 4" xfId="16759"/>
    <cellStyle name="Vejica 2 2 3 2 2 4 2 4" xfId="2641"/>
    <cellStyle name="Vejica 2 2 3 2 2 4 2 4 2" xfId="19583"/>
    <cellStyle name="Vejica 2 2 3 2 2 4 2 5" xfId="6867"/>
    <cellStyle name="Vejica 2 2 3 2 2 4 2 5 2" xfId="21025"/>
    <cellStyle name="Vejica 2 2 3 2 2 4 2 6" xfId="11093"/>
    <cellStyle name="Vejica 2 2 3 2 2 4 2 6 2" xfId="25251"/>
    <cellStyle name="Vejica 2 2 3 2 2 4 2 7" xfId="15351"/>
    <cellStyle name="Vejica 2 2 3 2 2 4 3" xfId="4753"/>
    <cellStyle name="Vejica 2 2 3 2 2 4 3 2" xfId="8979"/>
    <cellStyle name="Vejica 2 2 3 2 2 4 3 2 2" xfId="23137"/>
    <cellStyle name="Vejica 2 2 3 2 2 4 3 3" xfId="13205"/>
    <cellStyle name="Vejica 2 2 3 2 2 4 3 3 2" xfId="27363"/>
    <cellStyle name="Vejica 2 2 3 2 2 4 3 4" xfId="17463"/>
    <cellStyle name="Vejica 2 2 3 2 2 4 4" xfId="3345"/>
    <cellStyle name="Vejica 2 2 3 2 2 4 4 2" xfId="7571"/>
    <cellStyle name="Vejica 2 2 3 2 2 4 4 2 2" xfId="21729"/>
    <cellStyle name="Vejica 2 2 3 2 2 4 4 3" xfId="11797"/>
    <cellStyle name="Vejica 2 2 3 2 2 4 4 3 2" xfId="25955"/>
    <cellStyle name="Vejica 2 2 3 2 2 4 4 4" xfId="16055"/>
    <cellStyle name="Vejica 2 2 3 2 2 4 5" xfId="1937"/>
    <cellStyle name="Vejica 2 2 3 2 2 4 5 2" xfId="18879"/>
    <cellStyle name="Vejica 2 2 3 2 2 4 6" xfId="6163"/>
    <cellStyle name="Vejica 2 2 3 2 2 4 6 2" xfId="20321"/>
    <cellStyle name="Vejica 2 2 3 2 2 4 7" xfId="10389"/>
    <cellStyle name="Vejica 2 2 3 2 2 4 7 2" xfId="24547"/>
    <cellStyle name="Vejica 2 2 3 2 2 4 8" xfId="14647"/>
    <cellStyle name="Vejica 2 2 3 2 2 5" xfId="844"/>
    <cellStyle name="Vejica 2 2 3 2 2 5 2" xfId="5105"/>
    <cellStyle name="Vejica 2 2 3 2 2 5 2 2" xfId="9331"/>
    <cellStyle name="Vejica 2 2 3 2 2 5 2 2 2" xfId="23489"/>
    <cellStyle name="Vejica 2 2 3 2 2 5 2 3" xfId="13557"/>
    <cellStyle name="Vejica 2 2 3 2 2 5 2 3 2" xfId="27715"/>
    <cellStyle name="Vejica 2 2 3 2 2 5 2 4" xfId="17815"/>
    <cellStyle name="Vejica 2 2 3 2 2 5 3" xfId="3697"/>
    <cellStyle name="Vejica 2 2 3 2 2 5 3 2" xfId="7923"/>
    <cellStyle name="Vejica 2 2 3 2 2 5 3 2 2" xfId="22081"/>
    <cellStyle name="Vejica 2 2 3 2 2 5 3 3" xfId="12149"/>
    <cellStyle name="Vejica 2 2 3 2 2 5 3 3 2" xfId="26307"/>
    <cellStyle name="Vejica 2 2 3 2 2 5 3 4" xfId="16407"/>
    <cellStyle name="Vejica 2 2 3 2 2 5 4" xfId="2289"/>
    <cellStyle name="Vejica 2 2 3 2 2 5 4 2" xfId="19231"/>
    <cellStyle name="Vejica 2 2 3 2 2 5 5" xfId="6515"/>
    <cellStyle name="Vejica 2 2 3 2 2 5 5 2" xfId="20673"/>
    <cellStyle name="Vejica 2 2 3 2 2 5 6" xfId="10741"/>
    <cellStyle name="Vejica 2 2 3 2 2 5 6 2" xfId="24899"/>
    <cellStyle name="Vejica 2 2 3 2 2 5 7" xfId="14999"/>
    <cellStyle name="Vejica 2 2 3 2 2 6" xfId="4369"/>
    <cellStyle name="Vejica 2 2 3 2 2 6 2" xfId="8595"/>
    <cellStyle name="Vejica 2 2 3 2 2 6 2 2" xfId="22753"/>
    <cellStyle name="Vejica 2 2 3 2 2 6 3" xfId="12821"/>
    <cellStyle name="Vejica 2 2 3 2 2 6 3 2" xfId="26979"/>
    <cellStyle name="Vejica 2 2 3 2 2 6 4" xfId="17079"/>
    <cellStyle name="Vejica 2 2 3 2 2 7" xfId="2961"/>
    <cellStyle name="Vejica 2 2 3 2 2 7 2" xfId="7187"/>
    <cellStyle name="Vejica 2 2 3 2 2 7 2 2" xfId="21345"/>
    <cellStyle name="Vejica 2 2 3 2 2 7 3" xfId="11413"/>
    <cellStyle name="Vejica 2 2 3 2 2 7 3 2" xfId="25571"/>
    <cellStyle name="Vejica 2 2 3 2 2 7 4" xfId="15671"/>
    <cellStyle name="Vejica 2 2 3 2 2 8" xfId="1521"/>
    <cellStyle name="Vejica 2 2 3 2 2 8 2" xfId="18463"/>
    <cellStyle name="Vejica 2 2 3 2 2 9" xfId="5747"/>
    <cellStyle name="Vejica 2 2 3 2 2 9 2" xfId="19905"/>
    <cellStyle name="Vejica 2 2 3 2 3" xfId="139"/>
    <cellStyle name="Vejica 2 2 3 2 3 10" xfId="14295"/>
    <cellStyle name="Vejica 2 2 3 2 3 2" xfId="299"/>
    <cellStyle name="Vejica 2 2 3 2 3 2 2" xfId="652"/>
    <cellStyle name="Vejica 2 2 3 2 3 2 2 2" xfId="1356"/>
    <cellStyle name="Vejica 2 2 3 2 3 2 2 2 2" xfId="5617"/>
    <cellStyle name="Vejica 2 2 3 2 3 2 2 2 2 2" xfId="9843"/>
    <cellStyle name="Vejica 2 2 3 2 3 2 2 2 2 2 2" xfId="24001"/>
    <cellStyle name="Vejica 2 2 3 2 3 2 2 2 2 3" xfId="14069"/>
    <cellStyle name="Vejica 2 2 3 2 3 2 2 2 2 3 2" xfId="28227"/>
    <cellStyle name="Vejica 2 2 3 2 3 2 2 2 2 4" xfId="18327"/>
    <cellStyle name="Vejica 2 2 3 2 3 2 2 2 3" xfId="4209"/>
    <cellStyle name="Vejica 2 2 3 2 3 2 2 2 3 2" xfId="8435"/>
    <cellStyle name="Vejica 2 2 3 2 3 2 2 2 3 2 2" xfId="22593"/>
    <cellStyle name="Vejica 2 2 3 2 3 2 2 2 3 3" xfId="12661"/>
    <cellStyle name="Vejica 2 2 3 2 3 2 2 2 3 3 2" xfId="26819"/>
    <cellStyle name="Vejica 2 2 3 2 3 2 2 2 3 4" xfId="16919"/>
    <cellStyle name="Vejica 2 2 3 2 3 2 2 2 4" xfId="2801"/>
    <cellStyle name="Vejica 2 2 3 2 3 2 2 2 4 2" xfId="19743"/>
    <cellStyle name="Vejica 2 2 3 2 3 2 2 2 5" xfId="7027"/>
    <cellStyle name="Vejica 2 2 3 2 3 2 2 2 5 2" xfId="21185"/>
    <cellStyle name="Vejica 2 2 3 2 3 2 2 2 6" xfId="11253"/>
    <cellStyle name="Vejica 2 2 3 2 3 2 2 2 6 2" xfId="25411"/>
    <cellStyle name="Vejica 2 2 3 2 3 2 2 2 7" xfId="15511"/>
    <cellStyle name="Vejica 2 2 3 2 3 2 2 3" xfId="4913"/>
    <cellStyle name="Vejica 2 2 3 2 3 2 2 3 2" xfId="9139"/>
    <cellStyle name="Vejica 2 2 3 2 3 2 2 3 2 2" xfId="23297"/>
    <cellStyle name="Vejica 2 2 3 2 3 2 2 3 3" xfId="13365"/>
    <cellStyle name="Vejica 2 2 3 2 3 2 2 3 3 2" xfId="27523"/>
    <cellStyle name="Vejica 2 2 3 2 3 2 2 3 4" xfId="17623"/>
    <cellStyle name="Vejica 2 2 3 2 3 2 2 4" xfId="3505"/>
    <cellStyle name="Vejica 2 2 3 2 3 2 2 4 2" xfId="7731"/>
    <cellStyle name="Vejica 2 2 3 2 3 2 2 4 2 2" xfId="21889"/>
    <cellStyle name="Vejica 2 2 3 2 3 2 2 4 3" xfId="11957"/>
    <cellStyle name="Vejica 2 2 3 2 3 2 2 4 3 2" xfId="26115"/>
    <cellStyle name="Vejica 2 2 3 2 3 2 2 4 4" xfId="16215"/>
    <cellStyle name="Vejica 2 2 3 2 3 2 2 5" xfId="2097"/>
    <cellStyle name="Vejica 2 2 3 2 3 2 2 5 2" xfId="19039"/>
    <cellStyle name="Vejica 2 2 3 2 3 2 2 6" xfId="6323"/>
    <cellStyle name="Vejica 2 2 3 2 3 2 2 6 2" xfId="20481"/>
    <cellStyle name="Vejica 2 2 3 2 3 2 2 7" xfId="10549"/>
    <cellStyle name="Vejica 2 2 3 2 3 2 2 7 2" xfId="24707"/>
    <cellStyle name="Vejica 2 2 3 2 3 2 2 8" xfId="14807"/>
    <cellStyle name="Vejica 2 2 3 2 3 2 3" xfId="1004"/>
    <cellStyle name="Vejica 2 2 3 2 3 2 3 2" xfId="5265"/>
    <cellStyle name="Vejica 2 2 3 2 3 2 3 2 2" xfId="9491"/>
    <cellStyle name="Vejica 2 2 3 2 3 2 3 2 2 2" xfId="23649"/>
    <cellStyle name="Vejica 2 2 3 2 3 2 3 2 3" xfId="13717"/>
    <cellStyle name="Vejica 2 2 3 2 3 2 3 2 3 2" xfId="27875"/>
    <cellStyle name="Vejica 2 2 3 2 3 2 3 2 4" xfId="17975"/>
    <cellStyle name="Vejica 2 2 3 2 3 2 3 3" xfId="3857"/>
    <cellStyle name="Vejica 2 2 3 2 3 2 3 3 2" xfId="8083"/>
    <cellStyle name="Vejica 2 2 3 2 3 2 3 3 2 2" xfId="22241"/>
    <cellStyle name="Vejica 2 2 3 2 3 2 3 3 3" xfId="12309"/>
    <cellStyle name="Vejica 2 2 3 2 3 2 3 3 3 2" xfId="26467"/>
    <cellStyle name="Vejica 2 2 3 2 3 2 3 3 4" xfId="16567"/>
    <cellStyle name="Vejica 2 2 3 2 3 2 3 4" xfId="2449"/>
    <cellStyle name="Vejica 2 2 3 2 3 2 3 4 2" xfId="19391"/>
    <cellStyle name="Vejica 2 2 3 2 3 2 3 5" xfId="6675"/>
    <cellStyle name="Vejica 2 2 3 2 3 2 3 5 2" xfId="20833"/>
    <cellStyle name="Vejica 2 2 3 2 3 2 3 6" xfId="10901"/>
    <cellStyle name="Vejica 2 2 3 2 3 2 3 6 2" xfId="25059"/>
    <cellStyle name="Vejica 2 2 3 2 3 2 3 7" xfId="15159"/>
    <cellStyle name="Vejica 2 2 3 2 3 2 4" xfId="4561"/>
    <cellStyle name="Vejica 2 2 3 2 3 2 4 2" xfId="8787"/>
    <cellStyle name="Vejica 2 2 3 2 3 2 4 2 2" xfId="22945"/>
    <cellStyle name="Vejica 2 2 3 2 3 2 4 3" xfId="13013"/>
    <cellStyle name="Vejica 2 2 3 2 3 2 4 3 2" xfId="27171"/>
    <cellStyle name="Vejica 2 2 3 2 3 2 4 4" xfId="17271"/>
    <cellStyle name="Vejica 2 2 3 2 3 2 5" xfId="3153"/>
    <cellStyle name="Vejica 2 2 3 2 3 2 5 2" xfId="7379"/>
    <cellStyle name="Vejica 2 2 3 2 3 2 5 2 2" xfId="21537"/>
    <cellStyle name="Vejica 2 2 3 2 3 2 5 3" xfId="11605"/>
    <cellStyle name="Vejica 2 2 3 2 3 2 5 3 2" xfId="25763"/>
    <cellStyle name="Vejica 2 2 3 2 3 2 5 4" xfId="15863"/>
    <cellStyle name="Vejica 2 2 3 2 3 2 6" xfId="1745"/>
    <cellStyle name="Vejica 2 2 3 2 3 2 6 2" xfId="18687"/>
    <cellStyle name="Vejica 2 2 3 2 3 2 7" xfId="5971"/>
    <cellStyle name="Vejica 2 2 3 2 3 2 7 2" xfId="20129"/>
    <cellStyle name="Vejica 2 2 3 2 3 2 8" xfId="10197"/>
    <cellStyle name="Vejica 2 2 3 2 3 2 8 2" xfId="24355"/>
    <cellStyle name="Vejica 2 2 3 2 3 2 9" xfId="14455"/>
    <cellStyle name="Vejica 2 2 3 2 3 3" xfId="524"/>
    <cellStyle name="Vejica 2 2 3 2 3 3 2" xfId="1228"/>
    <cellStyle name="Vejica 2 2 3 2 3 3 2 2" xfId="5489"/>
    <cellStyle name="Vejica 2 2 3 2 3 3 2 2 2" xfId="9715"/>
    <cellStyle name="Vejica 2 2 3 2 3 3 2 2 2 2" xfId="23873"/>
    <cellStyle name="Vejica 2 2 3 2 3 3 2 2 3" xfId="13941"/>
    <cellStyle name="Vejica 2 2 3 2 3 3 2 2 3 2" xfId="28099"/>
    <cellStyle name="Vejica 2 2 3 2 3 3 2 2 4" xfId="18199"/>
    <cellStyle name="Vejica 2 2 3 2 3 3 2 3" xfId="4081"/>
    <cellStyle name="Vejica 2 2 3 2 3 3 2 3 2" xfId="8307"/>
    <cellStyle name="Vejica 2 2 3 2 3 3 2 3 2 2" xfId="22465"/>
    <cellStyle name="Vejica 2 2 3 2 3 3 2 3 3" xfId="12533"/>
    <cellStyle name="Vejica 2 2 3 2 3 3 2 3 3 2" xfId="26691"/>
    <cellStyle name="Vejica 2 2 3 2 3 3 2 3 4" xfId="16791"/>
    <cellStyle name="Vejica 2 2 3 2 3 3 2 4" xfId="2673"/>
    <cellStyle name="Vejica 2 2 3 2 3 3 2 4 2" xfId="19615"/>
    <cellStyle name="Vejica 2 2 3 2 3 3 2 5" xfId="6899"/>
    <cellStyle name="Vejica 2 2 3 2 3 3 2 5 2" xfId="21057"/>
    <cellStyle name="Vejica 2 2 3 2 3 3 2 6" xfId="11125"/>
    <cellStyle name="Vejica 2 2 3 2 3 3 2 6 2" xfId="25283"/>
    <cellStyle name="Vejica 2 2 3 2 3 3 2 7" xfId="15383"/>
    <cellStyle name="Vejica 2 2 3 2 3 3 3" xfId="4785"/>
    <cellStyle name="Vejica 2 2 3 2 3 3 3 2" xfId="9011"/>
    <cellStyle name="Vejica 2 2 3 2 3 3 3 2 2" xfId="23169"/>
    <cellStyle name="Vejica 2 2 3 2 3 3 3 3" xfId="13237"/>
    <cellStyle name="Vejica 2 2 3 2 3 3 3 3 2" xfId="27395"/>
    <cellStyle name="Vejica 2 2 3 2 3 3 3 4" xfId="17495"/>
    <cellStyle name="Vejica 2 2 3 2 3 3 4" xfId="3377"/>
    <cellStyle name="Vejica 2 2 3 2 3 3 4 2" xfId="7603"/>
    <cellStyle name="Vejica 2 2 3 2 3 3 4 2 2" xfId="21761"/>
    <cellStyle name="Vejica 2 2 3 2 3 3 4 3" xfId="11829"/>
    <cellStyle name="Vejica 2 2 3 2 3 3 4 3 2" xfId="25987"/>
    <cellStyle name="Vejica 2 2 3 2 3 3 4 4" xfId="16087"/>
    <cellStyle name="Vejica 2 2 3 2 3 3 5" xfId="1969"/>
    <cellStyle name="Vejica 2 2 3 2 3 3 5 2" xfId="18911"/>
    <cellStyle name="Vejica 2 2 3 2 3 3 6" xfId="6195"/>
    <cellStyle name="Vejica 2 2 3 2 3 3 6 2" xfId="20353"/>
    <cellStyle name="Vejica 2 2 3 2 3 3 7" xfId="10421"/>
    <cellStyle name="Vejica 2 2 3 2 3 3 7 2" xfId="24579"/>
    <cellStyle name="Vejica 2 2 3 2 3 3 8" xfId="14679"/>
    <cellStyle name="Vejica 2 2 3 2 3 4" xfId="876"/>
    <cellStyle name="Vejica 2 2 3 2 3 4 2" xfId="5137"/>
    <cellStyle name="Vejica 2 2 3 2 3 4 2 2" xfId="9363"/>
    <cellStyle name="Vejica 2 2 3 2 3 4 2 2 2" xfId="23521"/>
    <cellStyle name="Vejica 2 2 3 2 3 4 2 3" xfId="13589"/>
    <cellStyle name="Vejica 2 2 3 2 3 4 2 3 2" xfId="27747"/>
    <cellStyle name="Vejica 2 2 3 2 3 4 2 4" xfId="17847"/>
    <cellStyle name="Vejica 2 2 3 2 3 4 3" xfId="3729"/>
    <cellStyle name="Vejica 2 2 3 2 3 4 3 2" xfId="7955"/>
    <cellStyle name="Vejica 2 2 3 2 3 4 3 2 2" xfId="22113"/>
    <cellStyle name="Vejica 2 2 3 2 3 4 3 3" xfId="12181"/>
    <cellStyle name="Vejica 2 2 3 2 3 4 3 3 2" xfId="26339"/>
    <cellStyle name="Vejica 2 2 3 2 3 4 3 4" xfId="16439"/>
    <cellStyle name="Vejica 2 2 3 2 3 4 4" xfId="2321"/>
    <cellStyle name="Vejica 2 2 3 2 3 4 4 2" xfId="19263"/>
    <cellStyle name="Vejica 2 2 3 2 3 4 5" xfId="6547"/>
    <cellStyle name="Vejica 2 2 3 2 3 4 5 2" xfId="20705"/>
    <cellStyle name="Vejica 2 2 3 2 3 4 6" xfId="10773"/>
    <cellStyle name="Vejica 2 2 3 2 3 4 6 2" xfId="24931"/>
    <cellStyle name="Vejica 2 2 3 2 3 4 7" xfId="15031"/>
    <cellStyle name="Vejica 2 2 3 2 3 5" xfId="4401"/>
    <cellStyle name="Vejica 2 2 3 2 3 5 2" xfId="8627"/>
    <cellStyle name="Vejica 2 2 3 2 3 5 2 2" xfId="22785"/>
    <cellStyle name="Vejica 2 2 3 2 3 5 3" xfId="12853"/>
    <cellStyle name="Vejica 2 2 3 2 3 5 3 2" xfId="27011"/>
    <cellStyle name="Vejica 2 2 3 2 3 5 4" xfId="17111"/>
    <cellStyle name="Vejica 2 2 3 2 3 6" xfId="2993"/>
    <cellStyle name="Vejica 2 2 3 2 3 6 2" xfId="7219"/>
    <cellStyle name="Vejica 2 2 3 2 3 6 2 2" xfId="21377"/>
    <cellStyle name="Vejica 2 2 3 2 3 6 3" xfId="11445"/>
    <cellStyle name="Vejica 2 2 3 2 3 6 3 2" xfId="25603"/>
    <cellStyle name="Vejica 2 2 3 2 3 6 4" xfId="15703"/>
    <cellStyle name="Vejica 2 2 3 2 3 7" xfId="1585"/>
    <cellStyle name="Vejica 2 2 3 2 3 7 2" xfId="18527"/>
    <cellStyle name="Vejica 2 2 3 2 3 8" xfId="5811"/>
    <cellStyle name="Vejica 2 2 3 2 3 8 2" xfId="19969"/>
    <cellStyle name="Vejica 2 2 3 2 3 9" xfId="10037"/>
    <cellStyle name="Vejica 2 2 3 2 3 9 2" xfId="24195"/>
    <cellStyle name="Vejica 2 2 3 2 4" xfId="69"/>
    <cellStyle name="Vejica 2 2 3 2 4 10" xfId="14263"/>
    <cellStyle name="Vejica 2 2 3 2 4 2" xfId="235"/>
    <cellStyle name="Vejica 2 2 3 2 4 2 2" xfId="588"/>
    <cellStyle name="Vejica 2 2 3 2 4 2 2 2" xfId="1292"/>
    <cellStyle name="Vejica 2 2 3 2 4 2 2 2 2" xfId="5553"/>
    <cellStyle name="Vejica 2 2 3 2 4 2 2 2 2 2" xfId="9779"/>
    <cellStyle name="Vejica 2 2 3 2 4 2 2 2 2 2 2" xfId="23937"/>
    <cellStyle name="Vejica 2 2 3 2 4 2 2 2 2 3" xfId="14005"/>
    <cellStyle name="Vejica 2 2 3 2 4 2 2 2 2 3 2" xfId="28163"/>
    <cellStyle name="Vejica 2 2 3 2 4 2 2 2 2 4" xfId="18263"/>
    <cellStyle name="Vejica 2 2 3 2 4 2 2 2 3" xfId="4145"/>
    <cellStyle name="Vejica 2 2 3 2 4 2 2 2 3 2" xfId="8371"/>
    <cellStyle name="Vejica 2 2 3 2 4 2 2 2 3 2 2" xfId="22529"/>
    <cellStyle name="Vejica 2 2 3 2 4 2 2 2 3 3" xfId="12597"/>
    <cellStyle name="Vejica 2 2 3 2 4 2 2 2 3 3 2" xfId="26755"/>
    <cellStyle name="Vejica 2 2 3 2 4 2 2 2 3 4" xfId="16855"/>
    <cellStyle name="Vejica 2 2 3 2 4 2 2 2 4" xfId="2737"/>
    <cellStyle name="Vejica 2 2 3 2 4 2 2 2 4 2" xfId="19679"/>
    <cellStyle name="Vejica 2 2 3 2 4 2 2 2 5" xfId="6963"/>
    <cellStyle name="Vejica 2 2 3 2 4 2 2 2 5 2" xfId="21121"/>
    <cellStyle name="Vejica 2 2 3 2 4 2 2 2 6" xfId="11189"/>
    <cellStyle name="Vejica 2 2 3 2 4 2 2 2 6 2" xfId="25347"/>
    <cellStyle name="Vejica 2 2 3 2 4 2 2 2 7" xfId="15447"/>
    <cellStyle name="Vejica 2 2 3 2 4 2 2 3" xfId="4849"/>
    <cellStyle name="Vejica 2 2 3 2 4 2 2 3 2" xfId="9075"/>
    <cellStyle name="Vejica 2 2 3 2 4 2 2 3 2 2" xfId="23233"/>
    <cellStyle name="Vejica 2 2 3 2 4 2 2 3 3" xfId="13301"/>
    <cellStyle name="Vejica 2 2 3 2 4 2 2 3 3 2" xfId="27459"/>
    <cellStyle name="Vejica 2 2 3 2 4 2 2 3 4" xfId="17559"/>
    <cellStyle name="Vejica 2 2 3 2 4 2 2 4" xfId="3441"/>
    <cellStyle name="Vejica 2 2 3 2 4 2 2 4 2" xfId="7667"/>
    <cellStyle name="Vejica 2 2 3 2 4 2 2 4 2 2" xfId="21825"/>
    <cellStyle name="Vejica 2 2 3 2 4 2 2 4 3" xfId="11893"/>
    <cellStyle name="Vejica 2 2 3 2 4 2 2 4 3 2" xfId="26051"/>
    <cellStyle name="Vejica 2 2 3 2 4 2 2 4 4" xfId="16151"/>
    <cellStyle name="Vejica 2 2 3 2 4 2 2 5" xfId="2033"/>
    <cellStyle name="Vejica 2 2 3 2 4 2 2 5 2" xfId="18975"/>
    <cellStyle name="Vejica 2 2 3 2 4 2 2 6" xfId="6259"/>
    <cellStyle name="Vejica 2 2 3 2 4 2 2 6 2" xfId="20417"/>
    <cellStyle name="Vejica 2 2 3 2 4 2 2 7" xfId="10485"/>
    <cellStyle name="Vejica 2 2 3 2 4 2 2 7 2" xfId="24643"/>
    <cellStyle name="Vejica 2 2 3 2 4 2 2 8" xfId="14743"/>
    <cellStyle name="Vejica 2 2 3 2 4 2 3" xfId="940"/>
    <cellStyle name="Vejica 2 2 3 2 4 2 3 2" xfId="5201"/>
    <cellStyle name="Vejica 2 2 3 2 4 2 3 2 2" xfId="9427"/>
    <cellStyle name="Vejica 2 2 3 2 4 2 3 2 2 2" xfId="23585"/>
    <cellStyle name="Vejica 2 2 3 2 4 2 3 2 3" xfId="13653"/>
    <cellStyle name="Vejica 2 2 3 2 4 2 3 2 3 2" xfId="27811"/>
    <cellStyle name="Vejica 2 2 3 2 4 2 3 2 4" xfId="17911"/>
    <cellStyle name="Vejica 2 2 3 2 4 2 3 3" xfId="3793"/>
    <cellStyle name="Vejica 2 2 3 2 4 2 3 3 2" xfId="8019"/>
    <cellStyle name="Vejica 2 2 3 2 4 2 3 3 2 2" xfId="22177"/>
    <cellStyle name="Vejica 2 2 3 2 4 2 3 3 3" xfId="12245"/>
    <cellStyle name="Vejica 2 2 3 2 4 2 3 3 3 2" xfId="26403"/>
    <cellStyle name="Vejica 2 2 3 2 4 2 3 3 4" xfId="16503"/>
    <cellStyle name="Vejica 2 2 3 2 4 2 3 4" xfId="2385"/>
    <cellStyle name="Vejica 2 2 3 2 4 2 3 4 2" xfId="19327"/>
    <cellStyle name="Vejica 2 2 3 2 4 2 3 5" xfId="6611"/>
    <cellStyle name="Vejica 2 2 3 2 4 2 3 5 2" xfId="20769"/>
    <cellStyle name="Vejica 2 2 3 2 4 2 3 6" xfId="10837"/>
    <cellStyle name="Vejica 2 2 3 2 4 2 3 6 2" xfId="24995"/>
    <cellStyle name="Vejica 2 2 3 2 4 2 3 7" xfId="15095"/>
    <cellStyle name="Vejica 2 2 3 2 4 2 4" xfId="4497"/>
    <cellStyle name="Vejica 2 2 3 2 4 2 4 2" xfId="8723"/>
    <cellStyle name="Vejica 2 2 3 2 4 2 4 2 2" xfId="22881"/>
    <cellStyle name="Vejica 2 2 3 2 4 2 4 3" xfId="12949"/>
    <cellStyle name="Vejica 2 2 3 2 4 2 4 3 2" xfId="27107"/>
    <cellStyle name="Vejica 2 2 3 2 4 2 4 4" xfId="17207"/>
    <cellStyle name="Vejica 2 2 3 2 4 2 5" xfId="3089"/>
    <cellStyle name="Vejica 2 2 3 2 4 2 5 2" xfId="7315"/>
    <cellStyle name="Vejica 2 2 3 2 4 2 5 2 2" xfId="21473"/>
    <cellStyle name="Vejica 2 2 3 2 4 2 5 3" xfId="11541"/>
    <cellStyle name="Vejica 2 2 3 2 4 2 5 3 2" xfId="25699"/>
    <cellStyle name="Vejica 2 2 3 2 4 2 5 4" xfId="15799"/>
    <cellStyle name="Vejica 2 2 3 2 4 2 6" xfId="1681"/>
    <cellStyle name="Vejica 2 2 3 2 4 2 6 2" xfId="18623"/>
    <cellStyle name="Vejica 2 2 3 2 4 2 7" xfId="5907"/>
    <cellStyle name="Vejica 2 2 3 2 4 2 7 2" xfId="20065"/>
    <cellStyle name="Vejica 2 2 3 2 4 2 8" xfId="10133"/>
    <cellStyle name="Vejica 2 2 3 2 4 2 8 2" xfId="24291"/>
    <cellStyle name="Vejica 2 2 3 2 4 2 9" xfId="14391"/>
    <cellStyle name="Vejica 2 2 3 2 4 3" xfId="460"/>
    <cellStyle name="Vejica 2 2 3 2 4 3 2" xfId="1164"/>
    <cellStyle name="Vejica 2 2 3 2 4 3 2 2" xfId="5425"/>
    <cellStyle name="Vejica 2 2 3 2 4 3 2 2 2" xfId="9651"/>
    <cellStyle name="Vejica 2 2 3 2 4 3 2 2 2 2" xfId="23809"/>
    <cellStyle name="Vejica 2 2 3 2 4 3 2 2 3" xfId="13877"/>
    <cellStyle name="Vejica 2 2 3 2 4 3 2 2 3 2" xfId="28035"/>
    <cellStyle name="Vejica 2 2 3 2 4 3 2 2 4" xfId="18135"/>
    <cellStyle name="Vejica 2 2 3 2 4 3 2 3" xfId="4017"/>
    <cellStyle name="Vejica 2 2 3 2 4 3 2 3 2" xfId="8243"/>
    <cellStyle name="Vejica 2 2 3 2 4 3 2 3 2 2" xfId="22401"/>
    <cellStyle name="Vejica 2 2 3 2 4 3 2 3 3" xfId="12469"/>
    <cellStyle name="Vejica 2 2 3 2 4 3 2 3 3 2" xfId="26627"/>
    <cellStyle name="Vejica 2 2 3 2 4 3 2 3 4" xfId="16727"/>
    <cellStyle name="Vejica 2 2 3 2 4 3 2 4" xfId="2609"/>
    <cellStyle name="Vejica 2 2 3 2 4 3 2 4 2" xfId="19551"/>
    <cellStyle name="Vejica 2 2 3 2 4 3 2 5" xfId="6835"/>
    <cellStyle name="Vejica 2 2 3 2 4 3 2 5 2" xfId="20993"/>
    <cellStyle name="Vejica 2 2 3 2 4 3 2 6" xfId="11061"/>
    <cellStyle name="Vejica 2 2 3 2 4 3 2 6 2" xfId="25219"/>
    <cellStyle name="Vejica 2 2 3 2 4 3 2 7" xfId="15319"/>
    <cellStyle name="Vejica 2 2 3 2 4 3 3" xfId="4721"/>
    <cellStyle name="Vejica 2 2 3 2 4 3 3 2" xfId="8947"/>
    <cellStyle name="Vejica 2 2 3 2 4 3 3 2 2" xfId="23105"/>
    <cellStyle name="Vejica 2 2 3 2 4 3 3 3" xfId="13173"/>
    <cellStyle name="Vejica 2 2 3 2 4 3 3 3 2" xfId="27331"/>
    <cellStyle name="Vejica 2 2 3 2 4 3 3 4" xfId="17431"/>
    <cellStyle name="Vejica 2 2 3 2 4 3 4" xfId="3313"/>
    <cellStyle name="Vejica 2 2 3 2 4 3 4 2" xfId="7539"/>
    <cellStyle name="Vejica 2 2 3 2 4 3 4 2 2" xfId="21697"/>
    <cellStyle name="Vejica 2 2 3 2 4 3 4 3" xfId="11765"/>
    <cellStyle name="Vejica 2 2 3 2 4 3 4 3 2" xfId="25923"/>
    <cellStyle name="Vejica 2 2 3 2 4 3 4 4" xfId="16023"/>
    <cellStyle name="Vejica 2 2 3 2 4 3 5" xfId="1905"/>
    <cellStyle name="Vejica 2 2 3 2 4 3 5 2" xfId="18847"/>
    <cellStyle name="Vejica 2 2 3 2 4 3 6" xfId="6131"/>
    <cellStyle name="Vejica 2 2 3 2 4 3 6 2" xfId="20289"/>
    <cellStyle name="Vejica 2 2 3 2 4 3 7" xfId="10357"/>
    <cellStyle name="Vejica 2 2 3 2 4 3 7 2" xfId="24515"/>
    <cellStyle name="Vejica 2 2 3 2 4 3 8" xfId="14615"/>
    <cellStyle name="Vejica 2 2 3 2 4 4" xfId="812"/>
    <cellStyle name="Vejica 2 2 3 2 4 4 2" xfId="5073"/>
    <cellStyle name="Vejica 2 2 3 2 4 4 2 2" xfId="9299"/>
    <cellStyle name="Vejica 2 2 3 2 4 4 2 2 2" xfId="23457"/>
    <cellStyle name="Vejica 2 2 3 2 4 4 2 3" xfId="13525"/>
    <cellStyle name="Vejica 2 2 3 2 4 4 2 3 2" xfId="27683"/>
    <cellStyle name="Vejica 2 2 3 2 4 4 2 4" xfId="17783"/>
    <cellStyle name="Vejica 2 2 3 2 4 4 3" xfId="3665"/>
    <cellStyle name="Vejica 2 2 3 2 4 4 3 2" xfId="7891"/>
    <cellStyle name="Vejica 2 2 3 2 4 4 3 2 2" xfId="22049"/>
    <cellStyle name="Vejica 2 2 3 2 4 4 3 3" xfId="12117"/>
    <cellStyle name="Vejica 2 2 3 2 4 4 3 3 2" xfId="26275"/>
    <cellStyle name="Vejica 2 2 3 2 4 4 3 4" xfId="16375"/>
    <cellStyle name="Vejica 2 2 3 2 4 4 4" xfId="2257"/>
    <cellStyle name="Vejica 2 2 3 2 4 4 4 2" xfId="19199"/>
    <cellStyle name="Vejica 2 2 3 2 4 4 5" xfId="6483"/>
    <cellStyle name="Vejica 2 2 3 2 4 4 5 2" xfId="20641"/>
    <cellStyle name="Vejica 2 2 3 2 4 4 6" xfId="10709"/>
    <cellStyle name="Vejica 2 2 3 2 4 4 6 2" xfId="24867"/>
    <cellStyle name="Vejica 2 2 3 2 4 4 7" xfId="14967"/>
    <cellStyle name="Vejica 2 2 3 2 4 5" xfId="4337"/>
    <cellStyle name="Vejica 2 2 3 2 4 5 2" xfId="8563"/>
    <cellStyle name="Vejica 2 2 3 2 4 5 2 2" xfId="22721"/>
    <cellStyle name="Vejica 2 2 3 2 4 5 3" xfId="12789"/>
    <cellStyle name="Vejica 2 2 3 2 4 5 3 2" xfId="26947"/>
    <cellStyle name="Vejica 2 2 3 2 4 5 4" xfId="17047"/>
    <cellStyle name="Vejica 2 2 3 2 4 6" xfId="2929"/>
    <cellStyle name="Vejica 2 2 3 2 4 6 2" xfId="7155"/>
    <cellStyle name="Vejica 2 2 3 2 4 6 2 2" xfId="21313"/>
    <cellStyle name="Vejica 2 2 3 2 4 6 3" xfId="11381"/>
    <cellStyle name="Vejica 2 2 3 2 4 6 3 2" xfId="25539"/>
    <cellStyle name="Vejica 2 2 3 2 4 6 4" xfId="15639"/>
    <cellStyle name="Vejica 2 2 3 2 4 7" xfId="1553"/>
    <cellStyle name="Vejica 2 2 3 2 4 7 2" xfId="18495"/>
    <cellStyle name="Vejica 2 2 3 2 4 8" xfId="5779"/>
    <cellStyle name="Vejica 2 2 3 2 4 8 2" xfId="19937"/>
    <cellStyle name="Vejica 2 2 3 2 4 9" xfId="10005"/>
    <cellStyle name="Vejica 2 2 3 2 4 9 2" xfId="24163"/>
    <cellStyle name="Vejica 2 2 3 2 5" xfId="169"/>
    <cellStyle name="Vejica 2 2 3 2 5 2" xfId="554"/>
    <cellStyle name="Vejica 2 2 3 2 5 2 2" xfId="1258"/>
    <cellStyle name="Vejica 2 2 3 2 5 2 2 2" xfId="5519"/>
    <cellStyle name="Vejica 2 2 3 2 5 2 2 2 2" xfId="9745"/>
    <cellStyle name="Vejica 2 2 3 2 5 2 2 2 2 2" xfId="23903"/>
    <cellStyle name="Vejica 2 2 3 2 5 2 2 2 3" xfId="13971"/>
    <cellStyle name="Vejica 2 2 3 2 5 2 2 2 3 2" xfId="28129"/>
    <cellStyle name="Vejica 2 2 3 2 5 2 2 2 4" xfId="18229"/>
    <cellStyle name="Vejica 2 2 3 2 5 2 2 3" xfId="4111"/>
    <cellStyle name="Vejica 2 2 3 2 5 2 2 3 2" xfId="8337"/>
    <cellStyle name="Vejica 2 2 3 2 5 2 2 3 2 2" xfId="22495"/>
    <cellStyle name="Vejica 2 2 3 2 5 2 2 3 3" xfId="12563"/>
    <cellStyle name="Vejica 2 2 3 2 5 2 2 3 3 2" xfId="26721"/>
    <cellStyle name="Vejica 2 2 3 2 5 2 2 3 4" xfId="16821"/>
    <cellStyle name="Vejica 2 2 3 2 5 2 2 4" xfId="2703"/>
    <cellStyle name="Vejica 2 2 3 2 5 2 2 4 2" xfId="19645"/>
    <cellStyle name="Vejica 2 2 3 2 5 2 2 5" xfId="6929"/>
    <cellStyle name="Vejica 2 2 3 2 5 2 2 5 2" xfId="21087"/>
    <cellStyle name="Vejica 2 2 3 2 5 2 2 6" xfId="11155"/>
    <cellStyle name="Vejica 2 2 3 2 5 2 2 6 2" xfId="25313"/>
    <cellStyle name="Vejica 2 2 3 2 5 2 2 7" xfId="15413"/>
    <cellStyle name="Vejica 2 2 3 2 5 2 3" xfId="4815"/>
    <cellStyle name="Vejica 2 2 3 2 5 2 3 2" xfId="9041"/>
    <cellStyle name="Vejica 2 2 3 2 5 2 3 2 2" xfId="23199"/>
    <cellStyle name="Vejica 2 2 3 2 5 2 3 3" xfId="13267"/>
    <cellStyle name="Vejica 2 2 3 2 5 2 3 3 2" xfId="27425"/>
    <cellStyle name="Vejica 2 2 3 2 5 2 3 4" xfId="17525"/>
    <cellStyle name="Vejica 2 2 3 2 5 2 4" xfId="3407"/>
    <cellStyle name="Vejica 2 2 3 2 5 2 4 2" xfId="7633"/>
    <cellStyle name="Vejica 2 2 3 2 5 2 4 2 2" xfId="21791"/>
    <cellStyle name="Vejica 2 2 3 2 5 2 4 3" xfId="11859"/>
    <cellStyle name="Vejica 2 2 3 2 5 2 4 3 2" xfId="26017"/>
    <cellStyle name="Vejica 2 2 3 2 5 2 4 4" xfId="16117"/>
    <cellStyle name="Vejica 2 2 3 2 5 2 5" xfId="1999"/>
    <cellStyle name="Vejica 2 2 3 2 5 2 5 2" xfId="18941"/>
    <cellStyle name="Vejica 2 2 3 2 5 2 6" xfId="6225"/>
    <cellStyle name="Vejica 2 2 3 2 5 2 6 2" xfId="20383"/>
    <cellStyle name="Vejica 2 2 3 2 5 2 7" xfId="10451"/>
    <cellStyle name="Vejica 2 2 3 2 5 2 7 2" xfId="24609"/>
    <cellStyle name="Vejica 2 2 3 2 5 2 8" xfId="14709"/>
    <cellStyle name="Vejica 2 2 3 2 5 3" xfId="906"/>
    <cellStyle name="Vejica 2 2 3 2 5 3 2" xfId="5167"/>
    <cellStyle name="Vejica 2 2 3 2 5 3 2 2" xfId="9393"/>
    <cellStyle name="Vejica 2 2 3 2 5 3 2 2 2" xfId="23551"/>
    <cellStyle name="Vejica 2 2 3 2 5 3 2 3" xfId="13619"/>
    <cellStyle name="Vejica 2 2 3 2 5 3 2 3 2" xfId="27777"/>
    <cellStyle name="Vejica 2 2 3 2 5 3 2 4" xfId="17877"/>
    <cellStyle name="Vejica 2 2 3 2 5 3 3" xfId="3759"/>
    <cellStyle name="Vejica 2 2 3 2 5 3 3 2" xfId="7985"/>
    <cellStyle name="Vejica 2 2 3 2 5 3 3 2 2" xfId="22143"/>
    <cellStyle name="Vejica 2 2 3 2 5 3 3 3" xfId="12211"/>
    <cellStyle name="Vejica 2 2 3 2 5 3 3 3 2" xfId="26369"/>
    <cellStyle name="Vejica 2 2 3 2 5 3 3 4" xfId="16469"/>
    <cellStyle name="Vejica 2 2 3 2 5 3 4" xfId="2351"/>
    <cellStyle name="Vejica 2 2 3 2 5 3 4 2" xfId="19293"/>
    <cellStyle name="Vejica 2 2 3 2 5 3 5" xfId="6577"/>
    <cellStyle name="Vejica 2 2 3 2 5 3 5 2" xfId="20735"/>
    <cellStyle name="Vejica 2 2 3 2 5 3 6" xfId="10803"/>
    <cellStyle name="Vejica 2 2 3 2 5 3 6 2" xfId="24961"/>
    <cellStyle name="Vejica 2 2 3 2 5 3 7" xfId="15061"/>
    <cellStyle name="Vejica 2 2 3 2 5 4" xfId="4431"/>
    <cellStyle name="Vejica 2 2 3 2 5 4 2" xfId="8657"/>
    <cellStyle name="Vejica 2 2 3 2 5 4 2 2" xfId="22815"/>
    <cellStyle name="Vejica 2 2 3 2 5 4 3" xfId="12883"/>
    <cellStyle name="Vejica 2 2 3 2 5 4 3 2" xfId="27041"/>
    <cellStyle name="Vejica 2 2 3 2 5 4 4" xfId="17141"/>
    <cellStyle name="Vejica 2 2 3 2 5 5" xfId="3023"/>
    <cellStyle name="Vejica 2 2 3 2 5 5 2" xfId="7249"/>
    <cellStyle name="Vejica 2 2 3 2 5 5 2 2" xfId="21407"/>
    <cellStyle name="Vejica 2 2 3 2 5 5 3" xfId="11475"/>
    <cellStyle name="Vejica 2 2 3 2 5 5 3 2" xfId="25633"/>
    <cellStyle name="Vejica 2 2 3 2 5 5 4" xfId="15733"/>
    <cellStyle name="Vejica 2 2 3 2 5 6" xfId="1615"/>
    <cellStyle name="Vejica 2 2 3 2 5 6 2" xfId="18557"/>
    <cellStyle name="Vejica 2 2 3 2 5 7" xfId="5841"/>
    <cellStyle name="Vejica 2 2 3 2 5 7 2" xfId="19999"/>
    <cellStyle name="Vejica 2 2 3 2 5 8" xfId="10067"/>
    <cellStyle name="Vejica 2 2 3 2 5 8 2" xfId="24225"/>
    <cellStyle name="Vejica 2 2 3 2 5 9" xfId="14325"/>
    <cellStyle name="Vejica 2 2 3 2 6" xfId="201"/>
    <cellStyle name="Vejica 2 2 3 2 6 2" xfId="426"/>
    <cellStyle name="Vejica 2 2 3 2 6 2 2" xfId="1130"/>
    <cellStyle name="Vejica 2 2 3 2 6 2 2 2" xfId="5391"/>
    <cellStyle name="Vejica 2 2 3 2 6 2 2 2 2" xfId="9617"/>
    <cellStyle name="Vejica 2 2 3 2 6 2 2 2 2 2" xfId="23775"/>
    <cellStyle name="Vejica 2 2 3 2 6 2 2 2 3" xfId="13843"/>
    <cellStyle name="Vejica 2 2 3 2 6 2 2 2 3 2" xfId="28001"/>
    <cellStyle name="Vejica 2 2 3 2 6 2 2 2 4" xfId="18101"/>
    <cellStyle name="Vejica 2 2 3 2 6 2 2 3" xfId="3983"/>
    <cellStyle name="Vejica 2 2 3 2 6 2 2 3 2" xfId="8209"/>
    <cellStyle name="Vejica 2 2 3 2 6 2 2 3 2 2" xfId="22367"/>
    <cellStyle name="Vejica 2 2 3 2 6 2 2 3 3" xfId="12435"/>
    <cellStyle name="Vejica 2 2 3 2 6 2 2 3 3 2" xfId="26593"/>
    <cellStyle name="Vejica 2 2 3 2 6 2 2 3 4" xfId="16693"/>
    <cellStyle name="Vejica 2 2 3 2 6 2 2 4" xfId="2575"/>
    <cellStyle name="Vejica 2 2 3 2 6 2 2 4 2" xfId="19517"/>
    <cellStyle name="Vejica 2 2 3 2 6 2 2 5" xfId="6801"/>
    <cellStyle name="Vejica 2 2 3 2 6 2 2 5 2" xfId="20959"/>
    <cellStyle name="Vejica 2 2 3 2 6 2 2 6" xfId="11027"/>
    <cellStyle name="Vejica 2 2 3 2 6 2 2 6 2" xfId="25185"/>
    <cellStyle name="Vejica 2 2 3 2 6 2 2 7" xfId="15285"/>
    <cellStyle name="Vejica 2 2 3 2 6 2 3" xfId="4687"/>
    <cellStyle name="Vejica 2 2 3 2 6 2 3 2" xfId="8913"/>
    <cellStyle name="Vejica 2 2 3 2 6 2 3 2 2" xfId="23071"/>
    <cellStyle name="Vejica 2 2 3 2 6 2 3 3" xfId="13139"/>
    <cellStyle name="Vejica 2 2 3 2 6 2 3 3 2" xfId="27297"/>
    <cellStyle name="Vejica 2 2 3 2 6 2 3 4" xfId="17397"/>
    <cellStyle name="Vejica 2 2 3 2 6 2 4" xfId="3279"/>
    <cellStyle name="Vejica 2 2 3 2 6 2 4 2" xfId="7505"/>
    <cellStyle name="Vejica 2 2 3 2 6 2 4 2 2" xfId="21663"/>
    <cellStyle name="Vejica 2 2 3 2 6 2 4 3" xfId="11731"/>
    <cellStyle name="Vejica 2 2 3 2 6 2 4 3 2" xfId="25889"/>
    <cellStyle name="Vejica 2 2 3 2 6 2 4 4" xfId="15989"/>
    <cellStyle name="Vejica 2 2 3 2 6 2 5" xfId="1871"/>
    <cellStyle name="Vejica 2 2 3 2 6 2 5 2" xfId="18813"/>
    <cellStyle name="Vejica 2 2 3 2 6 2 6" xfId="6097"/>
    <cellStyle name="Vejica 2 2 3 2 6 2 6 2" xfId="20255"/>
    <cellStyle name="Vejica 2 2 3 2 6 2 7" xfId="10323"/>
    <cellStyle name="Vejica 2 2 3 2 6 2 7 2" xfId="24481"/>
    <cellStyle name="Vejica 2 2 3 2 6 2 8" xfId="14581"/>
    <cellStyle name="Vejica 2 2 3 2 6 3" xfId="778"/>
    <cellStyle name="Vejica 2 2 3 2 6 3 2" xfId="5039"/>
    <cellStyle name="Vejica 2 2 3 2 6 3 2 2" xfId="9265"/>
    <cellStyle name="Vejica 2 2 3 2 6 3 2 2 2" xfId="23423"/>
    <cellStyle name="Vejica 2 2 3 2 6 3 2 3" xfId="13491"/>
    <cellStyle name="Vejica 2 2 3 2 6 3 2 3 2" xfId="27649"/>
    <cellStyle name="Vejica 2 2 3 2 6 3 2 4" xfId="17749"/>
    <cellStyle name="Vejica 2 2 3 2 6 3 3" xfId="3631"/>
    <cellStyle name="Vejica 2 2 3 2 6 3 3 2" xfId="7857"/>
    <cellStyle name="Vejica 2 2 3 2 6 3 3 2 2" xfId="22015"/>
    <cellStyle name="Vejica 2 2 3 2 6 3 3 3" xfId="12083"/>
    <cellStyle name="Vejica 2 2 3 2 6 3 3 3 2" xfId="26241"/>
    <cellStyle name="Vejica 2 2 3 2 6 3 3 4" xfId="16341"/>
    <cellStyle name="Vejica 2 2 3 2 6 3 4" xfId="2223"/>
    <cellStyle name="Vejica 2 2 3 2 6 3 4 2" xfId="19165"/>
    <cellStyle name="Vejica 2 2 3 2 6 3 5" xfId="6449"/>
    <cellStyle name="Vejica 2 2 3 2 6 3 5 2" xfId="20607"/>
    <cellStyle name="Vejica 2 2 3 2 6 3 6" xfId="10675"/>
    <cellStyle name="Vejica 2 2 3 2 6 3 6 2" xfId="24833"/>
    <cellStyle name="Vejica 2 2 3 2 6 3 7" xfId="14933"/>
    <cellStyle name="Vejica 2 2 3 2 6 4" xfId="4463"/>
    <cellStyle name="Vejica 2 2 3 2 6 4 2" xfId="8689"/>
    <cellStyle name="Vejica 2 2 3 2 6 4 2 2" xfId="22847"/>
    <cellStyle name="Vejica 2 2 3 2 6 4 3" xfId="12915"/>
    <cellStyle name="Vejica 2 2 3 2 6 4 3 2" xfId="27073"/>
    <cellStyle name="Vejica 2 2 3 2 6 4 4" xfId="17173"/>
    <cellStyle name="Vejica 2 2 3 2 6 5" xfId="3055"/>
    <cellStyle name="Vejica 2 2 3 2 6 5 2" xfId="7281"/>
    <cellStyle name="Vejica 2 2 3 2 6 5 2 2" xfId="21439"/>
    <cellStyle name="Vejica 2 2 3 2 6 5 3" xfId="11507"/>
    <cellStyle name="Vejica 2 2 3 2 6 5 3 2" xfId="25665"/>
    <cellStyle name="Vejica 2 2 3 2 6 5 4" xfId="15765"/>
    <cellStyle name="Vejica 2 2 3 2 6 6" xfId="1647"/>
    <cellStyle name="Vejica 2 2 3 2 6 6 2" xfId="18589"/>
    <cellStyle name="Vejica 2 2 3 2 6 7" xfId="5873"/>
    <cellStyle name="Vejica 2 2 3 2 6 7 2" xfId="20031"/>
    <cellStyle name="Vejica 2 2 3 2 6 8" xfId="10099"/>
    <cellStyle name="Vejica 2 2 3 2 6 8 2" xfId="24257"/>
    <cellStyle name="Vejica 2 2 3 2 6 9" xfId="14357"/>
    <cellStyle name="Vejica 2 2 3 2 7" xfId="361"/>
    <cellStyle name="Vejica 2 2 3 2 7 2" xfId="713"/>
    <cellStyle name="Vejica 2 2 3 2 7 2 2" xfId="1417"/>
    <cellStyle name="Vejica 2 2 3 2 7 2 2 2" xfId="5678"/>
    <cellStyle name="Vejica 2 2 3 2 7 2 2 2 2" xfId="9904"/>
    <cellStyle name="Vejica 2 2 3 2 7 2 2 2 2 2" xfId="24062"/>
    <cellStyle name="Vejica 2 2 3 2 7 2 2 2 3" xfId="14130"/>
    <cellStyle name="Vejica 2 2 3 2 7 2 2 2 3 2" xfId="28288"/>
    <cellStyle name="Vejica 2 2 3 2 7 2 2 2 4" xfId="18388"/>
    <cellStyle name="Vejica 2 2 3 2 7 2 2 3" xfId="4270"/>
    <cellStyle name="Vejica 2 2 3 2 7 2 2 3 2" xfId="8496"/>
    <cellStyle name="Vejica 2 2 3 2 7 2 2 3 2 2" xfId="22654"/>
    <cellStyle name="Vejica 2 2 3 2 7 2 2 3 3" xfId="12722"/>
    <cellStyle name="Vejica 2 2 3 2 7 2 2 3 3 2" xfId="26880"/>
    <cellStyle name="Vejica 2 2 3 2 7 2 2 3 4" xfId="16980"/>
    <cellStyle name="Vejica 2 2 3 2 7 2 2 4" xfId="2862"/>
    <cellStyle name="Vejica 2 2 3 2 7 2 2 4 2" xfId="19804"/>
    <cellStyle name="Vejica 2 2 3 2 7 2 2 5" xfId="7088"/>
    <cellStyle name="Vejica 2 2 3 2 7 2 2 5 2" xfId="21246"/>
    <cellStyle name="Vejica 2 2 3 2 7 2 2 6" xfId="11314"/>
    <cellStyle name="Vejica 2 2 3 2 7 2 2 6 2" xfId="25472"/>
    <cellStyle name="Vejica 2 2 3 2 7 2 2 7" xfId="15572"/>
    <cellStyle name="Vejica 2 2 3 2 7 2 3" xfId="4974"/>
    <cellStyle name="Vejica 2 2 3 2 7 2 3 2" xfId="9200"/>
    <cellStyle name="Vejica 2 2 3 2 7 2 3 2 2" xfId="23358"/>
    <cellStyle name="Vejica 2 2 3 2 7 2 3 3" xfId="13426"/>
    <cellStyle name="Vejica 2 2 3 2 7 2 3 3 2" xfId="27584"/>
    <cellStyle name="Vejica 2 2 3 2 7 2 3 4" xfId="17684"/>
    <cellStyle name="Vejica 2 2 3 2 7 2 4" xfId="3566"/>
    <cellStyle name="Vejica 2 2 3 2 7 2 4 2" xfId="7792"/>
    <cellStyle name="Vejica 2 2 3 2 7 2 4 2 2" xfId="21950"/>
    <cellStyle name="Vejica 2 2 3 2 7 2 4 3" xfId="12018"/>
    <cellStyle name="Vejica 2 2 3 2 7 2 4 3 2" xfId="26176"/>
    <cellStyle name="Vejica 2 2 3 2 7 2 4 4" xfId="16276"/>
    <cellStyle name="Vejica 2 2 3 2 7 2 5" xfId="2158"/>
    <cellStyle name="Vejica 2 2 3 2 7 2 5 2" xfId="19100"/>
    <cellStyle name="Vejica 2 2 3 2 7 2 6" xfId="6384"/>
    <cellStyle name="Vejica 2 2 3 2 7 2 6 2" xfId="20542"/>
    <cellStyle name="Vejica 2 2 3 2 7 2 7" xfId="10610"/>
    <cellStyle name="Vejica 2 2 3 2 7 2 7 2" xfId="24768"/>
    <cellStyle name="Vejica 2 2 3 2 7 2 8" xfId="14868"/>
    <cellStyle name="Vejica 2 2 3 2 7 3" xfId="1065"/>
    <cellStyle name="Vejica 2 2 3 2 7 3 2" xfId="5326"/>
    <cellStyle name="Vejica 2 2 3 2 7 3 2 2" xfId="9552"/>
    <cellStyle name="Vejica 2 2 3 2 7 3 2 2 2" xfId="23710"/>
    <cellStyle name="Vejica 2 2 3 2 7 3 2 3" xfId="13778"/>
    <cellStyle name="Vejica 2 2 3 2 7 3 2 3 2" xfId="27936"/>
    <cellStyle name="Vejica 2 2 3 2 7 3 2 4" xfId="18036"/>
    <cellStyle name="Vejica 2 2 3 2 7 3 3" xfId="3918"/>
    <cellStyle name="Vejica 2 2 3 2 7 3 3 2" xfId="8144"/>
    <cellStyle name="Vejica 2 2 3 2 7 3 3 2 2" xfId="22302"/>
    <cellStyle name="Vejica 2 2 3 2 7 3 3 3" xfId="12370"/>
    <cellStyle name="Vejica 2 2 3 2 7 3 3 3 2" xfId="26528"/>
    <cellStyle name="Vejica 2 2 3 2 7 3 3 4" xfId="16628"/>
    <cellStyle name="Vejica 2 2 3 2 7 3 4" xfId="2510"/>
    <cellStyle name="Vejica 2 2 3 2 7 3 4 2" xfId="19452"/>
    <cellStyle name="Vejica 2 2 3 2 7 3 5" xfId="6736"/>
    <cellStyle name="Vejica 2 2 3 2 7 3 5 2" xfId="20894"/>
    <cellStyle name="Vejica 2 2 3 2 7 3 6" xfId="10962"/>
    <cellStyle name="Vejica 2 2 3 2 7 3 6 2" xfId="25120"/>
    <cellStyle name="Vejica 2 2 3 2 7 3 7" xfId="15220"/>
    <cellStyle name="Vejica 2 2 3 2 7 4" xfId="4622"/>
    <cellStyle name="Vejica 2 2 3 2 7 4 2" xfId="8848"/>
    <cellStyle name="Vejica 2 2 3 2 7 4 2 2" xfId="23006"/>
    <cellStyle name="Vejica 2 2 3 2 7 4 3" xfId="13074"/>
    <cellStyle name="Vejica 2 2 3 2 7 4 3 2" xfId="27232"/>
    <cellStyle name="Vejica 2 2 3 2 7 4 4" xfId="17332"/>
    <cellStyle name="Vejica 2 2 3 2 7 5" xfId="3214"/>
    <cellStyle name="Vejica 2 2 3 2 7 5 2" xfId="7440"/>
    <cellStyle name="Vejica 2 2 3 2 7 5 2 2" xfId="21598"/>
    <cellStyle name="Vejica 2 2 3 2 7 5 3" xfId="11666"/>
    <cellStyle name="Vejica 2 2 3 2 7 5 3 2" xfId="25824"/>
    <cellStyle name="Vejica 2 2 3 2 7 5 4" xfId="15924"/>
    <cellStyle name="Vejica 2 2 3 2 7 6" xfId="1806"/>
    <cellStyle name="Vejica 2 2 3 2 7 6 2" xfId="18748"/>
    <cellStyle name="Vejica 2 2 3 2 7 7" xfId="6032"/>
    <cellStyle name="Vejica 2 2 3 2 7 7 2" xfId="20190"/>
    <cellStyle name="Vejica 2 2 3 2 7 8" xfId="10258"/>
    <cellStyle name="Vejica 2 2 3 2 7 8 2" xfId="24416"/>
    <cellStyle name="Vejica 2 2 3 2 7 9" xfId="14516"/>
    <cellStyle name="Vejica 2 2 3 2 8" xfId="394"/>
    <cellStyle name="Vejica 2 2 3 2 8 2" xfId="1098"/>
    <cellStyle name="Vejica 2 2 3 2 8 2 2" xfId="5359"/>
    <cellStyle name="Vejica 2 2 3 2 8 2 2 2" xfId="9585"/>
    <cellStyle name="Vejica 2 2 3 2 8 2 2 2 2" xfId="23743"/>
    <cellStyle name="Vejica 2 2 3 2 8 2 2 3" xfId="13811"/>
    <cellStyle name="Vejica 2 2 3 2 8 2 2 3 2" xfId="27969"/>
    <cellStyle name="Vejica 2 2 3 2 8 2 2 4" xfId="18069"/>
    <cellStyle name="Vejica 2 2 3 2 8 2 3" xfId="3951"/>
    <cellStyle name="Vejica 2 2 3 2 8 2 3 2" xfId="8177"/>
    <cellStyle name="Vejica 2 2 3 2 8 2 3 2 2" xfId="22335"/>
    <cellStyle name="Vejica 2 2 3 2 8 2 3 3" xfId="12403"/>
    <cellStyle name="Vejica 2 2 3 2 8 2 3 3 2" xfId="26561"/>
    <cellStyle name="Vejica 2 2 3 2 8 2 3 4" xfId="16661"/>
    <cellStyle name="Vejica 2 2 3 2 8 2 4" xfId="2543"/>
    <cellStyle name="Vejica 2 2 3 2 8 2 4 2" xfId="19485"/>
    <cellStyle name="Vejica 2 2 3 2 8 2 5" xfId="6769"/>
    <cellStyle name="Vejica 2 2 3 2 8 2 5 2" xfId="20927"/>
    <cellStyle name="Vejica 2 2 3 2 8 2 6" xfId="10995"/>
    <cellStyle name="Vejica 2 2 3 2 8 2 6 2" xfId="25153"/>
    <cellStyle name="Vejica 2 2 3 2 8 2 7" xfId="15253"/>
    <cellStyle name="Vejica 2 2 3 2 8 3" xfId="4655"/>
    <cellStyle name="Vejica 2 2 3 2 8 3 2" xfId="8881"/>
    <cellStyle name="Vejica 2 2 3 2 8 3 2 2" xfId="23039"/>
    <cellStyle name="Vejica 2 2 3 2 8 3 3" xfId="13107"/>
    <cellStyle name="Vejica 2 2 3 2 8 3 3 2" xfId="27265"/>
    <cellStyle name="Vejica 2 2 3 2 8 3 4" xfId="17365"/>
    <cellStyle name="Vejica 2 2 3 2 8 4" xfId="3247"/>
    <cellStyle name="Vejica 2 2 3 2 8 4 2" xfId="7473"/>
    <cellStyle name="Vejica 2 2 3 2 8 4 2 2" xfId="21631"/>
    <cellStyle name="Vejica 2 2 3 2 8 4 3" xfId="11699"/>
    <cellStyle name="Vejica 2 2 3 2 8 4 3 2" xfId="25857"/>
    <cellStyle name="Vejica 2 2 3 2 8 4 4" xfId="15957"/>
    <cellStyle name="Vejica 2 2 3 2 8 5" xfId="1839"/>
    <cellStyle name="Vejica 2 2 3 2 8 5 2" xfId="18781"/>
    <cellStyle name="Vejica 2 2 3 2 8 6" xfId="6065"/>
    <cellStyle name="Vejica 2 2 3 2 8 6 2" xfId="20223"/>
    <cellStyle name="Vejica 2 2 3 2 8 7" xfId="10291"/>
    <cellStyle name="Vejica 2 2 3 2 8 7 2" xfId="24449"/>
    <cellStyle name="Vejica 2 2 3 2 8 8" xfId="14549"/>
    <cellStyle name="Vejica 2 2 3 2 9" xfId="746"/>
    <cellStyle name="Vejica 2 2 3 2 9 2" xfId="5007"/>
    <cellStyle name="Vejica 2 2 3 2 9 2 2" xfId="9233"/>
    <cellStyle name="Vejica 2 2 3 2 9 2 2 2" xfId="23391"/>
    <cellStyle name="Vejica 2 2 3 2 9 2 3" xfId="13459"/>
    <cellStyle name="Vejica 2 2 3 2 9 2 3 2" xfId="27617"/>
    <cellStyle name="Vejica 2 2 3 2 9 2 4" xfId="17717"/>
    <cellStyle name="Vejica 2 2 3 2 9 3" xfId="3599"/>
    <cellStyle name="Vejica 2 2 3 2 9 3 2" xfId="7825"/>
    <cellStyle name="Vejica 2 2 3 2 9 3 2 2" xfId="21983"/>
    <cellStyle name="Vejica 2 2 3 2 9 3 3" xfId="12051"/>
    <cellStyle name="Vejica 2 2 3 2 9 3 3 2" xfId="26209"/>
    <cellStyle name="Vejica 2 2 3 2 9 3 4" xfId="16309"/>
    <cellStyle name="Vejica 2 2 3 2 9 4" xfId="2191"/>
    <cellStyle name="Vejica 2 2 3 2 9 4 2" xfId="19133"/>
    <cellStyle name="Vejica 2 2 3 2 9 5" xfId="6417"/>
    <cellStyle name="Vejica 2 2 3 2 9 5 2" xfId="20575"/>
    <cellStyle name="Vejica 2 2 3 2 9 6" xfId="10643"/>
    <cellStyle name="Vejica 2 2 3 2 9 6 2" xfId="24801"/>
    <cellStyle name="Vejica 2 2 3 2 9 7" xfId="14901"/>
    <cellStyle name="Vejica 2 2 3 3" xfId="91"/>
    <cellStyle name="Vejica 2 2 3 3 10" xfId="9957"/>
    <cellStyle name="Vejica 2 2 3 3 10 2" xfId="24115"/>
    <cellStyle name="Vejica 2 2 3 3 11" xfId="14215"/>
    <cellStyle name="Vejica 2 2 3 3 2" xfId="251"/>
    <cellStyle name="Vejica 2 2 3 3 2 2" xfId="604"/>
    <cellStyle name="Vejica 2 2 3 3 2 2 2" xfId="1308"/>
    <cellStyle name="Vejica 2 2 3 3 2 2 2 2" xfId="5569"/>
    <cellStyle name="Vejica 2 2 3 3 2 2 2 2 2" xfId="9795"/>
    <cellStyle name="Vejica 2 2 3 3 2 2 2 2 2 2" xfId="23953"/>
    <cellStyle name="Vejica 2 2 3 3 2 2 2 2 3" xfId="14021"/>
    <cellStyle name="Vejica 2 2 3 3 2 2 2 2 3 2" xfId="28179"/>
    <cellStyle name="Vejica 2 2 3 3 2 2 2 2 4" xfId="18279"/>
    <cellStyle name="Vejica 2 2 3 3 2 2 2 3" xfId="4161"/>
    <cellStyle name="Vejica 2 2 3 3 2 2 2 3 2" xfId="8387"/>
    <cellStyle name="Vejica 2 2 3 3 2 2 2 3 2 2" xfId="22545"/>
    <cellStyle name="Vejica 2 2 3 3 2 2 2 3 3" xfId="12613"/>
    <cellStyle name="Vejica 2 2 3 3 2 2 2 3 3 2" xfId="26771"/>
    <cellStyle name="Vejica 2 2 3 3 2 2 2 3 4" xfId="16871"/>
    <cellStyle name="Vejica 2 2 3 3 2 2 2 4" xfId="2753"/>
    <cellStyle name="Vejica 2 2 3 3 2 2 2 4 2" xfId="19695"/>
    <cellStyle name="Vejica 2 2 3 3 2 2 2 5" xfId="6979"/>
    <cellStyle name="Vejica 2 2 3 3 2 2 2 5 2" xfId="21137"/>
    <cellStyle name="Vejica 2 2 3 3 2 2 2 6" xfId="11205"/>
    <cellStyle name="Vejica 2 2 3 3 2 2 2 6 2" xfId="25363"/>
    <cellStyle name="Vejica 2 2 3 3 2 2 2 7" xfId="15463"/>
    <cellStyle name="Vejica 2 2 3 3 2 2 3" xfId="4865"/>
    <cellStyle name="Vejica 2 2 3 3 2 2 3 2" xfId="9091"/>
    <cellStyle name="Vejica 2 2 3 3 2 2 3 2 2" xfId="23249"/>
    <cellStyle name="Vejica 2 2 3 3 2 2 3 3" xfId="13317"/>
    <cellStyle name="Vejica 2 2 3 3 2 2 3 3 2" xfId="27475"/>
    <cellStyle name="Vejica 2 2 3 3 2 2 3 4" xfId="17575"/>
    <cellStyle name="Vejica 2 2 3 3 2 2 4" xfId="3457"/>
    <cellStyle name="Vejica 2 2 3 3 2 2 4 2" xfId="7683"/>
    <cellStyle name="Vejica 2 2 3 3 2 2 4 2 2" xfId="21841"/>
    <cellStyle name="Vejica 2 2 3 3 2 2 4 3" xfId="11909"/>
    <cellStyle name="Vejica 2 2 3 3 2 2 4 3 2" xfId="26067"/>
    <cellStyle name="Vejica 2 2 3 3 2 2 4 4" xfId="16167"/>
    <cellStyle name="Vejica 2 2 3 3 2 2 5" xfId="2049"/>
    <cellStyle name="Vejica 2 2 3 3 2 2 5 2" xfId="18991"/>
    <cellStyle name="Vejica 2 2 3 3 2 2 6" xfId="6275"/>
    <cellStyle name="Vejica 2 2 3 3 2 2 6 2" xfId="20433"/>
    <cellStyle name="Vejica 2 2 3 3 2 2 7" xfId="10501"/>
    <cellStyle name="Vejica 2 2 3 3 2 2 7 2" xfId="24659"/>
    <cellStyle name="Vejica 2 2 3 3 2 2 8" xfId="14759"/>
    <cellStyle name="Vejica 2 2 3 3 2 3" xfId="956"/>
    <cellStyle name="Vejica 2 2 3 3 2 3 2" xfId="5217"/>
    <cellStyle name="Vejica 2 2 3 3 2 3 2 2" xfId="9443"/>
    <cellStyle name="Vejica 2 2 3 3 2 3 2 2 2" xfId="23601"/>
    <cellStyle name="Vejica 2 2 3 3 2 3 2 3" xfId="13669"/>
    <cellStyle name="Vejica 2 2 3 3 2 3 2 3 2" xfId="27827"/>
    <cellStyle name="Vejica 2 2 3 3 2 3 2 4" xfId="17927"/>
    <cellStyle name="Vejica 2 2 3 3 2 3 3" xfId="3809"/>
    <cellStyle name="Vejica 2 2 3 3 2 3 3 2" xfId="8035"/>
    <cellStyle name="Vejica 2 2 3 3 2 3 3 2 2" xfId="22193"/>
    <cellStyle name="Vejica 2 2 3 3 2 3 3 3" xfId="12261"/>
    <cellStyle name="Vejica 2 2 3 3 2 3 3 3 2" xfId="26419"/>
    <cellStyle name="Vejica 2 2 3 3 2 3 3 4" xfId="16519"/>
    <cellStyle name="Vejica 2 2 3 3 2 3 4" xfId="2401"/>
    <cellStyle name="Vejica 2 2 3 3 2 3 4 2" xfId="19343"/>
    <cellStyle name="Vejica 2 2 3 3 2 3 5" xfId="6627"/>
    <cellStyle name="Vejica 2 2 3 3 2 3 5 2" xfId="20785"/>
    <cellStyle name="Vejica 2 2 3 3 2 3 6" xfId="10853"/>
    <cellStyle name="Vejica 2 2 3 3 2 3 6 2" xfId="25011"/>
    <cellStyle name="Vejica 2 2 3 3 2 3 7" xfId="15111"/>
    <cellStyle name="Vejica 2 2 3 3 2 4" xfId="4513"/>
    <cellStyle name="Vejica 2 2 3 3 2 4 2" xfId="8739"/>
    <cellStyle name="Vejica 2 2 3 3 2 4 2 2" xfId="22897"/>
    <cellStyle name="Vejica 2 2 3 3 2 4 3" xfId="12965"/>
    <cellStyle name="Vejica 2 2 3 3 2 4 3 2" xfId="27123"/>
    <cellStyle name="Vejica 2 2 3 3 2 4 4" xfId="17223"/>
    <cellStyle name="Vejica 2 2 3 3 2 5" xfId="3105"/>
    <cellStyle name="Vejica 2 2 3 3 2 5 2" xfId="7331"/>
    <cellStyle name="Vejica 2 2 3 3 2 5 2 2" xfId="21489"/>
    <cellStyle name="Vejica 2 2 3 3 2 5 3" xfId="11557"/>
    <cellStyle name="Vejica 2 2 3 3 2 5 3 2" xfId="25715"/>
    <cellStyle name="Vejica 2 2 3 3 2 5 4" xfId="15815"/>
    <cellStyle name="Vejica 2 2 3 3 2 6" xfId="1697"/>
    <cellStyle name="Vejica 2 2 3 3 2 6 2" xfId="18639"/>
    <cellStyle name="Vejica 2 2 3 3 2 7" xfId="5923"/>
    <cellStyle name="Vejica 2 2 3 3 2 7 2" xfId="20081"/>
    <cellStyle name="Vejica 2 2 3 3 2 8" xfId="10149"/>
    <cellStyle name="Vejica 2 2 3 3 2 8 2" xfId="24307"/>
    <cellStyle name="Vejica 2 2 3 3 2 9" xfId="14407"/>
    <cellStyle name="Vejica 2 2 3 3 3" xfId="310"/>
    <cellStyle name="Vejica 2 2 3 3 3 2" xfId="662"/>
    <cellStyle name="Vejica 2 2 3 3 3 2 2" xfId="1366"/>
    <cellStyle name="Vejica 2 2 3 3 3 2 2 2" xfId="5627"/>
    <cellStyle name="Vejica 2 2 3 3 3 2 2 2 2" xfId="9853"/>
    <cellStyle name="Vejica 2 2 3 3 3 2 2 2 2 2" xfId="24011"/>
    <cellStyle name="Vejica 2 2 3 3 3 2 2 2 3" xfId="14079"/>
    <cellStyle name="Vejica 2 2 3 3 3 2 2 2 3 2" xfId="28237"/>
    <cellStyle name="Vejica 2 2 3 3 3 2 2 2 4" xfId="18337"/>
    <cellStyle name="Vejica 2 2 3 3 3 2 2 3" xfId="4219"/>
    <cellStyle name="Vejica 2 2 3 3 3 2 2 3 2" xfId="8445"/>
    <cellStyle name="Vejica 2 2 3 3 3 2 2 3 2 2" xfId="22603"/>
    <cellStyle name="Vejica 2 2 3 3 3 2 2 3 3" xfId="12671"/>
    <cellStyle name="Vejica 2 2 3 3 3 2 2 3 3 2" xfId="26829"/>
    <cellStyle name="Vejica 2 2 3 3 3 2 2 3 4" xfId="16929"/>
    <cellStyle name="Vejica 2 2 3 3 3 2 2 4" xfId="2811"/>
    <cellStyle name="Vejica 2 2 3 3 3 2 2 4 2" xfId="19753"/>
    <cellStyle name="Vejica 2 2 3 3 3 2 2 5" xfId="7037"/>
    <cellStyle name="Vejica 2 2 3 3 3 2 2 5 2" xfId="21195"/>
    <cellStyle name="Vejica 2 2 3 3 3 2 2 6" xfId="11263"/>
    <cellStyle name="Vejica 2 2 3 3 3 2 2 6 2" xfId="25421"/>
    <cellStyle name="Vejica 2 2 3 3 3 2 2 7" xfId="15521"/>
    <cellStyle name="Vejica 2 2 3 3 3 2 3" xfId="4923"/>
    <cellStyle name="Vejica 2 2 3 3 3 2 3 2" xfId="9149"/>
    <cellStyle name="Vejica 2 2 3 3 3 2 3 2 2" xfId="23307"/>
    <cellStyle name="Vejica 2 2 3 3 3 2 3 3" xfId="13375"/>
    <cellStyle name="Vejica 2 2 3 3 3 2 3 3 2" xfId="27533"/>
    <cellStyle name="Vejica 2 2 3 3 3 2 3 4" xfId="17633"/>
    <cellStyle name="Vejica 2 2 3 3 3 2 4" xfId="3515"/>
    <cellStyle name="Vejica 2 2 3 3 3 2 4 2" xfId="7741"/>
    <cellStyle name="Vejica 2 2 3 3 3 2 4 2 2" xfId="21899"/>
    <cellStyle name="Vejica 2 2 3 3 3 2 4 3" xfId="11967"/>
    <cellStyle name="Vejica 2 2 3 3 3 2 4 3 2" xfId="26125"/>
    <cellStyle name="Vejica 2 2 3 3 3 2 4 4" xfId="16225"/>
    <cellStyle name="Vejica 2 2 3 3 3 2 5" xfId="2107"/>
    <cellStyle name="Vejica 2 2 3 3 3 2 5 2" xfId="19049"/>
    <cellStyle name="Vejica 2 2 3 3 3 2 6" xfId="6333"/>
    <cellStyle name="Vejica 2 2 3 3 3 2 6 2" xfId="20491"/>
    <cellStyle name="Vejica 2 2 3 3 3 2 7" xfId="10559"/>
    <cellStyle name="Vejica 2 2 3 3 3 2 7 2" xfId="24717"/>
    <cellStyle name="Vejica 2 2 3 3 3 2 8" xfId="14817"/>
    <cellStyle name="Vejica 2 2 3 3 3 3" xfId="1014"/>
    <cellStyle name="Vejica 2 2 3 3 3 3 2" xfId="5275"/>
    <cellStyle name="Vejica 2 2 3 3 3 3 2 2" xfId="9501"/>
    <cellStyle name="Vejica 2 2 3 3 3 3 2 2 2" xfId="23659"/>
    <cellStyle name="Vejica 2 2 3 3 3 3 2 3" xfId="13727"/>
    <cellStyle name="Vejica 2 2 3 3 3 3 2 3 2" xfId="27885"/>
    <cellStyle name="Vejica 2 2 3 3 3 3 2 4" xfId="17985"/>
    <cellStyle name="Vejica 2 2 3 3 3 3 3" xfId="3867"/>
    <cellStyle name="Vejica 2 2 3 3 3 3 3 2" xfId="8093"/>
    <cellStyle name="Vejica 2 2 3 3 3 3 3 2 2" xfId="22251"/>
    <cellStyle name="Vejica 2 2 3 3 3 3 3 3" xfId="12319"/>
    <cellStyle name="Vejica 2 2 3 3 3 3 3 3 2" xfId="26477"/>
    <cellStyle name="Vejica 2 2 3 3 3 3 3 4" xfId="16577"/>
    <cellStyle name="Vejica 2 2 3 3 3 3 4" xfId="2459"/>
    <cellStyle name="Vejica 2 2 3 3 3 3 4 2" xfId="19401"/>
    <cellStyle name="Vejica 2 2 3 3 3 3 5" xfId="6685"/>
    <cellStyle name="Vejica 2 2 3 3 3 3 5 2" xfId="20843"/>
    <cellStyle name="Vejica 2 2 3 3 3 3 6" xfId="10911"/>
    <cellStyle name="Vejica 2 2 3 3 3 3 6 2" xfId="25069"/>
    <cellStyle name="Vejica 2 2 3 3 3 3 7" xfId="15169"/>
    <cellStyle name="Vejica 2 2 3 3 3 4" xfId="4571"/>
    <cellStyle name="Vejica 2 2 3 3 3 4 2" xfId="8797"/>
    <cellStyle name="Vejica 2 2 3 3 3 4 2 2" xfId="22955"/>
    <cellStyle name="Vejica 2 2 3 3 3 4 3" xfId="13023"/>
    <cellStyle name="Vejica 2 2 3 3 3 4 3 2" xfId="27181"/>
    <cellStyle name="Vejica 2 2 3 3 3 4 4" xfId="17281"/>
    <cellStyle name="Vejica 2 2 3 3 3 5" xfId="3163"/>
    <cellStyle name="Vejica 2 2 3 3 3 5 2" xfId="7389"/>
    <cellStyle name="Vejica 2 2 3 3 3 5 2 2" xfId="21547"/>
    <cellStyle name="Vejica 2 2 3 3 3 5 3" xfId="11615"/>
    <cellStyle name="Vejica 2 2 3 3 3 5 3 2" xfId="25773"/>
    <cellStyle name="Vejica 2 2 3 3 3 5 4" xfId="15873"/>
    <cellStyle name="Vejica 2 2 3 3 3 6" xfId="1755"/>
    <cellStyle name="Vejica 2 2 3 3 3 6 2" xfId="18697"/>
    <cellStyle name="Vejica 2 2 3 3 3 7" xfId="5981"/>
    <cellStyle name="Vejica 2 2 3 3 3 7 2" xfId="20139"/>
    <cellStyle name="Vejica 2 2 3 3 3 8" xfId="10207"/>
    <cellStyle name="Vejica 2 2 3 3 3 8 2" xfId="24365"/>
    <cellStyle name="Vejica 2 2 3 3 3 9" xfId="14465"/>
    <cellStyle name="Vejica 2 2 3 3 4" xfId="476"/>
    <cellStyle name="Vejica 2 2 3 3 4 2" xfId="1180"/>
    <cellStyle name="Vejica 2 2 3 3 4 2 2" xfId="5441"/>
    <cellStyle name="Vejica 2 2 3 3 4 2 2 2" xfId="9667"/>
    <cellStyle name="Vejica 2 2 3 3 4 2 2 2 2" xfId="23825"/>
    <cellStyle name="Vejica 2 2 3 3 4 2 2 3" xfId="13893"/>
    <cellStyle name="Vejica 2 2 3 3 4 2 2 3 2" xfId="28051"/>
    <cellStyle name="Vejica 2 2 3 3 4 2 2 4" xfId="18151"/>
    <cellStyle name="Vejica 2 2 3 3 4 2 3" xfId="4033"/>
    <cellStyle name="Vejica 2 2 3 3 4 2 3 2" xfId="8259"/>
    <cellStyle name="Vejica 2 2 3 3 4 2 3 2 2" xfId="22417"/>
    <cellStyle name="Vejica 2 2 3 3 4 2 3 3" xfId="12485"/>
    <cellStyle name="Vejica 2 2 3 3 4 2 3 3 2" xfId="26643"/>
    <cellStyle name="Vejica 2 2 3 3 4 2 3 4" xfId="16743"/>
    <cellStyle name="Vejica 2 2 3 3 4 2 4" xfId="2625"/>
    <cellStyle name="Vejica 2 2 3 3 4 2 4 2" xfId="19567"/>
    <cellStyle name="Vejica 2 2 3 3 4 2 5" xfId="6851"/>
    <cellStyle name="Vejica 2 2 3 3 4 2 5 2" xfId="21009"/>
    <cellStyle name="Vejica 2 2 3 3 4 2 6" xfId="11077"/>
    <cellStyle name="Vejica 2 2 3 3 4 2 6 2" xfId="25235"/>
    <cellStyle name="Vejica 2 2 3 3 4 2 7" xfId="15335"/>
    <cellStyle name="Vejica 2 2 3 3 4 3" xfId="4737"/>
    <cellStyle name="Vejica 2 2 3 3 4 3 2" xfId="8963"/>
    <cellStyle name="Vejica 2 2 3 3 4 3 2 2" xfId="23121"/>
    <cellStyle name="Vejica 2 2 3 3 4 3 3" xfId="13189"/>
    <cellStyle name="Vejica 2 2 3 3 4 3 3 2" xfId="27347"/>
    <cellStyle name="Vejica 2 2 3 3 4 3 4" xfId="17447"/>
    <cellStyle name="Vejica 2 2 3 3 4 4" xfId="3329"/>
    <cellStyle name="Vejica 2 2 3 3 4 4 2" xfId="7555"/>
    <cellStyle name="Vejica 2 2 3 3 4 4 2 2" xfId="21713"/>
    <cellStyle name="Vejica 2 2 3 3 4 4 3" xfId="11781"/>
    <cellStyle name="Vejica 2 2 3 3 4 4 3 2" xfId="25939"/>
    <cellStyle name="Vejica 2 2 3 3 4 4 4" xfId="16039"/>
    <cellStyle name="Vejica 2 2 3 3 4 5" xfId="1921"/>
    <cellStyle name="Vejica 2 2 3 3 4 5 2" xfId="18863"/>
    <cellStyle name="Vejica 2 2 3 3 4 6" xfId="6147"/>
    <cellStyle name="Vejica 2 2 3 3 4 6 2" xfId="20305"/>
    <cellStyle name="Vejica 2 2 3 3 4 7" xfId="10373"/>
    <cellStyle name="Vejica 2 2 3 3 4 7 2" xfId="24531"/>
    <cellStyle name="Vejica 2 2 3 3 4 8" xfId="14631"/>
    <cellStyle name="Vejica 2 2 3 3 5" xfId="828"/>
    <cellStyle name="Vejica 2 2 3 3 5 2" xfId="5089"/>
    <cellStyle name="Vejica 2 2 3 3 5 2 2" xfId="9315"/>
    <cellStyle name="Vejica 2 2 3 3 5 2 2 2" xfId="23473"/>
    <cellStyle name="Vejica 2 2 3 3 5 2 3" xfId="13541"/>
    <cellStyle name="Vejica 2 2 3 3 5 2 3 2" xfId="27699"/>
    <cellStyle name="Vejica 2 2 3 3 5 2 4" xfId="17799"/>
    <cellStyle name="Vejica 2 2 3 3 5 3" xfId="3681"/>
    <cellStyle name="Vejica 2 2 3 3 5 3 2" xfId="7907"/>
    <cellStyle name="Vejica 2 2 3 3 5 3 2 2" xfId="22065"/>
    <cellStyle name="Vejica 2 2 3 3 5 3 3" xfId="12133"/>
    <cellStyle name="Vejica 2 2 3 3 5 3 3 2" xfId="26291"/>
    <cellStyle name="Vejica 2 2 3 3 5 3 4" xfId="16391"/>
    <cellStyle name="Vejica 2 2 3 3 5 4" xfId="2273"/>
    <cellStyle name="Vejica 2 2 3 3 5 4 2" xfId="19215"/>
    <cellStyle name="Vejica 2 2 3 3 5 5" xfId="6499"/>
    <cellStyle name="Vejica 2 2 3 3 5 5 2" xfId="20657"/>
    <cellStyle name="Vejica 2 2 3 3 5 6" xfId="10725"/>
    <cellStyle name="Vejica 2 2 3 3 5 6 2" xfId="24883"/>
    <cellStyle name="Vejica 2 2 3 3 5 7" xfId="14983"/>
    <cellStyle name="Vejica 2 2 3 3 6" xfId="4353"/>
    <cellStyle name="Vejica 2 2 3 3 6 2" xfId="8579"/>
    <cellStyle name="Vejica 2 2 3 3 6 2 2" xfId="22737"/>
    <cellStyle name="Vejica 2 2 3 3 6 3" xfId="12805"/>
    <cellStyle name="Vejica 2 2 3 3 6 3 2" xfId="26963"/>
    <cellStyle name="Vejica 2 2 3 3 6 4" xfId="17063"/>
    <cellStyle name="Vejica 2 2 3 3 7" xfId="2945"/>
    <cellStyle name="Vejica 2 2 3 3 7 2" xfId="7171"/>
    <cellStyle name="Vejica 2 2 3 3 7 2 2" xfId="21329"/>
    <cellStyle name="Vejica 2 2 3 3 7 3" xfId="11397"/>
    <cellStyle name="Vejica 2 2 3 3 7 3 2" xfId="25555"/>
    <cellStyle name="Vejica 2 2 3 3 7 4" xfId="15655"/>
    <cellStyle name="Vejica 2 2 3 3 8" xfId="1505"/>
    <cellStyle name="Vejica 2 2 3 3 8 2" xfId="18447"/>
    <cellStyle name="Vejica 2 2 3 3 9" xfId="5731"/>
    <cellStyle name="Vejica 2 2 3 3 9 2" xfId="19889"/>
    <cellStyle name="Vejica 2 2 3 4" xfId="123"/>
    <cellStyle name="Vejica 2 2 3 4 10" xfId="14279"/>
    <cellStyle name="Vejica 2 2 3 4 2" xfId="283"/>
    <cellStyle name="Vejica 2 2 3 4 2 2" xfId="636"/>
    <cellStyle name="Vejica 2 2 3 4 2 2 2" xfId="1340"/>
    <cellStyle name="Vejica 2 2 3 4 2 2 2 2" xfId="5601"/>
    <cellStyle name="Vejica 2 2 3 4 2 2 2 2 2" xfId="9827"/>
    <cellStyle name="Vejica 2 2 3 4 2 2 2 2 2 2" xfId="23985"/>
    <cellStyle name="Vejica 2 2 3 4 2 2 2 2 3" xfId="14053"/>
    <cellStyle name="Vejica 2 2 3 4 2 2 2 2 3 2" xfId="28211"/>
    <cellStyle name="Vejica 2 2 3 4 2 2 2 2 4" xfId="18311"/>
    <cellStyle name="Vejica 2 2 3 4 2 2 2 3" xfId="4193"/>
    <cellStyle name="Vejica 2 2 3 4 2 2 2 3 2" xfId="8419"/>
    <cellStyle name="Vejica 2 2 3 4 2 2 2 3 2 2" xfId="22577"/>
    <cellStyle name="Vejica 2 2 3 4 2 2 2 3 3" xfId="12645"/>
    <cellStyle name="Vejica 2 2 3 4 2 2 2 3 3 2" xfId="26803"/>
    <cellStyle name="Vejica 2 2 3 4 2 2 2 3 4" xfId="16903"/>
    <cellStyle name="Vejica 2 2 3 4 2 2 2 4" xfId="2785"/>
    <cellStyle name="Vejica 2 2 3 4 2 2 2 4 2" xfId="19727"/>
    <cellStyle name="Vejica 2 2 3 4 2 2 2 5" xfId="7011"/>
    <cellStyle name="Vejica 2 2 3 4 2 2 2 5 2" xfId="21169"/>
    <cellStyle name="Vejica 2 2 3 4 2 2 2 6" xfId="11237"/>
    <cellStyle name="Vejica 2 2 3 4 2 2 2 6 2" xfId="25395"/>
    <cellStyle name="Vejica 2 2 3 4 2 2 2 7" xfId="15495"/>
    <cellStyle name="Vejica 2 2 3 4 2 2 3" xfId="4897"/>
    <cellStyle name="Vejica 2 2 3 4 2 2 3 2" xfId="9123"/>
    <cellStyle name="Vejica 2 2 3 4 2 2 3 2 2" xfId="23281"/>
    <cellStyle name="Vejica 2 2 3 4 2 2 3 3" xfId="13349"/>
    <cellStyle name="Vejica 2 2 3 4 2 2 3 3 2" xfId="27507"/>
    <cellStyle name="Vejica 2 2 3 4 2 2 3 4" xfId="17607"/>
    <cellStyle name="Vejica 2 2 3 4 2 2 4" xfId="3489"/>
    <cellStyle name="Vejica 2 2 3 4 2 2 4 2" xfId="7715"/>
    <cellStyle name="Vejica 2 2 3 4 2 2 4 2 2" xfId="21873"/>
    <cellStyle name="Vejica 2 2 3 4 2 2 4 3" xfId="11941"/>
    <cellStyle name="Vejica 2 2 3 4 2 2 4 3 2" xfId="26099"/>
    <cellStyle name="Vejica 2 2 3 4 2 2 4 4" xfId="16199"/>
    <cellStyle name="Vejica 2 2 3 4 2 2 5" xfId="2081"/>
    <cellStyle name="Vejica 2 2 3 4 2 2 5 2" xfId="19023"/>
    <cellStyle name="Vejica 2 2 3 4 2 2 6" xfId="6307"/>
    <cellStyle name="Vejica 2 2 3 4 2 2 6 2" xfId="20465"/>
    <cellStyle name="Vejica 2 2 3 4 2 2 7" xfId="10533"/>
    <cellStyle name="Vejica 2 2 3 4 2 2 7 2" xfId="24691"/>
    <cellStyle name="Vejica 2 2 3 4 2 2 8" xfId="14791"/>
    <cellStyle name="Vejica 2 2 3 4 2 3" xfId="988"/>
    <cellStyle name="Vejica 2 2 3 4 2 3 2" xfId="5249"/>
    <cellStyle name="Vejica 2 2 3 4 2 3 2 2" xfId="9475"/>
    <cellStyle name="Vejica 2 2 3 4 2 3 2 2 2" xfId="23633"/>
    <cellStyle name="Vejica 2 2 3 4 2 3 2 3" xfId="13701"/>
    <cellStyle name="Vejica 2 2 3 4 2 3 2 3 2" xfId="27859"/>
    <cellStyle name="Vejica 2 2 3 4 2 3 2 4" xfId="17959"/>
    <cellStyle name="Vejica 2 2 3 4 2 3 3" xfId="3841"/>
    <cellStyle name="Vejica 2 2 3 4 2 3 3 2" xfId="8067"/>
    <cellStyle name="Vejica 2 2 3 4 2 3 3 2 2" xfId="22225"/>
    <cellStyle name="Vejica 2 2 3 4 2 3 3 3" xfId="12293"/>
    <cellStyle name="Vejica 2 2 3 4 2 3 3 3 2" xfId="26451"/>
    <cellStyle name="Vejica 2 2 3 4 2 3 3 4" xfId="16551"/>
    <cellStyle name="Vejica 2 2 3 4 2 3 4" xfId="2433"/>
    <cellStyle name="Vejica 2 2 3 4 2 3 4 2" xfId="19375"/>
    <cellStyle name="Vejica 2 2 3 4 2 3 5" xfId="6659"/>
    <cellStyle name="Vejica 2 2 3 4 2 3 5 2" xfId="20817"/>
    <cellStyle name="Vejica 2 2 3 4 2 3 6" xfId="10885"/>
    <cellStyle name="Vejica 2 2 3 4 2 3 6 2" xfId="25043"/>
    <cellStyle name="Vejica 2 2 3 4 2 3 7" xfId="15143"/>
    <cellStyle name="Vejica 2 2 3 4 2 4" xfId="4545"/>
    <cellStyle name="Vejica 2 2 3 4 2 4 2" xfId="8771"/>
    <cellStyle name="Vejica 2 2 3 4 2 4 2 2" xfId="22929"/>
    <cellStyle name="Vejica 2 2 3 4 2 4 3" xfId="12997"/>
    <cellStyle name="Vejica 2 2 3 4 2 4 3 2" xfId="27155"/>
    <cellStyle name="Vejica 2 2 3 4 2 4 4" xfId="17255"/>
    <cellStyle name="Vejica 2 2 3 4 2 5" xfId="3137"/>
    <cellStyle name="Vejica 2 2 3 4 2 5 2" xfId="7363"/>
    <cellStyle name="Vejica 2 2 3 4 2 5 2 2" xfId="21521"/>
    <cellStyle name="Vejica 2 2 3 4 2 5 3" xfId="11589"/>
    <cellStyle name="Vejica 2 2 3 4 2 5 3 2" xfId="25747"/>
    <cellStyle name="Vejica 2 2 3 4 2 5 4" xfId="15847"/>
    <cellStyle name="Vejica 2 2 3 4 2 6" xfId="1729"/>
    <cellStyle name="Vejica 2 2 3 4 2 6 2" xfId="18671"/>
    <cellStyle name="Vejica 2 2 3 4 2 7" xfId="5955"/>
    <cellStyle name="Vejica 2 2 3 4 2 7 2" xfId="20113"/>
    <cellStyle name="Vejica 2 2 3 4 2 8" xfId="10181"/>
    <cellStyle name="Vejica 2 2 3 4 2 8 2" xfId="24339"/>
    <cellStyle name="Vejica 2 2 3 4 2 9" xfId="14439"/>
    <cellStyle name="Vejica 2 2 3 4 3" xfId="508"/>
    <cellStyle name="Vejica 2 2 3 4 3 2" xfId="1212"/>
    <cellStyle name="Vejica 2 2 3 4 3 2 2" xfId="5473"/>
    <cellStyle name="Vejica 2 2 3 4 3 2 2 2" xfId="9699"/>
    <cellStyle name="Vejica 2 2 3 4 3 2 2 2 2" xfId="23857"/>
    <cellStyle name="Vejica 2 2 3 4 3 2 2 3" xfId="13925"/>
    <cellStyle name="Vejica 2 2 3 4 3 2 2 3 2" xfId="28083"/>
    <cellStyle name="Vejica 2 2 3 4 3 2 2 4" xfId="18183"/>
    <cellStyle name="Vejica 2 2 3 4 3 2 3" xfId="4065"/>
    <cellStyle name="Vejica 2 2 3 4 3 2 3 2" xfId="8291"/>
    <cellStyle name="Vejica 2 2 3 4 3 2 3 2 2" xfId="22449"/>
    <cellStyle name="Vejica 2 2 3 4 3 2 3 3" xfId="12517"/>
    <cellStyle name="Vejica 2 2 3 4 3 2 3 3 2" xfId="26675"/>
    <cellStyle name="Vejica 2 2 3 4 3 2 3 4" xfId="16775"/>
    <cellStyle name="Vejica 2 2 3 4 3 2 4" xfId="2657"/>
    <cellStyle name="Vejica 2 2 3 4 3 2 4 2" xfId="19599"/>
    <cellStyle name="Vejica 2 2 3 4 3 2 5" xfId="6883"/>
    <cellStyle name="Vejica 2 2 3 4 3 2 5 2" xfId="21041"/>
    <cellStyle name="Vejica 2 2 3 4 3 2 6" xfId="11109"/>
    <cellStyle name="Vejica 2 2 3 4 3 2 6 2" xfId="25267"/>
    <cellStyle name="Vejica 2 2 3 4 3 2 7" xfId="15367"/>
    <cellStyle name="Vejica 2 2 3 4 3 3" xfId="4769"/>
    <cellStyle name="Vejica 2 2 3 4 3 3 2" xfId="8995"/>
    <cellStyle name="Vejica 2 2 3 4 3 3 2 2" xfId="23153"/>
    <cellStyle name="Vejica 2 2 3 4 3 3 3" xfId="13221"/>
    <cellStyle name="Vejica 2 2 3 4 3 3 3 2" xfId="27379"/>
    <cellStyle name="Vejica 2 2 3 4 3 3 4" xfId="17479"/>
    <cellStyle name="Vejica 2 2 3 4 3 4" xfId="3361"/>
    <cellStyle name="Vejica 2 2 3 4 3 4 2" xfId="7587"/>
    <cellStyle name="Vejica 2 2 3 4 3 4 2 2" xfId="21745"/>
    <cellStyle name="Vejica 2 2 3 4 3 4 3" xfId="11813"/>
    <cellStyle name="Vejica 2 2 3 4 3 4 3 2" xfId="25971"/>
    <cellStyle name="Vejica 2 2 3 4 3 4 4" xfId="16071"/>
    <cellStyle name="Vejica 2 2 3 4 3 5" xfId="1953"/>
    <cellStyle name="Vejica 2 2 3 4 3 5 2" xfId="18895"/>
    <cellStyle name="Vejica 2 2 3 4 3 6" xfId="6179"/>
    <cellStyle name="Vejica 2 2 3 4 3 6 2" xfId="20337"/>
    <cellStyle name="Vejica 2 2 3 4 3 7" xfId="10405"/>
    <cellStyle name="Vejica 2 2 3 4 3 7 2" xfId="24563"/>
    <cellStyle name="Vejica 2 2 3 4 3 8" xfId="14663"/>
    <cellStyle name="Vejica 2 2 3 4 4" xfId="860"/>
    <cellStyle name="Vejica 2 2 3 4 4 2" xfId="5121"/>
    <cellStyle name="Vejica 2 2 3 4 4 2 2" xfId="9347"/>
    <cellStyle name="Vejica 2 2 3 4 4 2 2 2" xfId="23505"/>
    <cellStyle name="Vejica 2 2 3 4 4 2 3" xfId="13573"/>
    <cellStyle name="Vejica 2 2 3 4 4 2 3 2" xfId="27731"/>
    <cellStyle name="Vejica 2 2 3 4 4 2 4" xfId="17831"/>
    <cellStyle name="Vejica 2 2 3 4 4 3" xfId="3713"/>
    <cellStyle name="Vejica 2 2 3 4 4 3 2" xfId="7939"/>
    <cellStyle name="Vejica 2 2 3 4 4 3 2 2" xfId="22097"/>
    <cellStyle name="Vejica 2 2 3 4 4 3 3" xfId="12165"/>
    <cellStyle name="Vejica 2 2 3 4 4 3 3 2" xfId="26323"/>
    <cellStyle name="Vejica 2 2 3 4 4 3 4" xfId="16423"/>
    <cellStyle name="Vejica 2 2 3 4 4 4" xfId="2305"/>
    <cellStyle name="Vejica 2 2 3 4 4 4 2" xfId="19247"/>
    <cellStyle name="Vejica 2 2 3 4 4 5" xfId="6531"/>
    <cellStyle name="Vejica 2 2 3 4 4 5 2" xfId="20689"/>
    <cellStyle name="Vejica 2 2 3 4 4 6" xfId="10757"/>
    <cellStyle name="Vejica 2 2 3 4 4 6 2" xfId="24915"/>
    <cellStyle name="Vejica 2 2 3 4 4 7" xfId="15015"/>
    <cellStyle name="Vejica 2 2 3 4 5" xfId="4385"/>
    <cellStyle name="Vejica 2 2 3 4 5 2" xfId="8611"/>
    <cellStyle name="Vejica 2 2 3 4 5 2 2" xfId="22769"/>
    <cellStyle name="Vejica 2 2 3 4 5 3" xfId="12837"/>
    <cellStyle name="Vejica 2 2 3 4 5 3 2" xfId="26995"/>
    <cellStyle name="Vejica 2 2 3 4 5 4" xfId="17095"/>
    <cellStyle name="Vejica 2 2 3 4 6" xfId="2977"/>
    <cellStyle name="Vejica 2 2 3 4 6 2" xfId="7203"/>
    <cellStyle name="Vejica 2 2 3 4 6 2 2" xfId="21361"/>
    <cellStyle name="Vejica 2 2 3 4 6 3" xfId="11429"/>
    <cellStyle name="Vejica 2 2 3 4 6 3 2" xfId="25587"/>
    <cellStyle name="Vejica 2 2 3 4 6 4" xfId="15687"/>
    <cellStyle name="Vejica 2 2 3 4 7" xfId="1569"/>
    <cellStyle name="Vejica 2 2 3 4 7 2" xfId="18511"/>
    <cellStyle name="Vejica 2 2 3 4 8" xfId="5795"/>
    <cellStyle name="Vejica 2 2 3 4 8 2" xfId="19953"/>
    <cellStyle name="Vejica 2 2 3 4 9" xfId="10021"/>
    <cellStyle name="Vejica 2 2 3 4 9 2" xfId="24179"/>
    <cellStyle name="Vejica 2 2 3 5" xfId="53"/>
    <cellStyle name="Vejica 2 2 3 5 10" xfId="14247"/>
    <cellStyle name="Vejica 2 2 3 5 2" xfId="219"/>
    <cellStyle name="Vejica 2 2 3 5 2 2" xfId="572"/>
    <cellStyle name="Vejica 2 2 3 5 2 2 2" xfId="1276"/>
    <cellStyle name="Vejica 2 2 3 5 2 2 2 2" xfId="5537"/>
    <cellStyle name="Vejica 2 2 3 5 2 2 2 2 2" xfId="9763"/>
    <cellStyle name="Vejica 2 2 3 5 2 2 2 2 2 2" xfId="23921"/>
    <cellStyle name="Vejica 2 2 3 5 2 2 2 2 3" xfId="13989"/>
    <cellStyle name="Vejica 2 2 3 5 2 2 2 2 3 2" xfId="28147"/>
    <cellStyle name="Vejica 2 2 3 5 2 2 2 2 4" xfId="18247"/>
    <cellStyle name="Vejica 2 2 3 5 2 2 2 3" xfId="4129"/>
    <cellStyle name="Vejica 2 2 3 5 2 2 2 3 2" xfId="8355"/>
    <cellStyle name="Vejica 2 2 3 5 2 2 2 3 2 2" xfId="22513"/>
    <cellStyle name="Vejica 2 2 3 5 2 2 2 3 3" xfId="12581"/>
    <cellStyle name="Vejica 2 2 3 5 2 2 2 3 3 2" xfId="26739"/>
    <cellStyle name="Vejica 2 2 3 5 2 2 2 3 4" xfId="16839"/>
    <cellStyle name="Vejica 2 2 3 5 2 2 2 4" xfId="2721"/>
    <cellStyle name="Vejica 2 2 3 5 2 2 2 4 2" xfId="19663"/>
    <cellStyle name="Vejica 2 2 3 5 2 2 2 5" xfId="6947"/>
    <cellStyle name="Vejica 2 2 3 5 2 2 2 5 2" xfId="21105"/>
    <cellStyle name="Vejica 2 2 3 5 2 2 2 6" xfId="11173"/>
    <cellStyle name="Vejica 2 2 3 5 2 2 2 6 2" xfId="25331"/>
    <cellStyle name="Vejica 2 2 3 5 2 2 2 7" xfId="15431"/>
    <cellStyle name="Vejica 2 2 3 5 2 2 3" xfId="4833"/>
    <cellStyle name="Vejica 2 2 3 5 2 2 3 2" xfId="9059"/>
    <cellStyle name="Vejica 2 2 3 5 2 2 3 2 2" xfId="23217"/>
    <cellStyle name="Vejica 2 2 3 5 2 2 3 3" xfId="13285"/>
    <cellStyle name="Vejica 2 2 3 5 2 2 3 3 2" xfId="27443"/>
    <cellStyle name="Vejica 2 2 3 5 2 2 3 4" xfId="17543"/>
    <cellStyle name="Vejica 2 2 3 5 2 2 4" xfId="3425"/>
    <cellStyle name="Vejica 2 2 3 5 2 2 4 2" xfId="7651"/>
    <cellStyle name="Vejica 2 2 3 5 2 2 4 2 2" xfId="21809"/>
    <cellStyle name="Vejica 2 2 3 5 2 2 4 3" xfId="11877"/>
    <cellStyle name="Vejica 2 2 3 5 2 2 4 3 2" xfId="26035"/>
    <cellStyle name="Vejica 2 2 3 5 2 2 4 4" xfId="16135"/>
    <cellStyle name="Vejica 2 2 3 5 2 2 5" xfId="2017"/>
    <cellStyle name="Vejica 2 2 3 5 2 2 5 2" xfId="18959"/>
    <cellStyle name="Vejica 2 2 3 5 2 2 6" xfId="6243"/>
    <cellStyle name="Vejica 2 2 3 5 2 2 6 2" xfId="20401"/>
    <cellStyle name="Vejica 2 2 3 5 2 2 7" xfId="10469"/>
    <cellStyle name="Vejica 2 2 3 5 2 2 7 2" xfId="24627"/>
    <cellStyle name="Vejica 2 2 3 5 2 2 8" xfId="14727"/>
    <cellStyle name="Vejica 2 2 3 5 2 3" xfId="924"/>
    <cellStyle name="Vejica 2 2 3 5 2 3 2" xfId="5185"/>
    <cellStyle name="Vejica 2 2 3 5 2 3 2 2" xfId="9411"/>
    <cellStyle name="Vejica 2 2 3 5 2 3 2 2 2" xfId="23569"/>
    <cellStyle name="Vejica 2 2 3 5 2 3 2 3" xfId="13637"/>
    <cellStyle name="Vejica 2 2 3 5 2 3 2 3 2" xfId="27795"/>
    <cellStyle name="Vejica 2 2 3 5 2 3 2 4" xfId="17895"/>
    <cellStyle name="Vejica 2 2 3 5 2 3 3" xfId="3777"/>
    <cellStyle name="Vejica 2 2 3 5 2 3 3 2" xfId="8003"/>
    <cellStyle name="Vejica 2 2 3 5 2 3 3 2 2" xfId="22161"/>
    <cellStyle name="Vejica 2 2 3 5 2 3 3 3" xfId="12229"/>
    <cellStyle name="Vejica 2 2 3 5 2 3 3 3 2" xfId="26387"/>
    <cellStyle name="Vejica 2 2 3 5 2 3 3 4" xfId="16487"/>
    <cellStyle name="Vejica 2 2 3 5 2 3 4" xfId="2369"/>
    <cellStyle name="Vejica 2 2 3 5 2 3 4 2" xfId="19311"/>
    <cellStyle name="Vejica 2 2 3 5 2 3 5" xfId="6595"/>
    <cellStyle name="Vejica 2 2 3 5 2 3 5 2" xfId="20753"/>
    <cellStyle name="Vejica 2 2 3 5 2 3 6" xfId="10821"/>
    <cellStyle name="Vejica 2 2 3 5 2 3 6 2" xfId="24979"/>
    <cellStyle name="Vejica 2 2 3 5 2 3 7" xfId="15079"/>
    <cellStyle name="Vejica 2 2 3 5 2 4" xfId="4481"/>
    <cellStyle name="Vejica 2 2 3 5 2 4 2" xfId="8707"/>
    <cellStyle name="Vejica 2 2 3 5 2 4 2 2" xfId="22865"/>
    <cellStyle name="Vejica 2 2 3 5 2 4 3" xfId="12933"/>
    <cellStyle name="Vejica 2 2 3 5 2 4 3 2" xfId="27091"/>
    <cellStyle name="Vejica 2 2 3 5 2 4 4" xfId="17191"/>
    <cellStyle name="Vejica 2 2 3 5 2 5" xfId="3073"/>
    <cellStyle name="Vejica 2 2 3 5 2 5 2" xfId="7299"/>
    <cellStyle name="Vejica 2 2 3 5 2 5 2 2" xfId="21457"/>
    <cellStyle name="Vejica 2 2 3 5 2 5 3" xfId="11525"/>
    <cellStyle name="Vejica 2 2 3 5 2 5 3 2" xfId="25683"/>
    <cellStyle name="Vejica 2 2 3 5 2 5 4" xfId="15783"/>
    <cellStyle name="Vejica 2 2 3 5 2 6" xfId="1665"/>
    <cellStyle name="Vejica 2 2 3 5 2 6 2" xfId="18607"/>
    <cellStyle name="Vejica 2 2 3 5 2 7" xfId="5891"/>
    <cellStyle name="Vejica 2 2 3 5 2 7 2" xfId="20049"/>
    <cellStyle name="Vejica 2 2 3 5 2 8" xfId="10117"/>
    <cellStyle name="Vejica 2 2 3 5 2 8 2" xfId="24275"/>
    <cellStyle name="Vejica 2 2 3 5 2 9" xfId="14375"/>
    <cellStyle name="Vejica 2 2 3 5 3" xfId="444"/>
    <cellStyle name="Vejica 2 2 3 5 3 2" xfId="1148"/>
    <cellStyle name="Vejica 2 2 3 5 3 2 2" xfId="5409"/>
    <cellStyle name="Vejica 2 2 3 5 3 2 2 2" xfId="9635"/>
    <cellStyle name="Vejica 2 2 3 5 3 2 2 2 2" xfId="23793"/>
    <cellStyle name="Vejica 2 2 3 5 3 2 2 3" xfId="13861"/>
    <cellStyle name="Vejica 2 2 3 5 3 2 2 3 2" xfId="28019"/>
    <cellStyle name="Vejica 2 2 3 5 3 2 2 4" xfId="18119"/>
    <cellStyle name="Vejica 2 2 3 5 3 2 3" xfId="4001"/>
    <cellStyle name="Vejica 2 2 3 5 3 2 3 2" xfId="8227"/>
    <cellStyle name="Vejica 2 2 3 5 3 2 3 2 2" xfId="22385"/>
    <cellStyle name="Vejica 2 2 3 5 3 2 3 3" xfId="12453"/>
    <cellStyle name="Vejica 2 2 3 5 3 2 3 3 2" xfId="26611"/>
    <cellStyle name="Vejica 2 2 3 5 3 2 3 4" xfId="16711"/>
    <cellStyle name="Vejica 2 2 3 5 3 2 4" xfId="2593"/>
    <cellStyle name="Vejica 2 2 3 5 3 2 4 2" xfId="19535"/>
    <cellStyle name="Vejica 2 2 3 5 3 2 5" xfId="6819"/>
    <cellStyle name="Vejica 2 2 3 5 3 2 5 2" xfId="20977"/>
    <cellStyle name="Vejica 2 2 3 5 3 2 6" xfId="11045"/>
    <cellStyle name="Vejica 2 2 3 5 3 2 6 2" xfId="25203"/>
    <cellStyle name="Vejica 2 2 3 5 3 2 7" xfId="15303"/>
    <cellStyle name="Vejica 2 2 3 5 3 3" xfId="4705"/>
    <cellStyle name="Vejica 2 2 3 5 3 3 2" xfId="8931"/>
    <cellStyle name="Vejica 2 2 3 5 3 3 2 2" xfId="23089"/>
    <cellStyle name="Vejica 2 2 3 5 3 3 3" xfId="13157"/>
    <cellStyle name="Vejica 2 2 3 5 3 3 3 2" xfId="27315"/>
    <cellStyle name="Vejica 2 2 3 5 3 3 4" xfId="17415"/>
    <cellStyle name="Vejica 2 2 3 5 3 4" xfId="3297"/>
    <cellStyle name="Vejica 2 2 3 5 3 4 2" xfId="7523"/>
    <cellStyle name="Vejica 2 2 3 5 3 4 2 2" xfId="21681"/>
    <cellStyle name="Vejica 2 2 3 5 3 4 3" xfId="11749"/>
    <cellStyle name="Vejica 2 2 3 5 3 4 3 2" xfId="25907"/>
    <cellStyle name="Vejica 2 2 3 5 3 4 4" xfId="16007"/>
    <cellStyle name="Vejica 2 2 3 5 3 5" xfId="1889"/>
    <cellStyle name="Vejica 2 2 3 5 3 5 2" xfId="18831"/>
    <cellStyle name="Vejica 2 2 3 5 3 6" xfId="6115"/>
    <cellStyle name="Vejica 2 2 3 5 3 6 2" xfId="20273"/>
    <cellStyle name="Vejica 2 2 3 5 3 7" xfId="10341"/>
    <cellStyle name="Vejica 2 2 3 5 3 7 2" xfId="24499"/>
    <cellStyle name="Vejica 2 2 3 5 3 8" xfId="14599"/>
    <cellStyle name="Vejica 2 2 3 5 4" xfId="796"/>
    <cellStyle name="Vejica 2 2 3 5 4 2" xfId="5057"/>
    <cellStyle name="Vejica 2 2 3 5 4 2 2" xfId="9283"/>
    <cellStyle name="Vejica 2 2 3 5 4 2 2 2" xfId="23441"/>
    <cellStyle name="Vejica 2 2 3 5 4 2 3" xfId="13509"/>
    <cellStyle name="Vejica 2 2 3 5 4 2 3 2" xfId="27667"/>
    <cellStyle name="Vejica 2 2 3 5 4 2 4" xfId="17767"/>
    <cellStyle name="Vejica 2 2 3 5 4 3" xfId="3649"/>
    <cellStyle name="Vejica 2 2 3 5 4 3 2" xfId="7875"/>
    <cellStyle name="Vejica 2 2 3 5 4 3 2 2" xfId="22033"/>
    <cellStyle name="Vejica 2 2 3 5 4 3 3" xfId="12101"/>
    <cellStyle name="Vejica 2 2 3 5 4 3 3 2" xfId="26259"/>
    <cellStyle name="Vejica 2 2 3 5 4 3 4" xfId="16359"/>
    <cellStyle name="Vejica 2 2 3 5 4 4" xfId="2241"/>
    <cellStyle name="Vejica 2 2 3 5 4 4 2" xfId="19183"/>
    <cellStyle name="Vejica 2 2 3 5 4 5" xfId="6467"/>
    <cellStyle name="Vejica 2 2 3 5 4 5 2" xfId="20625"/>
    <cellStyle name="Vejica 2 2 3 5 4 6" xfId="10693"/>
    <cellStyle name="Vejica 2 2 3 5 4 6 2" xfId="24851"/>
    <cellStyle name="Vejica 2 2 3 5 4 7" xfId="14951"/>
    <cellStyle name="Vejica 2 2 3 5 5" xfId="4321"/>
    <cellStyle name="Vejica 2 2 3 5 5 2" xfId="8547"/>
    <cellStyle name="Vejica 2 2 3 5 5 2 2" xfId="22705"/>
    <cellStyle name="Vejica 2 2 3 5 5 3" xfId="12773"/>
    <cellStyle name="Vejica 2 2 3 5 5 3 2" xfId="26931"/>
    <cellStyle name="Vejica 2 2 3 5 5 4" xfId="17031"/>
    <cellStyle name="Vejica 2 2 3 5 6" xfId="2913"/>
    <cellStyle name="Vejica 2 2 3 5 6 2" xfId="7139"/>
    <cellStyle name="Vejica 2 2 3 5 6 2 2" xfId="21297"/>
    <cellStyle name="Vejica 2 2 3 5 6 3" xfId="11365"/>
    <cellStyle name="Vejica 2 2 3 5 6 3 2" xfId="25523"/>
    <cellStyle name="Vejica 2 2 3 5 6 4" xfId="15623"/>
    <cellStyle name="Vejica 2 2 3 5 7" xfId="1537"/>
    <cellStyle name="Vejica 2 2 3 5 7 2" xfId="18479"/>
    <cellStyle name="Vejica 2 2 3 5 8" xfId="5763"/>
    <cellStyle name="Vejica 2 2 3 5 8 2" xfId="19921"/>
    <cellStyle name="Vejica 2 2 3 5 9" xfId="9989"/>
    <cellStyle name="Vejica 2 2 3 5 9 2" xfId="24147"/>
    <cellStyle name="Vejica 2 2 3 6" xfId="153"/>
    <cellStyle name="Vejica 2 2 3 6 2" xfId="538"/>
    <cellStyle name="Vejica 2 2 3 6 2 2" xfId="1242"/>
    <cellStyle name="Vejica 2 2 3 6 2 2 2" xfId="5503"/>
    <cellStyle name="Vejica 2 2 3 6 2 2 2 2" xfId="9729"/>
    <cellStyle name="Vejica 2 2 3 6 2 2 2 2 2" xfId="23887"/>
    <cellStyle name="Vejica 2 2 3 6 2 2 2 3" xfId="13955"/>
    <cellStyle name="Vejica 2 2 3 6 2 2 2 3 2" xfId="28113"/>
    <cellStyle name="Vejica 2 2 3 6 2 2 2 4" xfId="18213"/>
    <cellStyle name="Vejica 2 2 3 6 2 2 3" xfId="4095"/>
    <cellStyle name="Vejica 2 2 3 6 2 2 3 2" xfId="8321"/>
    <cellStyle name="Vejica 2 2 3 6 2 2 3 2 2" xfId="22479"/>
    <cellStyle name="Vejica 2 2 3 6 2 2 3 3" xfId="12547"/>
    <cellStyle name="Vejica 2 2 3 6 2 2 3 3 2" xfId="26705"/>
    <cellStyle name="Vejica 2 2 3 6 2 2 3 4" xfId="16805"/>
    <cellStyle name="Vejica 2 2 3 6 2 2 4" xfId="2687"/>
    <cellStyle name="Vejica 2 2 3 6 2 2 4 2" xfId="19629"/>
    <cellStyle name="Vejica 2 2 3 6 2 2 5" xfId="6913"/>
    <cellStyle name="Vejica 2 2 3 6 2 2 5 2" xfId="21071"/>
    <cellStyle name="Vejica 2 2 3 6 2 2 6" xfId="11139"/>
    <cellStyle name="Vejica 2 2 3 6 2 2 6 2" xfId="25297"/>
    <cellStyle name="Vejica 2 2 3 6 2 2 7" xfId="15397"/>
    <cellStyle name="Vejica 2 2 3 6 2 3" xfId="4799"/>
    <cellStyle name="Vejica 2 2 3 6 2 3 2" xfId="9025"/>
    <cellStyle name="Vejica 2 2 3 6 2 3 2 2" xfId="23183"/>
    <cellStyle name="Vejica 2 2 3 6 2 3 3" xfId="13251"/>
    <cellStyle name="Vejica 2 2 3 6 2 3 3 2" xfId="27409"/>
    <cellStyle name="Vejica 2 2 3 6 2 3 4" xfId="17509"/>
    <cellStyle name="Vejica 2 2 3 6 2 4" xfId="3391"/>
    <cellStyle name="Vejica 2 2 3 6 2 4 2" xfId="7617"/>
    <cellStyle name="Vejica 2 2 3 6 2 4 2 2" xfId="21775"/>
    <cellStyle name="Vejica 2 2 3 6 2 4 3" xfId="11843"/>
    <cellStyle name="Vejica 2 2 3 6 2 4 3 2" xfId="26001"/>
    <cellStyle name="Vejica 2 2 3 6 2 4 4" xfId="16101"/>
    <cellStyle name="Vejica 2 2 3 6 2 5" xfId="1983"/>
    <cellStyle name="Vejica 2 2 3 6 2 5 2" xfId="18925"/>
    <cellStyle name="Vejica 2 2 3 6 2 6" xfId="6209"/>
    <cellStyle name="Vejica 2 2 3 6 2 6 2" xfId="20367"/>
    <cellStyle name="Vejica 2 2 3 6 2 7" xfId="10435"/>
    <cellStyle name="Vejica 2 2 3 6 2 7 2" xfId="24593"/>
    <cellStyle name="Vejica 2 2 3 6 2 8" xfId="14693"/>
    <cellStyle name="Vejica 2 2 3 6 3" xfId="890"/>
    <cellStyle name="Vejica 2 2 3 6 3 2" xfId="5151"/>
    <cellStyle name="Vejica 2 2 3 6 3 2 2" xfId="9377"/>
    <cellStyle name="Vejica 2 2 3 6 3 2 2 2" xfId="23535"/>
    <cellStyle name="Vejica 2 2 3 6 3 2 3" xfId="13603"/>
    <cellStyle name="Vejica 2 2 3 6 3 2 3 2" xfId="27761"/>
    <cellStyle name="Vejica 2 2 3 6 3 2 4" xfId="17861"/>
    <cellStyle name="Vejica 2 2 3 6 3 3" xfId="3743"/>
    <cellStyle name="Vejica 2 2 3 6 3 3 2" xfId="7969"/>
    <cellStyle name="Vejica 2 2 3 6 3 3 2 2" xfId="22127"/>
    <cellStyle name="Vejica 2 2 3 6 3 3 3" xfId="12195"/>
    <cellStyle name="Vejica 2 2 3 6 3 3 3 2" xfId="26353"/>
    <cellStyle name="Vejica 2 2 3 6 3 3 4" xfId="16453"/>
    <cellStyle name="Vejica 2 2 3 6 3 4" xfId="2335"/>
    <cellStyle name="Vejica 2 2 3 6 3 4 2" xfId="19277"/>
    <cellStyle name="Vejica 2 2 3 6 3 5" xfId="6561"/>
    <cellStyle name="Vejica 2 2 3 6 3 5 2" xfId="20719"/>
    <cellStyle name="Vejica 2 2 3 6 3 6" xfId="10787"/>
    <cellStyle name="Vejica 2 2 3 6 3 6 2" xfId="24945"/>
    <cellStyle name="Vejica 2 2 3 6 3 7" xfId="15045"/>
    <cellStyle name="Vejica 2 2 3 6 4" xfId="4415"/>
    <cellStyle name="Vejica 2 2 3 6 4 2" xfId="8641"/>
    <cellStyle name="Vejica 2 2 3 6 4 2 2" xfId="22799"/>
    <cellStyle name="Vejica 2 2 3 6 4 3" xfId="12867"/>
    <cellStyle name="Vejica 2 2 3 6 4 3 2" xfId="27025"/>
    <cellStyle name="Vejica 2 2 3 6 4 4" xfId="17125"/>
    <cellStyle name="Vejica 2 2 3 6 5" xfId="3007"/>
    <cellStyle name="Vejica 2 2 3 6 5 2" xfId="7233"/>
    <cellStyle name="Vejica 2 2 3 6 5 2 2" xfId="21391"/>
    <cellStyle name="Vejica 2 2 3 6 5 3" xfId="11459"/>
    <cellStyle name="Vejica 2 2 3 6 5 3 2" xfId="25617"/>
    <cellStyle name="Vejica 2 2 3 6 5 4" xfId="15717"/>
    <cellStyle name="Vejica 2 2 3 6 6" xfId="1599"/>
    <cellStyle name="Vejica 2 2 3 6 6 2" xfId="18541"/>
    <cellStyle name="Vejica 2 2 3 6 7" xfId="5825"/>
    <cellStyle name="Vejica 2 2 3 6 7 2" xfId="19983"/>
    <cellStyle name="Vejica 2 2 3 6 8" xfId="10051"/>
    <cellStyle name="Vejica 2 2 3 6 8 2" xfId="24209"/>
    <cellStyle name="Vejica 2 2 3 6 9" xfId="14309"/>
    <cellStyle name="Vejica 2 2 3 7" xfId="185"/>
    <cellStyle name="Vejica 2 2 3 7 2" xfId="410"/>
    <cellStyle name="Vejica 2 2 3 7 2 2" xfId="1114"/>
    <cellStyle name="Vejica 2 2 3 7 2 2 2" xfId="5375"/>
    <cellStyle name="Vejica 2 2 3 7 2 2 2 2" xfId="9601"/>
    <cellStyle name="Vejica 2 2 3 7 2 2 2 2 2" xfId="23759"/>
    <cellStyle name="Vejica 2 2 3 7 2 2 2 3" xfId="13827"/>
    <cellStyle name="Vejica 2 2 3 7 2 2 2 3 2" xfId="27985"/>
    <cellStyle name="Vejica 2 2 3 7 2 2 2 4" xfId="18085"/>
    <cellStyle name="Vejica 2 2 3 7 2 2 3" xfId="3967"/>
    <cellStyle name="Vejica 2 2 3 7 2 2 3 2" xfId="8193"/>
    <cellStyle name="Vejica 2 2 3 7 2 2 3 2 2" xfId="22351"/>
    <cellStyle name="Vejica 2 2 3 7 2 2 3 3" xfId="12419"/>
    <cellStyle name="Vejica 2 2 3 7 2 2 3 3 2" xfId="26577"/>
    <cellStyle name="Vejica 2 2 3 7 2 2 3 4" xfId="16677"/>
    <cellStyle name="Vejica 2 2 3 7 2 2 4" xfId="2559"/>
    <cellStyle name="Vejica 2 2 3 7 2 2 4 2" xfId="19501"/>
    <cellStyle name="Vejica 2 2 3 7 2 2 5" xfId="6785"/>
    <cellStyle name="Vejica 2 2 3 7 2 2 5 2" xfId="20943"/>
    <cellStyle name="Vejica 2 2 3 7 2 2 6" xfId="11011"/>
    <cellStyle name="Vejica 2 2 3 7 2 2 6 2" xfId="25169"/>
    <cellStyle name="Vejica 2 2 3 7 2 2 7" xfId="15269"/>
    <cellStyle name="Vejica 2 2 3 7 2 3" xfId="4671"/>
    <cellStyle name="Vejica 2 2 3 7 2 3 2" xfId="8897"/>
    <cellStyle name="Vejica 2 2 3 7 2 3 2 2" xfId="23055"/>
    <cellStyle name="Vejica 2 2 3 7 2 3 3" xfId="13123"/>
    <cellStyle name="Vejica 2 2 3 7 2 3 3 2" xfId="27281"/>
    <cellStyle name="Vejica 2 2 3 7 2 3 4" xfId="17381"/>
    <cellStyle name="Vejica 2 2 3 7 2 4" xfId="3263"/>
    <cellStyle name="Vejica 2 2 3 7 2 4 2" xfId="7489"/>
    <cellStyle name="Vejica 2 2 3 7 2 4 2 2" xfId="21647"/>
    <cellStyle name="Vejica 2 2 3 7 2 4 3" xfId="11715"/>
    <cellStyle name="Vejica 2 2 3 7 2 4 3 2" xfId="25873"/>
    <cellStyle name="Vejica 2 2 3 7 2 4 4" xfId="15973"/>
    <cellStyle name="Vejica 2 2 3 7 2 5" xfId="1855"/>
    <cellStyle name="Vejica 2 2 3 7 2 5 2" xfId="18797"/>
    <cellStyle name="Vejica 2 2 3 7 2 6" xfId="6081"/>
    <cellStyle name="Vejica 2 2 3 7 2 6 2" xfId="20239"/>
    <cellStyle name="Vejica 2 2 3 7 2 7" xfId="10307"/>
    <cellStyle name="Vejica 2 2 3 7 2 7 2" xfId="24465"/>
    <cellStyle name="Vejica 2 2 3 7 2 8" xfId="14565"/>
    <cellStyle name="Vejica 2 2 3 7 3" xfId="762"/>
    <cellStyle name="Vejica 2 2 3 7 3 2" xfId="5023"/>
    <cellStyle name="Vejica 2 2 3 7 3 2 2" xfId="9249"/>
    <cellStyle name="Vejica 2 2 3 7 3 2 2 2" xfId="23407"/>
    <cellStyle name="Vejica 2 2 3 7 3 2 3" xfId="13475"/>
    <cellStyle name="Vejica 2 2 3 7 3 2 3 2" xfId="27633"/>
    <cellStyle name="Vejica 2 2 3 7 3 2 4" xfId="17733"/>
    <cellStyle name="Vejica 2 2 3 7 3 3" xfId="3615"/>
    <cellStyle name="Vejica 2 2 3 7 3 3 2" xfId="7841"/>
    <cellStyle name="Vejica 2 2 3 7 3 3 2 2" xfId="21999"/>
    <cellStyle name="Vejica 2 2 3 7 3 3 3" xfId="12067"/>
    <cellStyle name="Vejica 2 2 3 7 3 3 3 2" xfId="26225"/>
    <cellStyle name="Vejica 2 2 3 7 3 3 4" xfId="16325"/>
    <cellStyle name="Vejica 2 2 3 7 3 4" xfId="2207"/>
    <cellStyle name="Vejica 2 2 3 7 3 4 2" xfId="19149"/>
    <cellStyle name="Vejica 2 2 3 7 3 5" xfId="6433"/>
    <cellStyle name="Vejica 2 2 3 7 3 5 2" xfId="20591"/>
    <cellStyle name="Vejica 2 2 3 7 3 6" xfId="10659"/>
    <cellStyle name="Vejica 2 2 3 7 3 6 2" xfId="24817"/>
    <cellStyle name="Vejica 2 2 3 7 3 7" xfId="14917"/>
    <cellStyle name="Vejica 2 2 3 7 4" xfId="4447"/>
    <cellStyle name="Vejica 2 2 3 7 4 2" xfId="8673"/>
    <cellStyle name="Vejica 2 2 3 7 4 2 2" xfId="22831"/>
    <cellStyle name="Vejica 2 2 3 7 4 3" xfId="12899"/>
    <cellStyle name="Vejica 2 2 3 7 4 3 2" xfId="27057"/>
    <cellStyle name="Vejica 2 2 3 7 4 4" xfId="17157"/>
    <cellStyle name="Vejica 2 2 3 7 5" xfId="3039"/>
    <cellStyle name="Vejica 2 2 3 7 5 2" xfId="7265"/>
    <cellStyle name="Vejica 2 2 3 7 5 2 2" xfId="21423"/>
    <cellStyle name="Vejica 2 2 3 7 5 3" xfId="11491"/>
    <cellStyle name="Vejica 2 2 3 7 5 3 2" xfId="25649"/>
    <cellStyle name="Vejica 2 2 3 7 5 4" xfId="15749"/>
    <cellStyle name="Vejica 2 2 3 7 6" xfId="1631"/>
    <cellStyle name="Vejica 2 2 3 7 6 2" xfId="18573"/>
    <cellStyle name="Vejica 2 2 3 7 7" xfId="5857"/>
    <cellStyle name="Vejica 2 2 3 7 7 2" xfId="20015"/>
    <cellStyle name="Vejica 2 2 3 7 8" xfId="10083"/>
    <cellStyle name="Vejica 2 2 3 7 8 2" xfId="24241"/>
    <cellStyle name="Vejica 2 2 3 7 9" xfId="14341"/>
    <cellStyle name="Vejica 2 2 3 8" xfId="315"/>
    <cellStyle name="Vejica 2 2 3 8 2" xfId="667"/>
    <cellStyle name="Vejica 2 2 3 8 2 2" xfId="1371"/>
    <cellStyle name="Vejica 2 2 3 8 2 2 2" xfId="5632"/>
    <cellStyle name="Vejica 2 2 3 8 2 2 2 2" xfId="9858"/>
    <cellStyle name="Vejica 2 2 3 8 2 2 2 2 2" xfId="24016"/>
    <cellStyle name="Vejica 2 2 3 8 2 2 2 3" xfId="14084"/>
    <cellStyle name="Vejica 2 2 3 8 2 2 2 3 2" xfId="28242"/>
    <cellStyle name="Vejica 2 2 3 8 2 2 2 4" xfId="18342"/>
    <cellStyle name="Vejica 2 2 3 8 2 2 3" xfId="4224"/>
    <cellStyle name="Vejica 2 2 3 8 2 2 3 2" xfId="8450"/>
    <cellStyle name="Vejica 2 2 3 8 2 2 3 2 2" xfId="22608"/>
    <cellStyle name="Vejica 2 2 3 8 2 2 3 3" xfId="12676"/>
    <cellStyle name="Vejica 2 2 3 8 2 2 3 3 2" xfId="26834"/>
    <cellStyle name="Vejica 2 2 3 8 2 2 3 4" xfId="16934"/>
    <cellStyle name="Vejica 2 2 3 8 2 2 4" xfId="2816"/>
    <cellStyle name="Vejica 2 2 3 8 2 2 4 2" xfId="19758"/>
    <cellStyle name="Vejica 2 2 3 8 2 2 5" xfId="7042"/>
    <cellStyle name="Vejica 2 2 3 8 2 2 5 2" xfId="21200"/>
    <cellStyle name="Vejica 2 2 3 8 2 2 6" xfId="11268"/>
    <cellStyle name="Vejica 2 2 3 8 2 2 6 2" xfId="25426"/>
    <cellStyle name="Vejica 2 2 3 8 2 2 7" xfId="15526"/>
    <cellStyle name="Vejica 2 2 3 8 2 3" xfId="4928"/>
    <cellStyle name="Vejica 2 2 3 8 2 3 2" xfId="9154"/>
    <cellStyle name="Vejica 2 2 3 8 2 3 2 2" xfId="23312"/>
    <cellStyle name="Vejica 2 2 3 8 2 3 3" xfId="13380"/>
    <cellStyle name="Vejica 2 2 3 8 2 3 3 2" xfId="27538"/>
    <cellStyle name="Vejica 2 2 3 8 2 3 4" xfId="17638"/>
    <cellStyle name="Vejica 2 2 3 8 2 4" xfId="3520"/>
    <cellStyle name="Vejica 2 2 3 8 2 4 2" xfId="7746"/>
    <cellStyle name="Vejica 2 2 3 8 2 4 2 2" xfId="21904"/>
    <cellStyle name="Vejica 2 2 3 8 2 4 3" xfId="11972"/>
    <cellStyle name="Vejica 2 2 3 8 2 4 3 2" xfId="26130"/>
    <cellStyle name="Vejica 2 2 3 8 2 4 4" xfId="16230"/>
    <cellStyle name="Vejica 2 2 3 8 2 5" xfId="2112"/>
    <cellStyle name="Vejica 2 2 3 8 2 5 2" xfId="19054"/>
    <cellStyle name="Vejica 2 2 3 8 2 6" xfId="6338"/>
    <cellStyle name="Vejica 2 2 3 8 2 6 2" xfId="20496"/>
    <cellStyle name="Vejica 2 2 3 8 2 7" xfId="10564"/>
    <cellStyle name="Vejica 2 2 3 8 2 7 2" xfId="24722"/>
    <cellStyle name="Vejica 2 2 3 8 2 8" xfId="14822"/>
    <cellStyle name="Vejica 2 2 3 8 3" xfId="1019"/>
    <cellStyle name="Vejica 2 2 3 8 3 2" xfId="5280"/>
    <cellStyle name="Vejica 2 2 3 8 3 2 2" xfId="9506"/>
    <cellStyle name="Vejica 2 2 3 8 3 2 2 2" xfId="23664"/>
    <cellStyle name="Vejica 2 2 3 8 3 2 3" xfId="13732"/>
    <cellStyle name="Vejica 2 2 3 8 3 2 3 2" xfId="27890"/>
    <cellStyle name="Vejica 2 2 3 8 3 2 4" xfId="17990"/>
    <cellStyle name="Vejica 2 2 3 8 3 3" xfId="3872"/>
    <cellStyle name="Vejica 2 2 3 8 3 3 2" xfId="8098"/>
    <cellStyle name="Vejica 2 2 3 8 3 3 2 2" xfId="22256"/>
    <cellStyle name="Vejica 2 2 3 8 3 3 3" xfId="12324"/>
    <cellStyle name="Vejica 2 2 3 8 3 3 3 2" xfId="26482"/>
    <cellStyle name="Vejica 2 2 3 8 3 3 4" xfId="16582"/>
    <cellStyle name="Vejica 2 2 3 8 3 4" xfId="2464"/>
    <cellStyle name="Vejica 2 2 3 8 3 4 2" xfId="19406"/>
    <cellStyle name="Vejica 2 2 3 8 3 5" xfId="6690"/>
    <cellStyle name="Vejica 2 2 3 8 3 5 2" xfId="20848"/>
    <cellStyle name="Vejica 2 2 3 8 3 6" xfId="10916"/>
    <cellStyle name="Vejica 2 2 3 8 3 6 2" xfId="25074"/>
    <cellStyle name="Vejica 2 2 3 8 3 7" xfId="15174"/>
    <cellStyle name="Vejica 2 2 3 8 4" xfId="4576"/>
    <cellStyle name="Vejica 2 2 3 8 4 2" xfId="8802"/>
    <cellStyle name="Vejica 2 2 3 8 4 2 2" xfId="22960"/>
    <cellStyle name="Vejica 2 2 3 8 4 3" xfId="13028"/>
    <cellStyle name="Vejica 2 2 3 8 4 3 2" xfId="27186"/>
    <cellStyle name="Vejica 2 2 3 8 4 4" xfId="17286"/>
    <cellStyle name="Vejica 2 2 3 8 5" xfId="3168"/>
    <cellStyle name="Vejica 2 2 3 8 5 2" xfId="7394"/>
    <cellStyle name="Vejica 2 2 3 8 5 2 2" xfId="21552"/>
    <cellStyle name="Vejica 2 2 3 8 5 3" xfId="11620"/>
    <cellStyle name="Vejica 2 2 3 8 5 3 2" xfId="25778"/>
    <cellStyle name="Vejica 2 2 3 8 5 4" xfId="15878"/>
    <cellStyle name="Vejica 2 2 3 8 6" xfId="1760"/>
    <cellStyle name="Vejica 2 2 3 8 6 2" xfId="18702"/>
    <cellStyle name="Vejica 2 2 3 8 7" xfId="5986"/>
    <cellStyle name="Vejica 2 2 3 8 7 2" xfId="20144"/>
    <cellStyle name="Vejica 2 2 3 8 8" xfId="10212"/>
    <cellStyle name="Vejica 2 2 3 8 8 2" xfId="24370"/>
    <cellStyle name="Vejica 2 2 3 8 9" xfId="14470"/>
    <cellStyle name="Vejica 2 2 3 9" xfId="378"/>
    <cellStyle name="Vejica 2 2 3 9 2" xfId="1082"/>
    <cellStyle name="Vejica 2 2 3 9 2 2" xfId="5343"/>
    <cellStyle name="Vejica 2 2 3 9 2 2 2" xfId="9569"/>
    <cellStyle name="Vejica 2 2 3 9 2 2 2 2" xfId="23727"/>
    <cellStyle name="Vejica 2 2 3 9 2 2 3" xfId="13795"/>
    <cellStyle name="Vejica 2 2 3 9 2 2 3 2" xfId="27953"/>
    <cellStyle name="Vejica 2 2 3 9 2 2 4" xfId="18053"/>
    <cellStyle name="Vejica 2 2 3 9 2 3" xfId="3935"/>
    <cellStyle name="Vejica 2 2 3 9 2 3 2" xfId="8161"/>
    <cellStyle name="Vejica 2 2 3 9 2 3 2 2" xfId="22319"/>
    <cellStyle name="Vejica 2 2 3 9 2 3 3" xfId="12387"/>
    <cellStyle name="Vejica 2 2 3 9 2 3 3 2" xfId="26545"/>
    <cellStyle name="Vejica 2 2 3 9 2 3 4" xfId="16645"/>
    <cellStyle name="Vejica 2 2 3 9 2 4" xfId="2527"/>
    <cellStyle name="Vejica 2 2 3 9 2 4 2" xfId="19469"/>
    <cellStyle name="Vejica 2 2 3 9 2 5" xfId="6753"/>
    <cellStyle name="Vejica 2 2 3 9 2 5 2" xfId="20911"/>
    <cellStyle name="Vejica 2 2 3 9 2 6" xfId="10979"/>
    <cellStyle name="Vejica 2 2 3 9 2 6 2" xfId="25137"/>
    <cellStyle name="Vejica 2 2 3 9 2 7" xfId="15237"/>
    <cellStyle name="Vejica 2 2 3 9 3" xfId="4639"/>
    <cellStyle name="Vejica 2 2 3 9 3 2" xfId="8865"/>
    <cellStyle name="Vejica 2 2 3 9 3 2 2" xfId="23023"/>
    <cellStyle name="Vejica 2 2 3 9 3 3" xfId="13091"/>
    <cellStyle name="Vejica 2 2 3 9 3 3 2" xfId="27249"/>
    <cellStyle name="Vejica 2 2 3 9 3 4" xfId="17349"/>
    <cellStyle name="Vejica 2 2 3 9 4" xfId="3231"/>
    <cellStyle name="Vejica 2 2 3 9 4 2" xfId="7457"/>
    <cellStyle name="Vejica 2 2 3 9 4 2 2" xfId="21615"/>
    <cellStyle name="Vejica 2 2 3 9 4 3" xfId="11683"/>
    <cellStyle name="Vejica 2 2 3 9 4 3 2" xfId="25841"/>
    <cellStyle name="Vejica 2 2 3 9 4 4" xfId="15941"/>
    <cellStyle name="Vejica 2 2 3 9 5" xfId="1823"/>
    <cellStyle name="Vejica 2 2 3 9 5 2" xfId="18765"/>
    <cellStyle name="Vejica 2 2 3 9 6" xfId="6049"/>
    <cellStyle name="Vejica 2 2 3 9 6 2" xfId="20207"/>
    <cellStyle name="Vejica 2 2 3 9 7" xfId="10275"/>
    <cellStyle name="Vejica 2 2 3 9 7 2" xfId="24433"/>
    <cellStyle name="Vejica 2 2 3 9 8" xfId="14533"/>
    <cellStyle name="Vejica 2 2 4" xfId="27"/>
    <cellStyle name="Vejica 2 2 4 10" xfId="1444"/>
    <cellStyle name="Vejica 2 2 4 10 2" xfId="4295"/>
    <cellStyle name="Vejica 2 2 4 10 2 2" xfId="19829"/>
    <cellStyle name="Vejica 2 2 4 10 3" xfId="8521"/>
    <cellStyle name="Vejica 2 2 4 10 3 2" xfId="22679"/>
    <cellStyle name="Vejica 2 2 4 10 4" xfId="12747"/>
    <cellStyle name="Vejica 2 2 4 10 4 2" xfId="26905"/>
    <cellStyle name="Vejica 2 2 4 10 5" xfId="17005"/>
    <cellStyle name="Vejica 2 2 4 11" xfId="2887"/>
    <cellStyle name="Vejica 2 2 4 11 2" xfId="7113"/>
    <cellStyle name="Vejica 2 2 4 11 2 2" xfId="21271"/>
    <cellStyle name="Vejica 2 2 4 11 3" xfId="11339"/>
    <cellStyle name="Vejica 2 2 4 11 3 2" xfId="25497"/>
    <cellStyle name="Vejica 2 2 4 11 4" xfId="15597"/>
    <cellStyle name="Vejica 2 2 4 12" xfId="1481"/>
    <cellStyle name="Vejica 2 2 4 12 2" xfId="18423"/>
    <cellStyle name="Vejica 2 2 4 13" xfId="5707"/>
    <cellStyle name="Vejica 2 2 4 13 2" xfId="19865"/>
    <cellStyle name="Vejica 2 2 4 14" xfId="9933"/>
    <cellStyle name="Vejica 2 2 4 14 2" xfId="24091"/>
    <cellStyle name="Vejica 2 2 4 15" xfId="14157"/>
    <cellStyle name="Vejica 2 2 4 15 2" xfId="28315"/>
    <cellStyle name="Vejica 2 2 4 16" xfId="14191"/>
    <cellStyle name="Vejica 2 2 4 2" xfId="99"/>
    <cellStyle name="Vejica 2 2 4 2 10" xfId="9965"/>
    <cellStyle name="Vejica 2 2 4 2 10 2" xfId="24123"/>
    <cellStyle name="Vejica 2 2 4 2 11" xfId="14223"/>
    <cellStyle name="Vejica 2 2 4 2 2" xfId="259"/>
    <cellStyle name="Vejica 2 2 4 2 2 2" xfId="612"/>
    <cellStyle name="Vejica 2 2 4 2 2 2 2" xfId="1316"/>
    <cellStyle name="Vejica 2 2 4 2 2 2 2 2" xfId="5577"/>
    <cellStyle name="Vejica 2 2 4 2 2 2 2 2 2" xfId="9803"/>
    <cellStyle name="Vejica 2 2 4 2 2 2 2 2 2 2" xfId="23961"/>
    <cellStyle name="Vejica 2 2 4 2 2 2 2 2 3" xfId="14029"/>
    <cellStyle name="Vejica 2 2 4 2 2 2 2 2 3 2" xfId="28187"/>
    <cellStyle name="Vejica 2 2 4 2 2 2 2 2 4" xfId="18287"/>
    <cellStyle name="Vejica 2 2 4 2 2 2 2 3" xfId="4169"/>
    <cellStyle name="Vejica 2 2 4 2 2 2 2 3 2" xfId="8395"/>
    <cellStyle name="Vejica 2 2 4 2 2 2 2 3 2 2" xfId="22553"/>
    <cellStyle name="Vejica 2 2 4 2 2 2 2 3 3" xfId="12621"/>
    <cellStyle name="Vejica 2 2 4 2 2 2 2 3 3 2" xfId="26779"/>
    <cellStyle name="Vejica 2 2 4 2 2 2 2 3 4" xfId="16879"/>
    <cellStyle name="Vejica 2 2 4 2 2 2 2 4" xfId="2761"/>
    <cellStyle name="Vejica 2 2 4 2 2 2 2 4 2" xfId="19703"/>
    <cellStyle name="Vejica 2 2 4 2 2 2 2 5" xfId="6987"/>
    <cellStyle name="Vejica 2 2 4 2 2 2 2 5 2" xfId="21145"/>
    <cellStyle name="Vejica 2 2 4 2 2 2 2 6" xfId="11213"/>
    <cellStyle name="Vejica 2 2 4 2 2 2 2 6 2" xfId="25371"/>
    <cellStyle name="Vejica 2 2 4 2 2 2 2 7" xfId="15471"/>
    <cellStyle name="Vejica 2 2 4 2 2 2 3" xfId="4873"/>
    <cellStyle name="Vejica 2 2 4 2 2 2 3 2" xfId="9099"/>
    <cellStyle name="Vejica 2 2 4 2 2 2 3 2 2" xfId="23257"/>
    <cellStyle name="Vejica 2 2 4 2 2 2 3 3" xfId="13325"/>
    <cellStyle name="Vejica 2 2 4 2 2 2 3 3 2" xfId="27483"/>
    <cellStyle name="Vejica 2 2 4 2 2 2 3 4" xfId="17583"/>
    <cellStyle name="Vejica 2 2 4 2 2 2 4" xfId="3465"/>
    <cellStyle name="Vejica 2 2 4 2 2 2 4 2" xfId="7691"/>
    <cellStyle name="Vejica 2 2 4 2 2 2 4 2 2" xfId="21849"/>
    <cellStyle name="Vejica 2 2 4 2 2 2 4 3" xfId="11917"/>
    <cellStyle name="Vejica 2 2 4 2 2 2 4 3 2" xfId="26075"/>
    <cellStyle name="Vejica 2 2 4 2 2 2 4 4" xfId="16175"/>
    <cellStyle name="Vejica 2 2 4 2 2 2 5" xfId="2057"/>
    <cellStyle name="Vejica 2 2 4 2 2 2 5 2" xfId="18999"/>
    <cellStyle name="Vejica 2 2 4 2 2 2 6" xfId="6283"/>
    <cellStyle name="Vejica 2 2 4 2 2 2 6 2" xfId="20441"/>
    <cellStyle name="Vejica 2 2 4 2 2 2 7" xfId="10509"/>
    <cellStyle name="Vejica 2 2 4 2 2 2 7 2" xfId="24667"/>
    <cellStyle name="Vejica 2 2 4 2 2 2 8" xfId="14767"/>
    <cellStyle name="Vejica 2 2 4 2 2 3" xfId="964"/>
    <cellStyle name="Vejica 2 2 4 2 2 3 2" xfId="5225"/>
    <cellStyle name="Vejica 2 2 4 2 2 3 2 2" xfId="9451"/>
    <cellStyle name="Vejica 2 2 4 2 2 3 2 2 2" xfId="23609"/>
    <cellStyle name="Vejica 2 2 4 2 2 3 2 3" xfId="13677"/>
    <cellStyle name="Vejica 2 2 4 2 2 3 2 3 2" xfId="27835"/>
    <cellStyle name="Vejica 2 2 4 2 2 3 2 4" xfId="17935"/>
    <cellStyle name="Vejica 2 2 4 2 2 3 3" xfId="3817"/>
    <cellStyle name="Vejica 2 2 4 2 2 3 3 2" xfId="8043"/>
    <cellStyle name="Vejica 2 2 4 2 2 3 3 2 2" xfId="22201"/>
    <cellStyle name="Vejica 2 2 4 2 2 3 3 3" xfId="12269"/>
    <cellStyle name="Vejica 2 2 4 2 2 3 3 3 2" xfId="26427"/>
    <cellStyle name="Vejica 2 2 4 2 2 3 3 4" xfId="16527"/>
    <cellStyle name="Vejica 2 2 4 2 2 3 4" xfId="2409"/>
    <cellStyle name="Vejica 2 2 4 2 2 3 4 2" xfId="19351"/>
    <cellStyle name="Vejica 2 2 4 2 2 3 5" xfId="6635"/>
    <cellStyle name="Vejica 2 2 4 2 2 3 5 2" xfId="20793"/>
    <cellStyle name="Vejica 2 2 4 2 2 3 6" xfId="10861"/>
    <cellStyle name="Vejica 2 2 4 2 2 3 6 2" xfId="25019"/>
    <cellStyle name="Vejica 2 2 4 2 2 3 7" xfId="15119"/>
    <cellStyle name="Vejica 2 2 4 2 2 4" xfId="4521"/>
    <cellStyle name="Vejica 2 2 4 2 2 4 2" xfId="8747"/>
    <cellStyle name="Vejica 2 2 4 2 2 4 2 2" xfId="22905"/>
    <cellStyle name="Vejica 2 2 4 2 2 4 3" xfId="12973"/>
    <cellStyle name="Vejica 2 2 4 2 2 4 3 2" xfId="27131"/>
    <cellStyle name="Vejica 2 2 4 2 2 4 4" xfId="17231"/>
    <cellStyle name="Vejica 2 2 4 2 2 5" xfId="3113"/>
    <cellStyle name="Vejica 2 2 4 2 2 5 2" xfId="7339"/>
    <cellStyle name="Vejica 2 2 4 2 2 5 2 2" xfId="21497"/>
    <cellStyle name="Vejica 2 2 4 2 2 5 3" xfId="11565"/>
    <cellStyle name="Vejica 2 2 4 2 2 5 3 2" xfId="25723"/>
    <cellStyle name="Vejica 2 2 4 2 2 5 4" xfId="15823"/>
    <cellStyle name="Vejica 2 2 4 2 2 6" xfId="1705"/>
    <cellStyle name="Vejica 2 2 4 2 2 6 2" xfId="18647"/>
    <cellStyle name="Vejica 2 2 4 2 2 7" xfId="5931"/>
    <cellStyle name="Vejica 2 2 4 2 2 7 2" xfId="20089"/>
    <cellStyle name="Vejica 2 2 4 2 2 8" xfId="10157"/>
    <cellStyle name="Vejica 2 2 4 2 2 8 2" xfId="24315"/>
    <cellStyle name="Vejica 2 2 4 2 2 9" xfId="14415"/>
    <cellStyle name="Vejica 2 2 4 2 3" xfId="314"/>
    <cellStyle name="Vejica 2 2 4 2 3 2" xfId="666"/>
    <cellStyle name="Vejica 2 2 4 2 3 2 2" xfId="1370"/>
    <cellStyle name="Vejica 2 2 4 2 3 2 2 2" xfId="5631"/>
    <cellStyle name="Vejica 2 2 4 2 3 2 2 2 2" xfId="9857"/>
    <cellStyle name="Vejica 2 2 4 2 3 2 2 2 2 2" xfId="24015"/>
    <cellStyle name="Vejica 2 2 4 2 3 2 2 2 3" xfId="14083"/>
    <cellStyle name="Vejica 2 2 4 2 3 2 2 2 3 2" xfId="28241"/>
    <cellStyle name="Vejica 2 2 4 2 3 2 2 2 4" xfId="18341"/>
    <cellStyle name="Vejica 2 2 4 2 3 2 2 3" xfId="4223"/>
    <cellStyle name="Vejica 2 2 4 2 3 2 2 3 2" xfId="8449"/>
    <cellStyle name="Vejica 2 2 4 2 3 2 2 3 2 2" xfId="22607"/>
    <cellStyle name="Vejica 2 2 4 2 3 2 2 3 3" xfId="12675"/>
    <cellStyle name="Vejica 2 2 4 2 3 2 2 3 3 2" xfId="26833"/>
    <cellStyle name="Vejica 2 2 4 2 3 2 2 3 4" xfId="16933"/>
    <cellStyle name="Vejica 2 2 4 2 3 2 2 4" xfId="2815"/>
    <cellStyle name="Vejica 2 2 4 2 3 2 2 4 2" xfId="19757"/>
    <cellStyle name="Vejica 2 2 4 2 3 2 2 5" xfId="7041"/>
    <cellStyle name="Vejica 2 2 4 2 3 2 2 5 2" xfId="21199"/>
    <cellStyle name="Vejica 2 2 4 2 3 2 2 6" xfId="11267"/>
    <cellStyle name="Vejica 2 2 4 2 3 2 2 6 2" xfId="25425"/>
    <cellStyle name="Vejica 2 2 4 2 3 2 2 7" xfId="15525"/>
    <cellStyle name="Vejica 2 2 4 2 3 2 3" xfId="4927"/>
    <cellStyle name="Vejica 2 2 4 2 3 2 3 2" xfId="9153"/>
    <cellStyle name="Vejica 2 2 4 2 3 2 3 2 2" xfId="23311"/>
    <cellStyle name="Vejica 2 2 4 2 3 2 3 3" xfId="13379"/>
    <cellStyle name="Vejica 2 2 4 2 3 2 3 3 2" xfId="27537"/>
    <cellStyle name="Vejica 2 2 4 2 3 2 3 4" xfId="17637"/>
    <cellStyle name="Vejica 2 2 4 2 3 2 4" xfId="3519"/>
    <cellStyle name="Vejica 2 2 4 2 3 2 4 2" xfId="7745"/>
    <cellStyle name="Vejica 2 2 4 2 3 2 4 2 2" xfId="21903"/>
    <cellStyle name="Vejica 2 2 4 2 3 2 4 3" xfId="11971"/>
    <cellStyle name="Vejica 2 2 4 2 3 2 4 3 2" xfId="26129"/>
    <cellStyle name="Vejica 2 2 4 2 3 2 4 4" xfId="16229"/>
    <cellStyle name="Vejica 2 2 4 2 3 2 5" xfId="2111"/>
    <cellStyle name="Vejica 2 2 4 2 3 2 5 2" xfId="19053"/>
    <cellStyle name="Vejica 2 2 4 2 3 2 6" xfId="6337"/>
    <cellStyle name="Vejica 2 2 4 2 3 2 6 2" xfId="20495"/>
    <cellStyle name="Vejica 2 2 4 2 3 2 7" xfId="10563"/>
    <cellStyle name="Vejica 2 2 4 2 3 2 7 2" xfId="24721"/>
    <cellStyle name="Vejica 2 2 4 2 3 2 8" xfId="14821"/>
    <cellStyle name="Vejica 2 2 4 2 3 3" xfId="1018"/>
    <cellStyle name="Vejica 2 2 4 2 3 3 2" xfId="5279"/>
    <cellStyle name="Vejica 2 2 4 2 3 3 2 2" xfId="9505"/>
    <cellStyle name="Vejica 2 2 4 2 3 3 2 2 2" xfId="23663"/>
    <cellStyle name="Vejica 2 2 4 2 3 3 2 3" xfId="13731"/>
    <cellStyle name="Vejica 2 2 4 2 3 3 2 3 2" xfId="27889"/>
    <cellStyle name="Vejica 2 2 4 2 3 3 2 4" xfId="17989"/>
    <cellStyle name="Vejica 2 2 4 2 3 3 3" xfId="3871"/>
    <cellStyle name="Vejica 2 2 4 2 3 3 3 2" xfId="8097"/>
    <cellStyle name="Vejica 2 2 4 2 3 3 3 2 2" xfId="22255"/>
    <cellStyle name="Vejica 2 2 4 2 3 3 3 3" xfId="12323"/>
    <cellStyle name="Vejica 2 2 4 2 3 3 3 3 2" xfId="26481"/>
    <cellStyle name="Vejica 2 2 4 2 3 3 3 4" xfId="16581"/>
    <cellStyle name="Vejica 2 2 4 2 3 3 4" xfId="2463"/>
    <cellStyle name="Vejica 2 2 4 2 3 3 4 2" xfId="19405"/>
    <cellStyle name="Vejica 2 2 4 2 3 3 5" xfId="6689"/>
    <cellStyle name="Vejica 2 2 4 2 3 3 5 2" xfId="20847"/>
    <cellStyle name="Vejica 2 2 4 2 3 3 6" xfId="10915"/>
    <cellStyle name="Vejica 2 2 4 2 3 3 6 2" xfId="25073"/>
    <cellStyle name="Vejica 2 2 4 2 3 3 7" xfId="15173"/>
    <cellStyle name="Vejica 2 2 4 2 3 4" xfId="4575"/>
    <cellStyle name="Vejica 2 2 4 2 3 4 2" xfId="8801"/>
    <cellStyle name="Vejica 2 2 4 2 3 4 2 2" xfId="22959"/>
    <cellStyle name="Vejica 2 2 4 2 3 4 3" xfId="13027"/>
    <cellStyle name="Vejica 2 2 4 2 3 4 3 2" xfId="27185"/>
    <cellStyle name="Vejica 2 2 4 2 3 4 4" xfId="17285"/>
    <cellStyle name="Vejica 2 2 4 2 3 5" xfId="3167"/>
    <cellStyle name="Vejica 2 2 4 2 3 5 2" xfId="7393"/>
    <cellStyle name="Vejica 2 2 4 2 3 5 2 2" xfId="21551"/>
    <cellStyle name="Vejica 2 2 4 2 3 5 3" xfId="11619"/>
    <cellStyle name="Vejica 2 2 4 2 3 5 3 2" xfId="25777"/>
    <cellStyle name="Vejica 2 2 4 2 3 5 4" xfId="15877"/>
    <cellStyle name="Vejica 2 2 4 2 3 6" xfId="1759"/>
    <cellStyle name="Vejica 2 2 4 2 3 6 2" xfId="18701"/>
    <cellStyle name="Vejica 2 2 4 2 3 7" xfId="5985"/>
    <cellStyle name="Vejica 2 2 4 2 3 7 2" xfId="20143"/>
    <cellStyle name="Vejica 2 2 4 2 3 8" xfId="10211"/>
    <cellStyle name="Vejica 2 2 4 2 3 8 2" xfId="24369"/>
    <cellStyle name="Vejica 2 2 4 2 3 9" xfId="14469"/>
    <cellStyle name="Vejica 2 2 4 2 4" xfId="484"/>
    <cellStyle name="Vejica 2 2 4 2 4 2" xfId="1188"/>
    <cellStyle name="Vejica 2 2 4 2 4 2 2" xfId="5449"/>
    <cellStyle name="Vejica 2 2 4 2 4 2 2 2" xfId="9675"/>
    <cellStyle name="Vejica 2 2 4 2 4 2 2 2 2" xfId="23833"/>
    <cellStyle name="Vejica 2 2 4 2 4 2 2 3" xfId="13901"/>
    <cellStyle name="Vejica 2 2 4 2 4 2 2 3 2" xfId="28059"/>
    <cellStyle name="Vejica 2 2 4 2 4 2 2 4" xfId="18159"/>
    <cellStyle name="Vejica 2 2 4 2 4 2 3" xfId="4041"/>
    <cellStyle name="Vejica 2 2 4 2 4 2 3 2" xfId="8267"/>
    <cellStyle name="Vejica 2 2 4 2 4 2 3 2 2" xfId="22425"/>
    <cellStyle name="Vejica 2 2 4 2 4 2 3 3" xfId="12493"/>
    <cellStyle name="Vejica 2 2 4 2 4 2 3 3 2" xfId="26651"/>
    <cellStyle name="Vejica 2 2 4 2 4 2 3 4" xfId="16751"/>
    <cellStyle name="Vejica 2 2 4 2 4 2 4" xfId="2633"/>
    <cellStyle name="Vejica 2 2 4 2 4 2 4 2" xfId="19575"/>
    <cellStyle name="Vejica 2 2 4 2 4 2 5" xfId="6859"/>
    <cellStyle name="Vejica 2 2 4 2 4 2 5 2" xfId="21017"/>
    <cellStyle name="Vejica 2 2 4 2 4 2 6" xfId="11085"/>
    <cellStyle name="Vejica 2 2 4 2 4 2 6 2" xfId="25243"/>
    <cellStyle name="Vejica 2 2 4 2 4 2 7" xfId="15343"/>
    <cellStyle name="Vejica 2 2 4 2 4 3" xfId="4745"/>
    <cellStyle name="Vejica 2 2 4 2 4 3 2" xfId="8971"/>
    <cellStyle name="Vejica 2 2 4 2 4 3 2 2" xfId="23129"/>
    <cellStyle name="Vejica 2 2 4 2 4 3 3" xfId="13197"/>
    <cellStyle name="Vejica 2 2 4 2 4 3 3 2" xfId="27355"/>
    <cellStyle name="Vejica 2 2 4 2 4 3 4" xfId="17455"/>
    <cellStyle name="Vejica 2 2 4 2 4 4" xfId="3337"/>
    <cellStyle name="Vejica 2 2 4 2 4 4 2" xfId="7563"/>
    <cellStyle name="Vejica 2 2 4 2 4 4 2 2" xfId="21721"/>
    <cellStyle name="Vejica 2 2 4 2 4 4 3" xfId="11789"/>
    <cellStyle name="Vejica 2 2 4 2 4 4 3 2" xfId="25947"/>
    <cellStyle name="Vejica 2 2 4 2 4 4 4" xfId="16047"/>
    <cellStyle name="Vejica 2 2 4 2 4 5" xfId="1929"/>
    <cellStyle name="Vejica 2 2 4 2 4 5 2" xfId="18871"/>
    <cellStyle name="Vejica 2 2 4 2 4 6" xfId="6155"/>
    <cellStyle name="Vejica 2 2 4 2 4 6 2" xfId="20313"/>
    <cellStyle name="Vejica 2 2 4 2 4 7" xfId="10381"/>
    <cellStyle name="Vejica 2 2 4 2 4 7 2" xfId="24539"/>
    <cellStyle name="Vejica 2 2 4 2 4 8" xfId="14639"/>
    <cellStyle name="Vejica 2 2 4 2 5" xfId="836"/>
    <cellStyle name="Vejica 2 2 4 2 5 2" xfId="5097"/>
    <cellStyle name="Vejica 2 2 4 2 5 2 2" xfId="9323"/>
    <cellStyle name="Vejica 2 2 4 2 5 2 2 2" xfId="23481"/>
    <cellStyle name="Vejica 2 2 4 2 5 2 3" xfId="13549"/>
    <cellStyle name="Vejica 2 2 4 2 5 2 3 2" xfId="27707"/>
    <cellStyle name="Vejica 2 2 4 2 5 2 4" xfId="17807"/>
    <cellStyle name="Vejica 2 2 4 2 5 3" xfId="3689"/>
    <cellStyle name="Vejica 2 2 4 2 5 3 2" xfId="7915"/>
    <cellStyle name="Vejica 2 2 4 2 5 3 2 2" xfId="22073"/>
    <cellStyle name="Vejica 2 2 4 2 5 3 3" xfId="12141"/>
    <cellStyle name="Vejica 2 2 4 2 5 3 3 2" xfId="26299"/>
    <cellStyle name="Vejica 2 2 4 2 5 3 4" xfId="16399"/>
    <cellStyle name="Vejica 2 2 4 2 5 4" xfId="2281"/>
    <cellStyle name="Vejica 2 2 4 2 5 4 2" xfId="19223"/>
    <cellStyle name="Vejica 2 2 4 2 5 5" xfId="6507"/>
    <cellStyle name="Vejica 2 2 4 2 5 5 2" xfId="20665"/>
    <cellStyle name="Vejica 2 2 4 2 5 6" xfId="10733"/>
    <cellStyle name="Vejica 2 2 4 2 5 6 2" xfId="24891"/>
    <cellStyle name="Vejica 2 2 4 2 5 7" xfId="14991"/>
    <cellStyle name="Vejica 2 2 4 2 6" xfId="4361"/>
    <cellStyle name="Vejica 2 2 4 2 6 2" xfId="8587"/>
    <cellStyle name="Vejica 2 2 4 2 6 2 2" xfId="22745"/>
    <cellStyle name="Vejica 2 2 4 2 6 3" xfId="12813"/>
    <cellStyle name="Vejica 2 2 4 2 6 3 2" xfId="26971"/>
    <cellStyle name="Vejica 2 2 4 2 6 4" xfId="17071"/>
    <cellStyle name="Vejica 2 2 4 2 7" xfId="2953"/>
    <cellStyle name="Vejica 2 2 4 2 7 2" xfId="7179"/>
    <cellStyle name="Vejica 2 2 4 2 7 2 2" xfId="21337"/>
    <cellStyle name="Vejica 2 2 4 2 7 3" xfId="11405"/>
    <cellStyle name="Vejica 2 2 4 2 7 3 2" xfId="25563"/>
    <cellStyle name="Vejica 2 2 4 2 7 4" xfId="15663"/>
    <cellStyle name="Vejica 2 2 4 2 8" xfId="1513"/>
    <cellStyle name="Vejica 2 2 4 2 8 2" xfId="18455"/>
    <cellStyle name="Vejica 2 2 4 2 9" xfId="5739"/>
    <cellStyle name="Vejica 2 2 4 2 9 2" xfId="19897"/>
    <cellStyle name="Vejica 2 2 4 3" xfId="131"/>
    <cellStyle name="Vejica 2 2 4 3 10" xfId="14287"/>
    <cellStyle name="Vejica 2 2 4 3 2" xfId="291"/>
    <cellStyle name="Vejica 2 2 4 3 2 2" xfId="644"/>
    <cellStyle name="Vejica 2 2 4 3 2 2 2" xfId="1348"/>
    <cellStyle name="Vejica 2 2 4 3 2 2 2 2" xfId="5609"/>
    <cellStyle name="Vejica 2 2 4 3 2 2 2 2 2" xfId="9835"/>
    <cellStyle name="Vejica 2 2 4 3 2 2 2 2 2 2" xfId="23993"/>
    <cellStyle name="Vejica 2 2 4 3 2 2 2 2 3" xfId="14061"/>
    <cellStyle name="Vejica 2 2 4 3 2 2 2 2 3 2" xfId="28219"/>
    <cellStyle name="Vejica 2 2 4 3 2 2 2 2 4" xfId="18319"/>
    <cellStyle name="Vejica 2 2 4 3 2 2 2 3" xfId="4201"/>
    <cellStyle name="Vejica 2 2 4 3 2 2 2 3 2" xfId="8427"/>
    <cellStyle name="Vejica 2 2 4 3 2 2 2 3 2 2" xfId="22585"/>
    <cellStyle name="Vejica 2 2 4 3 2 2 2 3 3" xfId="12653"/>
    <cellStyle name="Vejica 2 2 4 3 2 2 2 3 3 2" xfId="26811"/>
    <cellStyle name="Vejica 2 2 4 3 2 2 2 3 4" xfId="16911"/>
    <cellStyle name="Vejica 2 2 4 3 2 2 2 4" xfId="2793"/>
    <cellStyle name="Vejica 2 2 4 3 2 2 2 4 2" xfId="19735"/>
    <cellStyle name="Vejica 2 2 4 3 2 2 2 5" xfId="7019"/>
    <cellStyle name="Vejica 2 2 4 3 2 2 2 5 2" xfId="21177"/>
    <cellStyle name="Vejica 2 2 4 3 2 2 2 6" xfId="11245"/>
    <cellStyle name="Vejica 2 2 4 3 2 2 2 6 2" xfId="25403"/>
    <cellStyle name="Vejica 2 2 4 3 2 2 2 7" xfId="15503"/>
    <cellStyle name="Vejica 2 2 4 3 2 2 3" xfId="4905"/>
    <cellStyle name="Vejica 2 2 4 3 2 2 3 2" xfId="9131"/>
    <cellStyle name="Vejica 2 2 4 3 2 2 3 2 2" xfId="23289"/>
    <cellStyle name="Vejica 2 2 4 3 2 2 3 3" xfId="13357"/>
    <cellStyle name="Vejica 2 2 4 3 2 2 3 3 2" xfId="27515"/>
    <cellStyle name="Vejica 2 2 4 3 2 2 3 4" xfId="17615"/>
    <cellStyle name="Vejica 2 2 4 3 2 2 4" xfId="3497"/>
    <cellStyle name="Vejica 2 2 4 3 2 2 4 2" xfId="7723"/>
    <cellStyle name="Vejica 2 2 4 3 2 2 4 2 2" xfId="21881"/>
    <cellStyle name="Vejica 2 2 4 3 2 2 4 3" xfId="11949"/>
    <cellStyle name="Vejica 2 2 4 3 2 2 4 3 2" xfId="26107"/>
    <cellStyle name="Vejica 2 2 4 3 2 2 4 4" xfId="16207"/>
    <cellStyle name="Vejica 2 2 4 3 2 2 5" xfId="2089"/>
    <cellStyle name="Vejica 2 2 4 3 2 2 5 2" xfId="19031"/>
    <cellStyle name="Vejica 2 2 4 3 2 2 6" xfId="6315"/>
    <cellStyle name="Vejica 2 2 4 3 2 2 6 2" xfId="20473"/>
    <cellStyle name="Vejica 2 2 4 3 2 2 7" xfId="10541"/>
    <cellStyle name="Vejica 2 2 4 3 2 2 7 2" xfId="24699"/>
    <cellStyle name="Vejica 2 2 4 3 2 2 8" xfId="14799"/>
    <cellStyle name="Vejica 2 2 4 3 2 3" xfId="996"/>
    <cellStyle name="Vejica 2 2 4 3 2 3 2" xfId="5257"/>
    <cellStyle name="Vejica 2 2 4 3 2 3 2 2" xfId="9483"/>
    <cellStyle name="Vejica 2 2 4 3 2 3 2 2 2" xfId="23641"/>
    <cellStyle name="Vejica 2 2 4 3 2 3 2 3" xfId="13709"/>
    <cellStyle name="Vejica 2 2 4 3 2 3 2 3 2" xfId="27867"/>
    <cellStyle name="Vejica 2 2 4 3 2 3 2 4" xfId="17967"/>
    <cellStyle name="Vejica 2 2 4 3 2 3 3" xfId="3849"/>
    <cellStyle name="Vejica 2 2 4 3 2 3 3 2" xfId="8075"/>
    <cellStyle name="Vejica 2 2 4 3 2 3 3 2 2" xfId="22233"/>
    <cellStyle name="Vejica 2 2 4 3 2 3 3 3" xfId="12301"/>
    <cellStyle name="Vejica 2 2 4 3 2 3 3 3 2" xfId="26459"/>
    <cellStyle name="Vejica 2 2 4 3 2 3 3 4" xfId="16559"/>
    <cellStyle name="Vejica 2 2 4 3 2 3 4" xfId="2441"/>
    <cellStyle name="Vejica 2 2 4 3 2 3 4 2" xfId="19383"/>
    <cellStyle name="Vejica 2 2 4 3 2 3 5" xfId="6667"/>
    <cellStyle name="Vejica 2 2 4 3 2 3 5 2" xfId="20825"/>
    <cellStyle name="Vejica 2 2 4 3 2 3 6" xfId="10893"/>
    <cellStyle name="Vejica 2 2 4 3 2 3 6 2" xfId="25051"/>
    <cellStyle name="Vejica 2 2 4 3 2 3 7" xfId="15151"/>
    <cellStyle name="Vejica 2 2 4 3 2 4" xfId="4553"/>
    <cellStyle name="Vejica 2 2 4 3 2 4 2" xfId="8779"/>
    <cellStyle name="Vejica 2 2 4 3 2 4 2 2" xfId="22937"/>
    <cellStyle name="Vejica 2 2 4 3 2 4 3" xfId="13005"/>
    <cellStyle name="Vejica 2 2 4 3 2 4 3 2" xfId="27163"/>
    <cellStyle name="Vejica 2 2 4 3 2 4 4" xfId="17263"/>
    <cellStyle name="Vejica 2 2 4 3 2 5" xfId="3145"/>
    <cellStyle name="Vejica 2 2 4 3 2 5 2" xfId="7371"/>
    <cellStyle name="Vejica 2 2 4 3 2 5 2 2" xfId="21529"/>
    <cellStyle name="Vejica 2 2 4 3 2 5 3" xfId="11597"/>
    <cellStyle name="Vejica 2 2 4 3 2 5 3 2" xfId="25755"/>
    <cellStyle name="Vejica 2 2 4 3 2 5 4" xfId="15855"/>
    <cellStyle name="Vejica 2 2 4 3 2 6" xfId="1737"/>
    <cellStyle name="Vejica 2 2 4 3 2 6 2" xfId="18679"/>
    <cellStyle name="Vejica 2 2 4 3 2 7" xfId="5963"/>
    <cellStyle name="Vejica 2 2 4 3 2 7 2" xfId="20121"/>
    <cellStyle name="Vejica 2 2 4 3 2 8" xfId="10189"/>
    <cellStyle name="Vejica 2 2 4 3 2 8 2" xfId="24347"/>
    <cellStyle name="Vejica 2 2 4 3 2 9" xfId="14447"/>
    <cellStyle name="Vejica 2 2 4 3 3" xfId="516"/>
    <cellStyle name="Vejica 2 2 4 3 3 2" xfId="1220"/>
    <cellStyle name="Vejica 2 2 4 3 3 2 2" xfId="5481"/>
    <cellStyle name="Vejica 2 2 4 3 3 2 2 2" xfId="9707"/>
    <cellStyle name="Vejica 2 2 4 3 3 2 2 2 2" xfId="23865"/>
    <cellStyle name="Vejica 2 2 4 3 3 2 2 3" xfId="13933"/>
    <cellStyle name="Vejica 2 2 4 3 3 2 2 3 2" xfId="28091"/>
    <cellStyle name="Vejica 2 2 4 3 3 2 2 4" xfId="18191"/>
    <cellStyle name="Vejica 2 2 4 3 3 2 3" xfId="4073"/>
    <cellStyle name="Vejica 2 2 4 3 3 2 3 2" xfId="8299"/>
    <cellStyle name="Vejica 2 2 4 3 3 2 3 2 2" xfId="22457"/>
    <cellStyle name="Vejica 2 2 4 3 3 2 3 3" xfId="12525"/>
    <cellStyle name="Vejica 2 2 4 3 3 2 3 3 2" xfId="26683"/>
    <cellStyle name="Vejica 2 2 4 3 3 2 3 4" xfId="16783"/>
    <cellStyle name="Vejica 2 2 4 3 3 2 4" xfId="2665"/>
    <cellStyle name="Vejica 2 2 4 3 3 2 4 2" xfId="19607"/>
    <cellStyle name="Vejica 2 2 4 3 3 2 5" xfId="6891"/>
    <cellStyle name="Vejica 2 2 4 3 3 2 5 2" xfId="21049"/>
    <cellStyle name="Vejica 2 2 4 3 3 2 6" xfId="11117"/>
    <cellStyle name="Vejica 2 2 4 3 3 2 6 2" xfId="25275"/>
    <cellStyle name="Vejica 2 2 4 3 3 2 7" xfId="15375"/>
    <cellStyle name="Vejica 2 2 4 3 3 3" xfId="4777"/>
    <cellStyle name="Vejica 2 2 4 3 3 3 2" xfId="9003"/>
    <cellStyle name="Vejica 2 2 4 3 3 3 2 2" xfId="23161"/>
    <cellStyle name="Vejica 2 2 4 3 3 3 3" xfId="13229"/>
    <cellStyle name="Vejica 2 2 4 3 3 3 3 2" xfId="27387"/>
    <cellStyle name="Vejica 2 2 4 3 3 3 4" xfId="17487"/>
    <cellStyle name="Vejica 2 2 4 3 3 4" xfId="3369"/>
    <cellStyle name="Vejica 2 2 4 3 3 4 2" xfId="7595"/>
    <cellStyle name="Vejica 2 2 4 3 3 4 2 2" xfId="21753"/>
    <cellStyle name="Vejica 2 2 4 3 3 4 3" xfId="11821"/>
    <cellStyle name="Vejica 2 2 4 3 3 4 3 2" xfId="25979"/>
    <cellStyle name="Vejica 2 2 4 3 3 4 4" xfId="16079"/>
    <cellStyle name="Vejica 2 2 4 3 3 5" xfId="1961"/>
    <cellStyle name="Vejica 2 2 4 3 3 5 2" xfId="18903"/>
    <cellStyle name="Vejica 2 2 4 3 3 6" xfId="6187"/>
    <cellStyle name="Vejica 2 2 4 3 3 6 2" xfId="20345"/>
    <cellStyle name="Vejica 2 2 4 3 3 7" xfId="10413"/>
    <cellStyle name="Vejica 2 2 4 3 3 7 2" xfId="24571"/>
    <cellStyle name="Vejica 2 2 4 3 3 8" xfId="14671"/>
    <cellStyle name="Vejica 2 2 4 3 4" xfId="868"/>
    <cellStyle name="Vejica 2 2 4 3 4 2" xfId="5129"/>
    <cellStyle name="Vejica 2 2 4 3 4 2 2" xfId="9355"/>
    <cellStyle name="Vejica 2 2 4 3 4 2 2 2" xfId="23513"/>
    <cellStyle name="Vejica 2 2 4 3 4 2 3" xfId="13581"/>
    <cellStyle name="Vejica 2 2 4 3 4 2 3 2" xfId="27739"/>
    <cellStyle name="Vejica 2 2 4 3 4 2 4" xfId="17839"/>
    <cellStyle name="Vejica 2 2 4 3 4 3" xfId="3721"/>
    <cellStyle name="Vejica 2 2 4 3 4 3 2" xfId="7947"/>
    <cellStyle name="Vejica 2 2 4 3 4 3 2 2" xfId="22105"/>
    <cellStyle name="Vejica 2 2 4 3 4 3 3" xfId="12173"/>
    <cellStyle name="Vejica 2 2 4 3 4 3 3 2" xfId="26331"/>
    <cellStyle name="Vejica 2 2 4 3 4 3 4" xfId="16431"/>
    <cellStyle name="Vejica 2 2 4 3 4 4" xfId="2313"/>
    <cellStyle name="Vejica 2 2 4 3 4 4 2" xfId="19255"/>
    <cellStyle name="Vejica 2 2 4 3 4 5" xfId="6539"/>
    <cellStyle name="Vejica 2 2 4 3 4 5 2" xfId="20697"/>
    <cellStyle name="Vejica 2 2 4 3 4 6" xfId="10765"/>
    <cellStyle name="Vejica 2 2 4 3 4 6 2" xfId="24923"/>
    <cellStyle name="Vejica 2 2 4 3 4 7" xfId="15023"/>
    <cellStyle name="Vejica 2 2 4 3 5" xfId="4393"/>
    <cellStyle name="Vejica 2 2 4 3 5 2" xfId="8619"/>
    <cellStyle name="Vejica 2 2 4 3 5 2 2" xfId="22777"/>
    <cellStyle name="Vejica 2 2 4 3 5 3" xfId="12845"/>
    <cellStyle name="Vejica 2 2 4 3 5 3 2" xfId="27003"/>
    <cellStyle name="Vejica 2 2 4 3 5 4" xfId="17103"/>
    <cellStyle name="Vejica 2 2 4 3 6" xfId="2985"/>
    <cellStyle name="Vejica 2 2 4 3 6 2" xfId="7211"/>
    <cellStyle name="Vejica 2 2 4 3 6 2 2" xfId="21369"/>
    <cellStyle name="Vejica 2 2 4 3 6 3" xfId="11437"/>
    <cellStyle name="Vejica 2 2 4 3 6 3 2" xfId="25595"/>
    <cellStyle name="Vejica 2 2 4 3 6 4" xfId="15695"/>
    <cellStyle name="Vejica 2 2 4 3 7" xfId="1577"/>
    <cellStyle name="Vejica 2 2 4 3 7 2" xfId="18519"/>
    <cellStyle name="Vejica 2 2 4 3 8" xfId="5803"/>
    <cellStyle name="Vejica 2 2 4 3 8 2" xfId="19961"/>
    <cellStyle name="Vejica 2 2 4 3 9" xfId="10029"/>
    <cellStyle name="Vejica 2 2 4 3 9 2" xfId="24187"/>
    <cellStyle name="Vejica 2 2 4 4" xfId="61"/>
    <cellStyle name="Vejica 2 2 4 4 10" xfId="14255"/>
    <cellStyle name="Vejica 2 2 4 4 2" xfId="227"/>
    <cellStyle name="Vejica 2 2 4 4 2 2" xfId="580"/>
    <cellStyle name="Vejica 2 2 4 4 2 2 2" xfId="1284"/>
    <cellStyle name="Vejica 2 2 4 4 2 2 2 2" xfId="5545"/>
    <cellStyle name="Vejica 2 2 4 4 2 2 2 2 2" xfId="9771"/>
    <cellStyle name="Vejica 2 2 4 4 2 2 2 2 2 2" xfId="23929"/>
    <cellStyle name="Vejica 2 2 4 4 2 2 2 2 3" xfId="13997"/>
    <cellStyle name="Vejica 2 2 4 4 2 2 2 2 3 2" xfId="28155"/>
    <cellStyle name="Vejica 2 2 4 4 2 2 2 2 4" xfId="18255"/>
    <cellStyle name="Vejica 2 2 4 4 2 2 2 3" xfId="4137"/>
    <cellStyle name="Vejica 2 2 4 4 2 2 2 3 2" xfId="8363"/>
    <cellStyle name="Vejica 2 2 4 4 2 2 2 3 2 2" xfId="22521"/>
    <cellStyle name="Vejica 2 2 4 4 2 2 2 3 3" xfId="12589"/>
    <cellStyle name="Vejica 2 2 4 4 2 2 2 3 3 2" xfId="26747"/>
    <cellStyle name="Vejica 2 2 4 4 2 2 2 3 4" xfId="16847"/>
    <cellStyle name="Vejica 2 2 4 4 2 2 2 4" xfId="2729"/>
    <cellStyle name="Vejica 2 2 4 4 2 2 2 4 2" xfId="19671"/>
    <cellStyle name="Vejica 2 2 4 4 2 2 2 5" xfId="6955"/>
    <cellStyle name="Vejica 2 2 4 4 2 2 2 5 2" xfId="21113"/>
    <cellStyle name="Vejica 2 2 4 4 2 2 2 6" xfId="11181"/>
    <cellStyle name="Vejica 2 2 4 4 2 2 2 6 2" xfId="25339"/>
    <cellStyle name="Vejica 2 2 4 4 2 2 2 7" xfId="15439"/>
    <cellStyle name="Vejica 2 2 4 4 2 2 3" xfId="4841"/>
    <cellStyle name="Vejica 2 2 4 4 2 2 3 2" xfId="9067"/>
    <cellStyle name="Vejica 2 2 4 4 2 2 3 2 2" xfId="23225"/>
    <cellStyle name="Vejica 2 2 4 4 2 2 3 3" xfId="13293"/>
    <cellStyle name="Vejica 2 2 4 4 2 2 3 3 2" xfId="27451"/>
    <cellStyle name="Vejica 2 2 4 4 2 2 3 4" xfId="17551"/>
    <cellStyle name="Vejica 2 2 4 4 2 2 4" xfId="3433"/>
    <cellStyle name="Vejica 2 2 4 4 2 2 4 2" xfId="7659"/>
    <cellStyle name="Vejica 2 2 4 4 2 2 4 2 2" xfId="21817"/>
    <cellStyle name="Vejica 2 2 4 4 2 2 4 3" xfId="11885"/>
    <cellStyle name="Vejica 2 2 4 4 2 2 4 3 2" xfId="26043"/>
    <cellStyle name="Vejica 2 2 4 4 2 2 4 4" xfId="16143"/>
    <cellStyle name="Vejica 2 2 4 4 2 2 5" xfId="2025"/>
    <cellStyle name="Vejica 2 2 4 4 2 2 5 2" xfId="18967"/>
    <cellStyle name="Vejica 2 2 4 4 2 2 6" xfId="6251"/>
    <cellStyle name="Vejica 2 2 4 4 2 2 6 2" xfId="20409"/>
    <cellStyle name="Vejica 2 2 4 4 2 2 7" xfId="10477"/>
    <cellStyle name="Vejica 2 2 4 4 2 2 7 2" xfId="24635"/>
    <cellStyle name="Vejica 2 2 4 4 2 2 8" xfId="14735"/>
    <cellStyle name="Vejica 2 2 4 4 2 3" xfId="932"/>
    <cellStyle name="Vejica 2 2 4 4 2 3 2" xfId="5193"/>
    <cellStyle name="Vejica 2 2 4 4 2 3 2 2" xfId="9419"/>
    <cellStyle name="Vejica 2 2 4 4 2 3 2 2 2" xfId="23577"/>
    <cellStyle name="Vejica 2 2 4 4 2 3 2 3" xfId="13645"/>
    <cellStyle name="Vejica 2 2 4 4 2 3 2 3 2" xfId="27803"/>
    <cellStyle name="Vejica 2 2 4 4 2 3 2 4" xfId="17903"/>
    <cellStyle name="Vejica 2 2 4 4 2 3 3" xfId="3785"/>
    <cellStyle name="Vejica 2 2 4 4 2 3 3 2" xfId="8011"/>
    <cellStyle name="Vejica 2 2 4 4 2 3 3 2 2" xfId="22169"/>
    <cellStyle name="Vejica 2 2 4 4 2 3 3 3" xfId="12237"/>
    <cellStyle name="Vejica 2 2 4 4 2 3 3 3 2" xfId="26395"/>
    <cellStyle name="Vejica 2 2 4 4 2 3 3 4" xfId="16495"/>
    <cellStyle name="Vejica 2 2 4 4 2 3 4" xfId="2377"/>
    <cellStyle name="Vejica 2 2 4 4 2 3 4 2" xfId="19319"/>
    <cellStyle name="Vejica 2 2 4 4 2 3 5" xfId="6603"/>
    <cellStyle name="Vejica 2 2 4 4 2 3 5 2" xfId="20761"/>
    <cellStyle name="Vejica 2 2 4 4 2 3 6" xfId="10829"/>
    <cellStyle name="Vejica 2 2 4 4 2 3 6 2" xfId="24987"/>
    <cellStyle name="Vejica 2 2 4 4 2 3 7" xfId="15087"/>
    <cellStyle name="Vejica 2 2 4 4 2 4" xfId="4489"/>
    <cellStyle name="Vejica 2 2 4 4 2 4 2" xfId="8715"/>
    <cellStyle name="Vejica 2 2 4 4 2 4 2 2" xfId="22873"/>
    <cellStyle name="Vejica 2 2 4 4 2 4 3" xfId="12941"/>
    <cellStyle name="Vejica 2 2 4 4 2 4 3 2" xfId="27099"/>
    <cellStyle name="Vejica 2 2 4 4 2 4 4" xfId="17199"/>
    <cellStyle name="Vejica 2 2 4 4 2 5" xfId="3081"/>
    <cellStyle name="Vejica 2 2 4 4 2 5 2" xfId="7307"/>
    <cellStyle name="Vejica 2 2 4 4 2 5 2 2" xfId="21465"/>
    <cellStyle name="Vejica 2 2 4 4 2 5 3" xfId="11533"/>
    <cellStyle name="Vejica 2 2 4 4 2 5 3 2" xfId="25691"/>
    <cellStyle name="Vejica 2 2 4 4 2 5 4" xfId="15791"/>
    <cellStyle name="Vejica 2 2 4 4 2 6" xfId="1673"/>
    <cellStyle name="Vejica 2 2 4 4 2 6 2" xfId="18615"/>
    <cellStyle name="Vejica 2 2 4 4 2 7" xfId="5899"/>
    <cellStyle name="Vejica 2 2 4 4 2 7 2" xfId="20057"/>
    <cellStyle name="Vejica 2 2 4 4 2 8" xfId="10125"/>
    <cellStyle name="Vejica 2 2 4 4 2 8 2" xfId="24283"/>
    <cellStyle name="Vejica 2 2 4 4 2 9" xfId="14383"/>
    <cellStyle name="Vejica 2 2 4 4 3" xfId="452"/>
    <cellStyle name="Vejica 2 2 4 4 3 2" xfId="1156"/>
    <cellStyle name="Vejica 2 2 4 4 3 2 2" xfId="5417"/>
    <cellStyle name="Vejica 2 2 4 4 3 2 2 2" xfId="9643"/>
    <cellStyle name="Vejica 2 2 4 4 3 2 2 2 2" xfId="23801"/>
    <cellStyle name="Vejica 2 2 4 4 3 2 2 3" xfId="13869"/>
    <cellStyle name="Vejica 2 2 4 4 3 2 2 3 2" xfId="28027"/>
    <cellStyle name="Vejica 2 2 4 4 3 2 2 4" xfId="18127"/>
    <cellStyle name="Vejica 2 2 4 4 3 2 3" xfId="4009"/>
    <cellStyle name="Vejica 2 2 4 4 3 2 3 2" xfId="8235"/>
    <cellStyle name="Vejica 2 2 4 4 3 2 3 2 2" xfId="22393"/>
    <cellStyle name="Vejica 2 2 4 4 3 2 3 3" xfId="12461"/>
    <cellStyle name="Vejica 2 2 4 4 3 2 3 3 2" xfId="26619"/>
    <cellStyle name="Vejica 2 2 4 4 3 2 3 4" xfId="16719"/>
    <cellStyle name="Vejica 2 2 4 4 3 2 4" xfId="2601"/>
    <cellStyle name="Vejica 2 2 4 4 3 2 4 2" xfId="19543"/>
    <cellStyle name="Vejica 2 2 4 4 3 2 5" xfId="6827"/>
    <cellStyle name="Vejica 2 2 4 4 3 2 5 2" xfId="20985"/>
    <cellStyle name="Vejica 2 2 4 4 3 2 6" xfId="11053"/>
    <cellStyle name="Vejica 2 2 4 4 3 2 6 2" xfId="25211"/>
    <cellStyle name="Vejica 2 2 4 4 3 2 7" xfId="15311"/>
    <cellStyle name="Vejica 2 2 4 4 3 3" xfId="4713"/>
    <cellStyle name="Vejica 2 2 4 4 3 3 2" xfId="8939"/>
    <cellStyle name="Vejica 2 2 4 4 3 3 2 2" xfId="23097"/>
    <cellStyle name="Vejica 2 2 4 4 3 3 3" xfId="13165"/>
    <cellStyle name="Vejica 2 2 4 4 3 3 3 2" xfId="27323"/>
    <cellStyle name="Vejica 2 2 4 4 3 3 4" xfId="17423"/>
    <cellStyle name="Vejica 2 2 4 4 3 4" xfId="3305"/>
    <cellStyle name="Vejica 2 2 4 4 3 4 2" xfId="7531"/>
    <cellStyle name="Vejica 2 2 4 4 3 4 2 2" xfId="21689"/>
    <cellStyle name="Vejica 2 2 4 4 3 4 3" xfId="11757"/>
    <cellStyle name="Vejica 2 2 4 4 3 4 3 2" xfId="25915"/>
    <cellStyle name="Vejica 2 2 4 4 3 4 4" xfId="16015"/>
    <cellStyle name="Vejica 2 2 4 4 3 5" xfId="1897"/>
    <cellStyle name="Vejica 2 2 4 4 3 5 2" xfId="18839"/>
    <cellStyle name="Vejica 2 2 4 4 3 6" xfId="6123"/>
    <cellStyle name="Vejica 2 2 4 4 3 6 2" xfId="20281"/>
    <cellStyle name="Vejica 2 2 4 4 3 7" xfId="10349"/>
    <cellStyle name="Vejica 2 2 4 4 3 7 2" xfId="24507"/>
    <cellStyle name="Vejica 2 2 4 4 3 8" xfId="14607"/>
    <cellStyle name="Vejica 2 2 4 4 4" xfId="804"/>
    <cellStyle name="Vejica 2 2 4 4 4 2" xfId="5065"/>
    <cellStyle name="Vejica 2 2 4 4 4 2 2" xfId="9291"/>
    <cellStyle name="Vejica 2 2 4 4 4 2 2 2" xfId="23449"/>
    <cellStyle name="Vejica 2 2 4 4 4 2 3" xfId="13517"/>
    <cellStyle name="Vejica 2 2 4 4 4 2 3 2" xfId="27675"/>
    <cellStyle name="Vejica 2 2 4 4 4 2 4" xfId="17775"/>
    <cellStyle name="Vejica 2 2 4 4 4 3" xfId="3657"/>
    <cellStyle name="Vejica 2 2 4 4 4 3 2" xfId="7883"/>
    <cellStyle name="Vejica 2 2 4 4 4 3 2 2" xfId="22041"/>
    <cellStyle name="Vejica 2 2 4 4 4 3 3" xfId="12109"/>
    <cellStyle name="Vejica 2 2 4 4 4 3 3 2" xfId="26267"/>
    <cellStyle name="Vejica 2 2 4 4 4 3 4" xfId="16367"/>
    <cellStyle name="Vejica 2 2 4 4 4 4" xfId="2249"/>
    <cellStyle name="Vejica 2 2 4 4 4 4 2" xfId="19191"/>
    <cellStyle name="Vejica 2 2 4 4 4 5" xfId="6475"/>
    <cellStyle name="Vejica 2 2 4 4 4 5 2" xfId="20633"/>
    <cellStyle name="Vejica 2 2 4 4 4 6" xfId="10701"/>
    <cellStyle name="Vejica 2 2 4 4 4 6 2" xfId="24859"/>
    <cellStyle name="Vejica 2 2 4 4 4 7" xfId="14959"/>
    <cellStyle name="Vejica 2 2 4 4 5" xfId="4329"/>
    <cellStyle name="Vejica 2 2 4 4 5 2" xfId="8555"/>
    <cellStyle name="Vejica 2 2 4 4 5 2 2" xfId="22713"/>
    <cellStyle name="Vejica 2 2 4 4 5 3" xfId="12781"/>
    <cellStyle name="Vejica 2 2 4 4 5 3 2" xfId="26939"/>
    <cellStyle name="Vejica 2 2 4 4 5 4" xfId="17039"/>
    <cellStyle name="Vejica 2 2 4 4 6" xfId="2921"/>
    <cellStyle name="Vejica 2 2 4 4 6 2" xfId="7147"/>
    <cellStyle name="Vejica 2 2 4 4 6 2 2" xfId="21305"/>
    <cellStyle name="Vejica 2 2 4 4 6 3" xfId="11373"/>
    <cellStyle name="Vejica 2 2 4 4 6 3 2" xfId="25531"/>
    <cellStyle name="Vejica 2 2 4 4 6 4" xfId="15631"/>
    <cellStyle name="Vejica 2 2 4 4 7" xfId="1545"/>
    <cellStyle name="Vejica 2 2 4 4 7 2" xfId="18487"/>
    <cellStyle name="Vejica 2 2 4 4 8" xfId="5771"/>
    <cellStyle name="Vejica 2 2 4 4 8 2" xfId="19929"/>
    <cellStyle name="Vejica 2 2 4 4 9" xfId="9997"/>
    <cellStyle name="Vejica 2 2 4 4 9 2" xfId="24155"/>
    <cellStyle name="Vejica 2 2 4 5" xfId="161"/>
    <cellStyle name="Vejica 2 2 4 5 2" xfId="546"/>
    <cellStyle name="Vejica 2 2 4 5 2 2" xfId="1250"/>
    <cellStyle name="Vejica 2 2 4 5 2 2 2" xfId="5511"/>
    <cellStyle name="Vejica 2 2 4 5 2 2 2 2" xfId="9737"/>
    <cellStyle name="Vejica 2 2 4 5 2 2 2 2 2" xfId="23895"/>
    <cellStyle name="Vejica 2 2 4 5 2 2 2 3" xfId="13963"/>
    <cellStyle name="Vejica 2 2 4 5 2 2 2 3 2" xfId="28121"/>
    <cellStyle name="Vejica 2 2 4 5 2 2 2 4" xfId="18221"/>
    <cellStyle name="Vejica 2 2 4 5 2 2 3" xfId="4103"/>
    <cellStyle name="Vejica 2 2 4 5 2 2 3 2" xfId="8329"/>
    <cellStyle name="Vejica 2 2 4 5 2 2 3 2 2" xfId="22487"/>
    <cellStyle name="Vejica 2 2 4 5 2 2 3 3" xfId="12555"/>
    <cellStyle name="Vejica 2 2 4 5 2 2 3 3 2" xfId="26713"/>
    <cellStyle name="Vejica 2 2 4 5 2 2 3 4" xfId="16813"/>
    <cellStyle name="Vejica 2 2 4 5 2 2 4" xfId="2695"/>
    <cellStyle name="Vejica 2 2 4 5 2 2 4 2" xfId="19637"/>
    <cellStyle name="Vejica 2 2 4 5 2 2 5" xfId="6921"/>
    <cellStyle name="Vejica 2 2 4 5 2 2 5 2" xfId="21079"/>
    <cellStyle name="Vejica 2 2 4 5 2 2 6" xfId="11147"/>
    <cellStyle name="Vejica 2 2 4 5 2 2 6 2" xfId="25305"/>
    <cellStyle name="Vejica 2 2 4 5 2 2 7" xfId="15405"/>
    <cellStyle name="Vejica 2 2 4 5 2 3" xfId="4807"/>
    <cellStyle name="Vejica 2 2 4 5 2 3 2" xfId="9033"/>
    <cellStyle name="Vejica 2 2 4 5 2 3 2 2" xfId="23191"/>
    <cellStyle name="Vejica 2 2 4 5 2 3 3" xfId="13259"/>
    <cellStyle name="Vejica 2 2 4 5 2 3 3 2" xfId="27417"/>
    <cellStyle name="Vejica 2 2 4 5 2 3 4" xfId="17517"/>
    <cellStyle name="Vejica 2 2 4 5 2 4" xfId="3399"/>
    <cellStyle name="Vejica 2 2 4 5 2 4 2" xfId="7625"/>
    <cellStyle name="Vejica 2 2 4 5 2 4 2 2" xfId="21783"/>
    <cellStyle name="Vejica 2 2 4 5 2 4 3" xfId="11851"/>
    <cellStyle name="Vejica 2 2 4 5 2 4 3 2" xfId="26009"/>
    <cellStyle name="Vejica 2 2 4 5 2 4 4" xfId="16109"/>
    <cellStyle name="Vejica 2 2 4 5 2 5" xfId="1991"/>
    <cellStyle name="Vejica 2 2 4 5 2 5 2" xfId="18933"/>
    <cellStyle name="Vejica 2 2 4 5 2 6" xfId="6217"/>
    <cellStyle name="Vejica 2 2 4 5 2 6 2" xfId="20375"/>
    <cellStyle name="Vejica 2 2 4 5 2 7" xfId="10443"/>
    <cellStyle name="Vejica 2 2 4 5 2 7 2" xfId="24601"/>
    <cellStyle name="Vejica 2 2 4 5 2 8" xfId="14701"/>
    <cellStyle name="Vejica 2 2 4 5 3" xfId="898"/>
    <cellStyle name="Vejica 2 2 4 5 3 2" xfId="5159"/>
    <cellStyle name="Vejica 2 2 4 5 3 2 2" xfId="9385"/>
    <cellStyle name="Vejica 2 2 4 5 3 2 2 2" xfId="23543"/>
    <cellStyle name="Vejica 2 2 4 5 3 2 3" xfId="13611"/>
    <cellStyle name="Vejica 2 2 4 5 3 2 3 2" xfId="27769"/>
    <cellStyle name="Vejica 2 2 4 5 3 2 4" xfId="17869"/>
    <cellStyle name="Vejica 2 2 4 5 3 3" xfId="3751"/>
    <cellStyle name="Vejica 2 2 4 5 3 3 2" xfId="7977"/>
    <cellStyle name="Vejica 2 2 4 5 3 3 2 2" xfId="22135"/>
    <cellStyle name="Vejica 2 2 4 5 3 3 3" xfId="12203"/>
    <cellStyle name="Vejica 2 2 4 5 3 3 3 2" xfId="26361"/>
    <cellStyle name="Vejica 2 2 4 5 3 3 4" xfId="16461"/>
    <cellStyle name="Vejica 2 2 4 5 3 4" xfId="2343"/>
    <cellStyle name="Vejica 2 2 4 5 3 4 2" xfId="19285"/>
    <cellStyle name="Vejica 2 2 4 5 3 5" xfId="6569"/>
    <cellStyle name="Vejica 2 2 4 5 3 5 2" xfId="20727"/>
    <cellStyle name="Vejica 2 2 4 5 3 6" xfId="10795"/>
    <cellStyle name="Vejica 2 2 4 5 3 6 2" xfId="24953"/>
    <cellStyle name="Vejica 2 2 4 5 3 7" xfId="15053"/>
    <cellStyle name="Vejica 2 2 4 5 4" xfId="4423"/>
    <cellStyle name="Vejica 2 2 4 5 4 2" xfId="8649"/>
    <cellStyle name="Vejica 2 2 4 5 4 2 2" xfId="22807"/>
    <cellStyle name="Vejica 2 2 4 5 4 3" xfId="12875"/>
    <cellStyle name="Vejica 2 2 4 5 4 3 2" xfId="27033"/>
    <cellStyle name="Vejica 2 2 4 5 4 4" xfId="17133"/>
    <cellStyle name="Vejica 2 2 4 5 5" xfId="3015"/>
    <cellStyle name="Vejica 2 2 4 5 5 2" xfId="7241"/>
    <cellStyle name="Vejica 2 2 4 5 5 2 2" xfId="21399"/>
    <cellStyle name="Vejica 2 2 4 5 5 3" xfId="11467"/>
    <cellStyle name="Vejica 2 2 4 5 5 3 2" xfId="25625"/>
    <cellStyle name="Vejica 2 2 4 5 5 4" xfId="15725"/>
    <cellStyle name="Vejica 2 2 4 5 6" xfId="1607"/>
    <cellStyle name="Vejica 2 2 4 5 6 2" xfId="18549"/>
    <cellStyle name="Vejica 2 2 4 5 7" xfId="5833"/>
    <cellStyle name="Vejica 2 2 4 5 7 2" xfId="19991"/>
    <cellStyle name="Vejica 2 2 4 5 8" xfId="10059"/>
    <cellStyle name="Vejica 2 2 4 5 8 2" xfId="24217"/>
    <cellStyle name="Vejica 2 2 4 5 9" xfId="14317"/>
    <cellStyle name="Vejica 2 2 4 6" xfId="193"/>
    <cellStyle name="Vejica 2 2 4 6 2" xfId="418"/>
    <cellStyle name="Vejica 2 2 4 6 2 2" xfId="1122"/>
    <cellStyle name="Vejica 2 2 4 6 2 2 2" xfId="5383"/>
    <cellStyle name="Vejica 2 2 4 6 2 2 2 2" xfId="9609"/>
    <cellStyle name="Vejica 2 2 4 6 2 2 2 2 2" xfId="23767"/>
    <cellStyle name="Vejica 2 2 4 6 2 2 2 3" xfId="13835"/>
    <cellStyle name="Vejica 2 2 4 6 2 2 2 3 2" xfId="27993"/>
    <cellStyle name="Vejica 2 2 4 6 2 2 2 4" xfId="18093"/>
    <cellStyle name="Vejica 2 2 4 6 2 2 3" xfId="3975"/>
    <cellStyle name="Vejica 2 2 4 6 2 2 3 2" xfId="8201"/>
    <cellStyle name="Vejica 2 2 4 6 2 2 3 2 2" xfId="22359"/>
    <cellStyle name="Vejica 2 2 4 6 2 2 3 3" xfId="12427"/>
    <cellStyle name="Vejica 2 2 4 6 2 2 3 3 2" xfId="26585"/>
    <cellStyle name="Vejica 2 2 4 6 2 2 3 4" xfId="16685"/>
    <cellStyle name="Vejica 2 2 4 6 2 2 4" xfId="2567"/>
    <cellStyle name="Vejica 2 2 4 6 2 2 4 2" xfId="19509"/>
    <cellStyle name="Vejica 2 2 4 6 2 2 5" xfId="6793"/>
    <cellStyle name="Vejica 2 2 4 6 2 2 5 2" xfId="20951"/>
    <cellStyle name="Vejica 2 2 4 6 2 2 6" xfId="11019"/>
    <cellStyle name="Vejica 2 2 4 6 2 2 6 2" xfId="25177"/>
    <cellStyle name="Vejica 2 2 4 6 2 2 7" xfId="15277"/>
    <cellStyle name="Vejica 2 2 4 6 2 3" xfId="4679"/>
    <cellStyle name="Vejica 2 2 4 6 2 3 2" xfId="8905"/>
    <cellStyle name="Vejica 2 2 4 6 2 3 2 2" xfId="23063"/>
    <cellStyle name="Vejica 2 2 4 6 2 3 3" xfId="13131"/>
    <cellStyle name="Vejica 2 2 4 6 2 3 3 2" xfId="27289"/>
    <cellStyle name="Vejica 2 2 4 6 2 3 4" xfId="17389"/>
    <cellStyle name="Vejica 2 2 4 6 2 4" xfId="3271"/>
    <cellStyle name="Vejica 2 2 4 6 2 4 2" xfId="7497"/>
    <cellStyle name="Vejica 2 2 4 6 2 4 2 2" xfId="21655"/>
    <cellStyle name="Vejica 2 2 4 6 2 4 3" xfId="11723"/>
    <cellStyle name="Vejica 2 2 4 6 2 4 3 2" xfId="25881"/>
    <cellStyle name="Vejica 2 2 4 6 2 4 4" xfId="15981"/>
    <cellStyle name="Vejica 2 2 4 6 2 5" xfId="1863"/>
    <cellStyle name="Vejica 2 2 4 6 2 5 2" xfId="18805"/>
    <cellStyle name="Vejica 2 2 4 6 2 6" xfId="6089"/>
    <cellStyle name="Vejica 2 2 4 6 2 6 2" xfId="20247"/>
    <cellStyle name="Vejica 2 2 4 6 2 7" xfId="10315"/>
    <cellStyle name="Vejica 2 2 4 6 2 7 2" xfId="24473"/>
    <cellStyle name="Vejica 2 2 4 6 2 8" xfId="14573"/>
    <cellStyle name="Vejica 2 2 4 6 3" xfId="770"/>
    <cellStyle name="Vejica 2 2 4 6 3 2" xfId="5031"/>
    <cellStyle name="Vejica 2 2 4 6 3 2 2" xfId="9257"/>
    <cellStyle name="Vejica 2 2 4 6 3 2 2 2" xfId="23415"/>
    <cellStyle name="Vejica 2 2 4 6 3 2 3" xfId="13483"/>
    <cellStyle name="Vejica 2 2 4 6 3 2 3 2" xfId="27641"/>
    <cellStyle name="Vejica 2 2 4 6 3 2 4" xfId="17741"/>
    <cellStyle name="Vejica 2 2 4 6 3 3" xfId="3623"/>
    <cellStyle name="Vejica 2 2 4 6 3 3 2" xfId="7849"/>
    <cellStyle name="Vejica 2 2 4 6 3 3 2 2" xfId="22007"/>
    <cellStyle name="Vejica 2 2 4 6 3 3 3" xfId="12075"/>
    <cellStyle name="Vejica 2 2 4 6 3 3 3 2" xfId="26233"/>
    <cellStyle name="Vejica 2 2 4 6 3 3 4" xfId="16333"/>
    <cellStyle name="Vejica 2 2 4 6 3 4" xfId="2215"/>
    <cellStyle name="Vejica 2 2 4 6 3 4 2" xfId="19157"/>
    <cellStyle name="Vejica 2 2 4 6 3 5" xfId="6441"/>
    <cellStyle name="Vejica 2 2 4 6 3 5 2" xfId="20599"/>
    <cellStyle name="Vejica 2 2 4 6 3 6" xfId="10667"/>
    <cellStyle name="Vejica 2 2 4 6 3 6 2" xfId="24825"/>
    <cellStyle name="Vejica 2 2 4 6 3 7" xfId="14925"/>
    <cellStyle name="Vejica 2 2 4 6 4" xfId="4455"/>
    <cellStyle name="Vejica 2 2 4 6 4 2" xfId="8681"/>
    <cellStyle name="Vejica 2 2 4 6 4 2 2" xfId="22839"/>
    <cellStyle name="Vejica 2 2 4 6 4 3" xfId="12907"/>
    <cellStyle name="Vejica 2 2 4 6 4 3 2" xfId="27065"/>
    <cellStyle name="Vejica 2 2 4 6 4 4" xfId="17165"/>
    <cellStyle name="Vejica 2 2 4 6 5" xfId="3047"/>
    <cellStyle name="Vejica 2 2 4 6 5 2" xfId="7273"/>
    <cellStyle name="Vejica 2 2 4 6 5 2 2" xfId="21431"/>
    <cellStyle name="Vejica 2 2 4 6 5 3" xfId="11499"/>
    <cellStyle name="Vejica 2 2 4 6 5 3 2" xfId="25657"/>
    <cellStyle name="Vejica 2 2 4 6 5 4" xfId="15757"/>
    <cellStyle name="Vejica 2 2 4 6 6" xfId="1639"/>
    <cellStyle name="Vejica 2 2 4 6 6 2" xfId="18581"/>
    <cellStyle name="Vejica 2 2 4 6 7" xfId="5865"/>
    <cellStyle name="Vejica 2 2 4 6 7 2" xfId="20023"/>
    <cellStyle name="Vejica 2 2 4 6 8" xfId="10091"/>
    <cellStyle name="Vejica 2 2 4 6 8 2" xfId="24249"/>
    <cellStyle name="Vejica 2 2 4 6 9" xfId="14349"/>
    <cellStyle name="Vejica 2 2 4 7" xfId="344"/>
    <cellStyle name="Vejica 2 2 4 7 2" xfId="696"/>
    <cellStyle name="Vejica 2 2 4 7 2 2" xfId="1400"/>
    <cellStyle name="Vejica 2 2 4 7 2 2 2" xfId="5661"/>
    <cellStyle name="Vejica 2 2 4 7 2 2 2 2" xfId="9887"/>
    <cellStyle name="Vejica 2 2 4 7 2 2 2 2 2" xfId="24045"/>
    <cellStyle name="Vejica 2 2 4 7 2 2 2 3" xfId="14113"/>
    <cellStyle name="Vejica 2 2 4 7 2 2 2 3 2" xfId="28271"/>
    <cellStyle name="Vejica 2 2 4 7 2 2 2 4" xfId="18371"/>
    <cellStyle name="Vejica 2 2 4 7 2 2 3" xfId="4253"/>
    <cellStyle name="Vejica 2 2 4 7 2 2 3 2" xfId="8479"/>
    <cellStyle name="Vejica 2 2 4 7 2 2 3 2 2" xfId="22637"/>
    <cellStyle name="Vejica 2 2 4 7 2 2 3 3" xfId="12705"/>
    <cellStyle name="Vejica 2 2 4 7 2 2 3 3 2" xfId="26863"/>
    <cellStyle name="Vejica 2 2 4 7 2 2 3 4" xfId="16963"/>
    <cellStyle name="Vejica 2 2 4 7 2 2 4" xfId="2845"/>
    <cellStyle name="Vejica 2 2 4 7 2 2 4 2" xfId="19787"/>
    <cellStyle name="Vejica 2 2 4 7 2 2 5" xfId="7071"/>
    <cellStyle name="Vejica 2 2 4 7 2 2 5 2" xfId="21229"/>
    <cellStyle name="Vejica 2 2 4 7 2 2 6" xfId="11297"/>
    <cellStyle name="Vejica 2 2 4 7 2 2 6 2" xfId="25455"/>
    <cellStyle name="Vejica 2 2 4 7 2 2 7" xfId="15555"/>
    <cellStyle name="Vejica 2 2 4 7 2 3" xfId="4957"/>
    <cellStyle name="Vejica 2 2 4 7 2 3 2" xfId="9183"/>
    <cellStyle name="Vejica 2 2 4 7 2 3 2 2" xfId="23341"/>
    <cellStyle name="Vejica 2 2 4 7 2 3 3" xfId="13409"/>
    <cellStyle name="Vejica 2 2 4 7 2 3 3 2" xfId="27567"/>
    <cellStyle name="Vejica 2 2 4 7 2 3 4" xfId="17667"/>
    <cellStyle name="Vejica 2 2 4 7 2 4" xfId="3549"/>
    <cellStyle name="Vejica 2 2 4 7 2 4 2" xfId="7775"/>
    <cellStyle name="Vejica 2 2 4 7 2 4 2 2" xfId="21933"/>
    <cellStyle name="Vejica 2 2 4 7 2 4 3" xfId="12001"/>
    <cellStyle name="Vejica 2 2 4 7 2 4 3 2" xfId="26159"/>
    <cellStyle name="Vejica 2 2 4 7 2 4 4" xfId="16259"/>
    <cellStyle name="Vejica 2 2 4 7 2 5" xfId="2141"/>
    <cellStyle name="Vejica 2 2 4 7 2 5 2" xfId="19083"/>
    <cellStyle name="Vejica 2 2 4 7 2 6" xfId="6367"/>
    <cellStyle name="Vejica 2 2 4 7 2 6 2" xfId="20525"/>
    <cellStyle name="Vejica 2 2 4 7 2 7" xfId="10593"/>
    <cellStyle name="Vejica 2 2 4 7 2 7 2" xfId="24751"/>
    <cellStyle name="Vejica 2 2 4 7 2 8" xfId="14851"/>
    <cellStyle name="Vejica 2 2 4 7 3" xfId="1048"/>
    <cellStyle name="Vejica 2 2 4 7 3 2" xfId="5309"/>
    <cellStyle name="Vejica 2 2 4 7 3 2 2" xfId="9535"/>
    <cellStyle name="Vejica 2 2 4 7 3 2 2 2" xfId="23693"/>
    <cellStyle name="Vejica 2 2 4 7 3 2 3" xfId="13761"/>
    <cellStyle name="Vejica 2 2 4 7 3 2 3 2" xfId="27919"/>
    <cellStyle name="Vejica 2 2 4 7 3 2 4" xfId="18019"/>
    <cellStyle name="Vejica 2 2 4 7 3 3" xfId="3901"/>
    <cellStyle name="Vejica 2 2 4 7 3 3 2" xfId="8127"/>
    <cellStyle name="Vejica 2 2 4 7 3 3 2 2" xfId="22285"/>
    <cellStyle name="Vejica 2 2 4 7 3 3 3" xfId="12353"/>
    <cellStyle name="Vejica 2 2 4 7 3 3 3 2" xfId="26511"/>
    <cellStyle name="Vejica 2 2 4 7 3 3 4" xfId="16611"/>
    <cellStyle name="Vejica 2 2 4 7 3 4" xfId="2493"/>
    <cellStyle name="Vejica 2 2 4 7 3 4 2" xfId="19435"/>
    <cellStyle name="Vejica 2 2 4 7 3 5" xfId="6719"/>
    <cellStyle name="Vejica 2 2 4 7 3 5 2" xfId="20877"/>
    <cellStyle name="Vejica 2 2 4 7 3 6" xfId="10945"/>
    <cellStyle name="Vejica 2 2 4 7 3 6 2" xfId="25103"/>
    <cellStyle name="Vejica 2 2 4 7 3 7" xfId="15203"/>
    <cellStyle name="Vejica 2 2 4 7 4" xfId="4605"/>
    <cellStyle name="Vejica 2 2 4 7 4 2" xfId="8831"/>
    <cellStyle name="Vejica 2 2 4 7 4 2 2" xfId="22989"/>
    <cellStyle name="Vejica 2 2 4 7 4 3" xfId="13057"/>
    <cellStyle name="Vejica 2 2 4 7 4 3 2" xfId="27215"/>
    <cellStyle name="Vejica 2 2 4 7 4 4" xfId="17315"/>
    <cellStyle name="Vejica 2 2 4 7 5" xfId="3197"/>
    <cellStyle name="Vejica 2 2 4 7 5 2" xfId="7423"/>
    <cellStyle name="Vejica 2 2 4 7 5 2 2" xfId="21581"/>
    <cellStyle name="Vejica 2 2 4 7 5 3" xfId="11649"/>
    <cellStyle name="Vejica 2 2 4 7 5 3 2" xfId="25807"/>
    <cellStyle name="Vejica 2 2 4 7 5 4" xfId="15907"/>
    <cellStyle name="Vejica 2 2 4 7 6" xfId="1789"/>
    <cellStyle name="Vejica 2 2 4 7 6 2" xfId="18731"/>
    <cellStyle name="Vejica 2 2 4 7 7" xfId="6015"/>
    <cellStyle name="Vejica 2 2 4 7 7 2" xfId="20173"/>
    <cellStyle name="Vejica 2 2 4 7 8" xfId="10241"/>
    <cellStyle name="Vejica 2 2 4 7 8 2" xfId="24399"/>
    <cellStyle name="Vejica 2 2 4 7 9" xfId="14499"/>
    <cellStyle name="Vejica 2 2 4 8" xfId="386"/>
    <cellStyle name="Vejica 2 2 4 8 2" xfId="1090"/>
    <cellStyle name="Vejica 2 2 4 8 2 2" xfId="5351"/>
    <cellStyle name="Vejica 2 2 4 8 2 2 2" xfId="9577"/>
    <cellStyle name="Vejica 2 2 4 8 2 2 2 2" xfId="23735"/>
    <cellStyle name="Vejica 2 2 4 8 2 2 3" xfId="13803"/>
    <cellStyle name="Vejica 2 2 4 8 2 2 3 2" xfId="27961"/>
    <cellStyle name="Vejica 2 2 4 8 2 2 4" xfId="18061"/>
    <cellStyle name="Vejica 2 2 4 8 2 3" xfId="3943"/>
    <cellStyle name="Vejica 2 2 4 8 2 3 2" xfId="8169"/>
    <cellStyle name="Vejica 2 2 4 8 2 3 2 2" xfId="22327"/>
    <cellStyle name="Vejica 2 2 4 8 2 3 3" xfId="12395"/>
    <cellStyle name="Vejica 2 2 4 8 2 3 3 2" xfId="26553"/>
    <cellStyle name="Vejica 2 2 4 8 2 3 4" xfId="16653"/>
    <cellStyle name="Vejica 2 2 4 8 2 4" xfId="2535"/>
    <cellStyle name="Vejica 2 2 4 8 2 4 2" xfId="19477"/>
    <cellStyle name="Vejica 2 2 4 8 2 5" xfId="6761"/>
    <cellStyle name="Vejica 2 2 4 8 2 5 2" xfId="20919"/>
    <cellStyle name="Vejica 2 2 4 8 2 6" xfId="10987"/>
    <cellStyle name="Vejica 2 2 4 8 2 6 2" xfId="25145"/>
    <cellStyle name="Vejica 2 2 4 8 2 7" xfId="15245"/>
    <cellStyle name="Vejica 2 2 4 8 3" xfId="4647"/>
    <cellStyle name="Vejica 2 2 4 8 3 2" xfId="8873"/>
    <cellStyle name="Vejica 2 2 4 8 3 2 2" xfId="23031"/>
    <cellStyle name="Vejica 2 2 4 8 3 3" xfId="13099"/>
    <cellStyle name="Vejica 2 2 4 8 3 3 2" xfId="27257"/>
    <cellStyle name="Vejica 2 2 4 8 3 4" xfId="17357"/>
    <cellStyle name="Vejica 2 2 4 8 4" xfId="3239"/>
    <cellStyle name="Vejica 2 2 4 8 4 2" xfId="7465"/>
    <cellStyle name="Vejica 2 2 4 8 4 2 2" xfId="21623"/>
    <cellStyle name="Vejica 2 2 4 8 4 3" xfId="11691"/>
    <cellStyle name="Vejica 2 2 4 8 4 3 2" xfId="25849"/>
    <cellStyle name="Vejica 2 2 4 8 4 4" xfId="15949"/>
    <cellStyle name="Vejica 2 2 4 8 5" xfId="1831"/>
    <cellStyle name="Vejica 2 2 4 8 5 2" xfId="18773"/>
    <cellStyle name="Vejica 2 2 4 8 6" xfId="6057"/>
    <cellStyle name="Vejica 2 2 4 8 6 2" xfId="20215"/>
    <cellStyle name="Vejica 2 2 4 8 7" xfId="10283"/>
    <cellStyle name="Vejica 2 2 4 8 7 2" xfId="24441"/>
    <cellStyle name="Vejica 2 2 4 8 8" xfId="14541"/>
    <cellStyle name="Vejica 2 2 4 9" xfId="738"/>
    <cellStyle name="Vejica 2 2 4 9 2" xfId="4999"/>
    <cellStyle name="Vejica 2 2 4 9 2 2" xfId="9225"/>
    <cellStyle name="Vejica 2 2 4 9 2 2 2" xfId="23383"/>
    <cellStyle name="Vejica 2 2 4 9 2 3" xfId="13451"/>
    <cellStyle name="Vejica 2 2 4 9 2 3 2" xfId="27609"/>
    <cellStyle name="Vejica 2 2 4 9 2 4" xfId="17709"/>
    <cellStyle name="Vejica 2 2 4 9 3" xfId="3591"/>
    <cellStyle name="Vejica 2 2 4 9 3 2" xfId="7817"/>
    <cellStyle name="Vejica 2 2 4 9 3 2 2" xfId="21975"/>
    <cellStyle name="Vejica 2 2 4 9 3 3" xfId="12043"/>
    <cellStyle name="Vejica 2 2 4 9 3 3 2" xfId="26201"/>
    <cellStyle name="Vejica 2 2 4 9 3 4" xfId="16301"/>
    <cellStyle name="Vejica 2 2 4 9 4" xfId="2183"/>
    <cellStyle name="Vejica 2 2 4 9 4 2" xfId="19125"/>
    <cellStyle name="Vejica 2 2 4 9 5" xfId="6409"/>
    <cellStyle name="Vejica 2 2 4 9 5 2" xfId="20567"/>
    <cellStyle name="Vejica 2 2 4 9 6" xfId="10635"/>
    <cellStyle name="Vejica 2 2 4 9 6 2" xfId="24793"/>
    <cellStyle name="Vejica 2 2 4 9 7" xfId="14893"/>
    <cellStyle name="Vejica 2 2 5" xfId="83"/>
    <cellStyle name="Vejica 2 2 5 10" xfId="9949"/>
    <cellStyle name="Vejica 2 2 5 10 2" xfId="24107"/>
    <cellStyle name="Vejica 2 2 5 11" xfId="14207"/>
    <cellStyle name="Vejica 2 2 5 2" xfId="243"/>
    <cellStyle name="Vejica 2 2 5 2 2" xfId="596"/>
    <cellStyle name="Vejica 2 2 5 2 2 2" xfId="1300"/>
    <cellStyle name="Vejica 2 2 5 2 2 2 2" xfId="5561"/>
    <cellStyle name="Vejica 2 2 5 2 2 2 2 2" xfId="9787"/>
    <cellStyle name="Vejica 2 2 5 2 2 2 2 2 2" xfId="23945"/>
    <cellStyle name="Vejica 2 2 5 2 2 2 2 3" xfId="14013"/>
    <cellStyle name="Vejica 2 2 5 2 2 2 2 3 2" xfId="28171"/>
    <cellStyle name="Vejica 2 2 5 2 2 2 2 4" xfId="18271"/>
    <cellStyle name="Vejica 2 2 5 2 2 2 3" xfId="4153"/>
    <cellStyle name="Vejica 2 2 5 2 2 2 3 2" xfId="8379"/>
    <cellStyle name="Vejica 2 2 5 2 2 2 3 2 2" xfId="22537"/>
    <cellStyle name="Vejica 2 2 5 2 2 2 3 3" xfId="12605"/>
    <cellStyle name="Vejica 2 2 5 2 2 2 3 3 2" xfId="26763"/>
    <cellStyle name="Vejica 2 2 5 2 2 2 3 4" xfId="16863"/>
    <cellStyle name="Vejica 2 2 5 2 2 2 4" xfId="2745"/>
    <cellStyle name="Vejica 2 2 5 2 2 2 4 2" xfId="19687"/>
    <cellStyle name="Vejica 2 2 5 2 2 2 5" xfId="6971"/>
    <cellStyle name="Vejica 2 2 5 2 2 2 5 2" xfId="21129"/>
    <cellStyle name="Vejica 2 2 5 2 2 2 6" xfId="11197"/>
    <cellStyle name="Vejica 2 2 5 2 2 2 6 2" xfId="25355"/>
    <cellStyle name="Vejica 2 2 5 2 2 2 7" xfId="15455"/>
    <cellStyle name="Vejica 2 2 5 2 2 3" xfId="4857"/>
    <cellStyle name="Vejica 2 2 5 2 2 3 2" xfId="9083"/>
    <cellStyle name="Vejica 2 2 5 2 2 3 2 2" xfId="23241"/>
    <cellStyle name="Vejica 2 2 5 2 2 3 3" xfId="13309"/>
    <cellStyle name="Vejica 2 2 5 2 2 3 3 2" xfId="27467"/>
    <cellStyle name="Vejica 2 2 5 2 2 3 4" xfId="17567"/>
    <cellStyle name="Vejica 2 2 5 2 2 4" xfId="3449"/>
    <cellStyle name="Vejica 2 2 5 2 2 4 2" xfId="7675"/>
    <cellStyle name="Vejica 2 2 5 2 2 4 2 2" xfId="21833"/>
    <cellStyle name="Vejica 2 2 5 2 2 4 3" xfId="11901"/>
    <cellStyle name="Vejica 2 2 5 2 2 4 3 2" xfId="26059"/>
    <cellStyle name="Vejica 2 2 5 2 2 4 4" xfId="16159"/>
    <cellStyle name="Vejica 2 2 5 2 2 5" xfId="2041"/>
    <cellStyle name="Vejica 2 2 5 2 2 5 2" xfId="18983"/>
    <cellStyle name="Vejica 2 2 5 2 2 6" xfId="6267"/>
    <cellStyle name="Vejica 2 2 5 2 2 6 2" xfId="20425"/>
    <cellStyle name="Vejica 2 2 5 2 2 7" xfId="10493"/>
    <cellStyle name="Vejica 2 2 5 2 2 7 2" xfId="24651"/>
    <cellStyle name="Vejica 2 2 5 2 2 8" xfId="14751"/>
    <cellStyle name="Vejica 2 2 5 2 3" xfId="948"/>
    <cellStyle name="Vejica 2 2 5 2 3 2" xfId="5209"/>
    <cellStyle name="Vejica 2 2 5 2 3 2 2" xfId="9435"/>
    <cellStyle name="Vejica 2 2 5 2 3 2 2 2" xfId="23593"/>
    <cellStyle name="Vejica 2 2 5 2 3 2 3" xfId="13661"/>
    <cellStyle name="Vejica 2 2 5 2 3 2 3 2" xfId="27819"/>
    <cellStyle name="Vejica 2 2 5 2 3 2 4" xfId="17919"/>
    <cellStyle name="Vejica 2 2 5 2 3 3" xfId="3801"/>
    <cellStyle name="Vejica 2 2 5 2 3 3 2" xfId="8027"/>
    <cellStyle name="Vejica 2 2 5 2 3 3 2 2" xfId="22185"/>
    <cellStyle name="Vejica 2 2 5 2 3 3 3" xfId="12253"/>
    <cellStyle name="Vejica 2 2 5 2 3 3 3 2" xfId="26411"/>
    <cellStyle name="Vejica 2 2 5 2 3 3 4" xfId="16511"/>
    <cellStyle name="Vejica 2 2 5 2 3 4" xfId="2393"/>
    <cellStyle name="Vejica 2 2 5 2 3 4 2" xfId="19335"/>
    <cellStyle name="Vejica 2 2 5 2 3 5" xfId="6619"/>
    <cellStyle name="Vejica 2 2 5 2 3 5 2" xfId="20777"/>
    <cellStyle name="Vejica 2 2 5 2 3 6" xfId="10845"/>
    <cellStyle name="Vejica 2 2 5 2 3 6 2" xfId="25003"/>
    <cellStyle name="Vejica 2 2 5 2 3 7" xfId="15103"/>
    <cellStyle name="Vejica 2 2 5 2 4" xfId="4505"/>
    <cellStyle name="Vejica 2 2 5 2 4 2" xfId="8731"/>
    <cellStyle name="Vejica 2 2 5 2 4 2 2" xfId="22889"/>
    <cellStyle name="Vejica 2 2 5 2 4 3" xfId="12957"/>
    <cellStyle name="Vejica 2 2 5 2 4 3 2" xfId="27115"/>
    <cellStyle name="Vejica 2 2 5 2 4 4" xfId="17215"/>
    <cellStyle name="Vejica 2 2 5 2 5" xfId="3097"/>
    <cellStyle name="Vejica 2 2 5 2 5 2" xfId="7323"/>
    <cellStyle name="Vejica 2 2 5 2 5 2 2" xfId="21481"/>
    <cellStyle name="Vejica 2 2 5 2 5 3" xfId="11549"/>
    <cellStyle name="Vejica 2 2 5 2 5 3 2" xfId="25707"/>
    <cellStyle name="Vejica 2 2 5 2 5 4" xfId="15807"/>
    <cellStyle name="Vejica 2 2 5 2 6" xfId="1689"/>
    <cellStyle name="Vejica 2 2 5 2 6 2" xfId="18631"/>
    <cellStyle name="Vejica 2 2 5 2 7" xfId="5915"/>
    <cellStyle name="Vejica 2 2 5 2 7 2" xfId="20073"/>
    <cellStyle name="Vejica 2 2 5 2 8" xfId="10141"/>
    <cellStyle name="Vejica 2 2 5 2 8 2" xfId="24299"/>
    <cellStyle name="Vejica 2 2 5 2 9" xfId="14399"/>
    <cellStyle name="Vejica 2 2 5 3" xfId="362"/>
    <cellStyle name="Vejica 2 2 5 3 2" xfId="714"/>
    <cellStyle name="Vejica 2 2 5 3 2 2" xfId="1418"/>
    <cellStyle name="Vejica 2 2 5 3 2 2 2" xfId="5679"/>
    <cellStyle name="Vejica 2 2 5 3 2 2 2 2" xfId="9905"/>
    <cellStyle name="Vejica 2 2 5 3 2 2 2 2 2" xfId="24063"/>
    <cellStyle name="Vejica 2 2 5 3 2 2 2 3" xfId="14131"/>
    <cellStyle name="Vejica 2 2 5 3 2 2 2 3 2" xfId="28289"/>
    <cellStyle name="Vejica 2 2 5 3 2 2 2 4" xfId="18389"/>
    <cellStyle name="Vejica 2 2 5 3 2 2 3" xfId="4271"/>
    <cellStyle name="Vejica 2 2 5 3 2 2 3 2" xfId="8497"/>
    <cellStyle name="Vejica 2 2 5 3 2 2 3 2 2" xfId="22655"/>
    <cellStyle name="Vejica 2 2 5 3 2 2 3 3" xfId="12723"/>
    <cellStyle name="Vejica 2 2 5 3 2 2 3 3 2" xfId="26881"/>
    <cellStyle name="Vejica 2 2 5 3 2 2 3 4" xfId="16981"/>
    <cellStyle name="Vejica 2 2 5 3 2 2 4" xfId="2863"/>
    <cellStyle name="Vejica 2 2 5 3 2 2 4 2" xfId="19805"/>
    <cellStyle name="Vejica 2 2 5 3 2 2 5" xfId="7089"/>
    <cellStyle name="Vejica 2 2 5 3 2 2 5 2" xfId="21247"/>
    <cellStyle name="Vejica 2 2 5 3 2 2 6" xfId="11315"/>
    <cellStyle name="Vejica 2 2 5 3 2 2 6 2" xfId="25473"/>
    <cellStyle name="Vejica 2 2 5 3 2 2 7" xfId="15573"/>
    <cellStyle name="Vejica 2 2 5 3 2 3" xfId="4975"/>
    <cellStyle name="Vejica 2 2 5 3 2 3 2" xfId="9201"/>
    <cellStyle name="Vejica 2 2 5 3 2 3 2 2" xfId="23359"/>
    <cellStyle name="Vejica 2 2 5 3 2 3 3" xfId="13427"/>
    <cellStyle name="Vejica 2 2 5 3 2 3 3 2" xfId="27585"/>
    <cellStyle name="Vejica 2 2 5 3 2 3 4" xfId="17685"/>
    <cellStyle name="Vejica 2 2 5 3 2 4" xfId="3567"/>
    <cellStyle name="Vejica 2 2 5 3 2 4 2" xfId="7793"/>
    <cellStyle name="Vejica 2 2 5 3 2 4 2 2" xfId="21951"/>
    <cellStyle name="Vejica 2 2 5 3 2 4 3" xfId="12019"/>
    <cellStyle name="Vejica 2 2 5 3 2 4 3 2" xfId="26177"/>
    <cellStyle name="Vejica 2 2 5 3 2 4 4" xfId="16277"/>
    <cellStyle name="Vejica 2 2 5 3 2 5" xfId="2159"/>
    <cellStyle name="Vejica 2 2 5 3 2 5 2" xfId="19101"/>
    <cellStyle name="Vejica 2 2 5 3 2 6" xfId="6385"/>
    <cellStyle name="Vejica 2 2 5 3 2 6 2" xfId="20543"/>
    <cellStyle name="Vejica 2 2 5 3 2 7" xfId="10611"/>
    <cellStyle name="Vejica 2 2 5 3 2 7 2" xfId="24769"/>
    <cellStyle name="Vejica 2 2 5 3 2 8" xfId="14869"/>
    <cellStyle name="Vejica 2 2 5 3 3" xfId="1066"/>
    <cellStyle name="Vejica 2 2 5 3 3 2" xfId="5327"/>
    <cellStyle name="Vejica 2 2 5 3 3 2 2" xfId="9553"/>
    <cellStyle name="Vejica 2 2 5 3 3 2 2 2" xfId="23711"/>
    <cellStyle name="Vejica 2 2 5 3 3 2 3" xfId="13779"/>
    <cellStyle name="Vejica 2 2 5 3 3 2 3 2" xfId="27937"/>
    <cellStyle name="Vejica 2 2 5 3 3 2 4" xfId="18037"/>
    <cellStyle name="Vejica 2 2 5 3 3 3" xfId="3919"/>
    <cellStyle name="Vejica 2 2 5 3 3 3 2" xfId="8145"/>
    <cellStyle name="Vejica 2 2 5 3 3 3 2 2" xfId="22303"/>
    <cellStyle name="Vejica 2 2 5 3 3 3 3" xfId="12371"/>
    <cellStyle name="Vejica 2 2 5 3 3 3 3 2" xfId="26529"/>
    <cellStyle name="Vejica 2 2 5 3 3 3 4" xfId="16629"/>
    <cellStyle name="Vejica 2 2 5 3 3 4" xfId="2511"/>
    <cellStyle name="Vejica 2 2 5 3 3 4 2" xfId="19453"/>
    <cellStyle name="Vejica 2 2 5 3 3 5" xfId="6737"/>
    <cellStyle name="Vejica 2 2 5 3 3 5 2" xfId="20895"/>
    <cellStyle name="Vejica 2 2 5 3 3 6" xfId="10963"/>
    <cellStyle name="Vejica 2 2 5 3 3 6 2" xfId="25121"/>
    <cellStyle name="Vejica 2 2 5 3 3 7" xfId="15221"/>
    <cellStyle name="Vejica 2 2 5 3 4" xfId="4623"/>
    <cellStyle name="Vejica 2 2 5 3 4 2" xfId="8849"/>
    <cellStyle name="Vejica 2 2 5 3 4 2 2" xfId="23007"/>
    <cellStyle name="Vejica 2 2 5 3 4 3" xfId="13075"/>
    <cellStyle name="Vejica 2 2 5 3 4 3 2" xfId="27233"/>
    <cellStyle name="Vejica 2 2 5 3 4 4" xfId="17333"/>
    <cellStyle name="Vejica 2 2 5 3 5" xfId="3215"/>
    <cellStyle name="Vejica 2 2 5 3 5 2" xfId="7441"/>
    <cellStyle name="Vejica 2 2 5 3 5 2 2" xfId="21599"/>
    <cellStyle name="Vejica 2 2 5 3 5 3" xfId="11667"/>
    <cellStyle name="Vejica 2 2 5 3 5 3 2" xfId="25825"/>
    <cellStyle name="Vejica 2 2 5 3 5 4" xfId="15925"/>
    <cellStyle name="Vejica 2 2 5 3 6" xfId="1807"/>
    <cellStyle name="Vejica 2 2 5 3 6 2" xfId="18749"/>
    <cellStyle name="Vejica 2 2 5 3 7" xfId="6033"/>
    <cellStyle name="Vejica 2 2 5 3 7 2" xfId="20191"/>
    <cellStyle name="Vejica 2 2 5 3 8" xfId="10259"/>
    <cellStyle name="Vejica 2 2 5 3 8 2" xfId="24417"/>
    <cellStyle name="Vejica 2 2 5 3 9" xfId="14517"/>
    <cellStyle name="Vejica 2 2 5 4" xfId="468"/>
    <cellStyle name="Vejica 2 2 5 4 2" xfId="1172"/>
    <cellStyle name="Vejica 2 2 5 4 2 2" xfId="5433"/>
    <cellStyle name="Vejica 2 2 5 4 2 2 2" xfId="9659"/>
    <cellStyle name="Vejica 2 2 5 4 2 2 2 2" xfId="23817"/>
    <cellStyle name="Vejica 2 2 5 4 2 2 3" xfId="13885"/>
    <cellStyle name="Vejica 2 2 5 4 2 2 3 2" xfId="28043"/>
    <cellStyle name="Vejica 2 2 5 4 2 2 4" xfId="18143"/>
    <cellStyle name="Vejica 2 2 5 4 2 3" xfId="4025"/>
    <cellStyle name="Vejica 2 2 5 4 2 3 2" xfId="8251"/>
    <cellStyle name="Vejica 2 2 5 4 2 3 2 2" xfId="22409"/>
    <cellStyle name="Vejica 2 2 5 4 2 3 3" xfId="12477"/>
    <cellStyle name="Vejica 2 2 5 4 2 3 3 2" xfId="26635"/>
    <cellStyle name="Vejica 2 2 5 4 2 3 4" xfId="16735"/>
    <cellStyle name="Vejica 2 2 5 4 2 4" xfId="2617"/>
    <cellStyle name="Vejica 2 2 5 4 2 4 2" xfId="19559"/>
    <cellStyle name="Vejica 2 2 5 4 2 5" xfId="6843"/>
    <cellStyle name="Vejica 2 2 5 4 2 5 2" xfId="21001"/>
    <cellStyle name="Vejica 2 2 5 4 2 6" xfId="11069"/>
    <cellStyle name="Vejica 2 2 5 4 2 6 2" xfId="25227"/>
    <cellStyle name="Vejica 2 2 5 4 2 7" xfId="15327"/>
    <cellStyle name="Vejica 2 2 5 4 3" xfId="4729"/>
    <cellStyle name="Vejica 2 2 5 4 3 2" xfId="8955"/>
    <cellStyle name="Vejica 2 2 5 4 3 2 2" xfId="23113"/>
    <cellStyle name="Vejica 2 2 5 4 3 3" xfId="13181"/>
    <cellStyle name="Vejica 2 2 5 4 3 3 2" xfId="27339"/>
    <cellStyle name="Vejica 2 2 5 4 3 4" xfId="17439"/>
    <cellStyle name="Vejica 2 2 5 4 4" xfId="3321"/>
    <cellStyle name="Vejica 2 2 5 4 4 2" xfId="7547"/>
    <cellStyle name="Vejica 2 2 5 4 4 2 2" xfId="21705"/>
    <cellStyle name="Vejica 2 2 5 4 4 3" xfId="11773"/>
    <cellStyle name="Vejica 2 2 5 4 4 3 2" xfId="25931"/>
    <cellStyle name="Vejica 2 2 5 4 4 4" xfId="16031"/>
    <cellStyle name="Vejica 2 2 5 4 5" xfId="1913"/>
    <cellStyle name="Vejica 2 2 5 4 5 2" xfId="18855"/>
    <cellStyle name="Vejica 2 2 5 4 6" xfId="6139"/>
    <cellStyle name="Vejica 2 2 5 4 6 2" xfId="20297"/>
    <cellStyle name="Vejica 2 2 5 4 7" xfId="10365"/>
    <cellStyle name="Vejica 2 2 5 4 7 2" xfId="24523"/>
    <cellStyle name="Vejica 2 2 5 4 8" xfId="14623"/>
    <cellStyle name="Vejica 2 2 5 5" xfId="820"/>
    <cellStyle name="Vejica 2 2 5 5 2" xfId="5081"/>
    <cellStyle name="Vejica 2 2 5 5 2 2" xfId="9307"/>
    <cellStyle name="Vejica 2 2 5 5 2 2 2" xfId="23465"/>
    <cellStyle name="Vejica 2 2 5 5 2 3" xfId="13533"/>
    <cellStyle name="Vejica 2 2 5 5 2 3 2" xfId="27691"/>
    <cellStyle name="Vejica 2 2 5 5 2 4" xfId="17791"/>
    <cellStyle name="Vejica 2 2 5 5 3" xfId="3673"/>
    <cellStyle name="Vejica 2 2 5 5 3 2" xfId="7899"/>
    <cellStyle name="Vejica 2 2 5 5 3 2 2" xfId="22057"/>
    <cellStyle name="Vejica 2 2 5 5 3 3" xfId="12125"/>
    <cellStyle name="Vejica 2 2 5 5 3 3 2" xfId="26283"/>
    <cellStyle name="Vejica 2 2 5 5 3 4" xfId="16383"/>
    <cellStyle name="Vejica 2 2 5 5 4" xfId="2265"/>
    <cellStyle name="Vejica 2 2 5 5 4 2" xfId="19207"/>
    <cellStyle name="Vejica 2 2 5 5 5" xfId="6491"/>
    <cellStyle name="Vejica 2 2 5 5 5 2" xfId="20649"/>
    <cellStyle name="Vejica 2 2 5 5 6" xfId="10717"/>
    <cellStyle name="Vejica 2 2 5 5 6 2" xfId="24875"/>
    <cellStyle name="Vejica 2 2 5 5 7" xfId="14975"/>
    <cellStyle name="Vejica 2 2 5 6" xfId="4345"/>
    <cellStyle name="Vejica 2 2 5 6 2" xfId="8571"/>
    <cellStyle name="Vejica 2 2 5 6 2 2" xfId="22729"/>
    <cellStyle name="Vejica 2 2 5 6 3" xfId="12797"/>
    <cellStyle name="Vejica 2 2 5 6 3 2" xfId="26955"/>
    <cellStyle name="Vejica 2 2 5 6 4" xfId="17055"/>
    <cellStyle name="Vejica 2 2 5 7" xfId="2937"/>
    <cellStyle name="Vejica 2 2 5 7 2" xfId="7163"/>
    <cellStyle name="Vejica 2 2 5 7 2 2" xfId="21321"/>
    <cellStyle name="Vejica 2 2 5 7 3" xfId="11389"/>
    <cellStyle name="Vejica 2 2 5 7 3 2" xfId="25547"/>
    <cellStyle name="Vejica 2 2 5 7 4" xfId="15647"/>
    <cellStyle name="Vejica 2 2 5 8" xfId="1497"/>
    <cellStyle name="Vejica 2 2 5 8 2" xfId="18439"/>
    <cellStyle name="Vejica 2 2 5 9" xfId="5723"/>
    <cellStyle name="Vejica 2 2 5 9 2" xfId="19881"/>
    <cellStyle name="Vejica 2 2 6" xfId="115"/>
    <cellStyle name="Vejica 2 2 6 10" xfId="14271"/>
    <cellStyle name="Vejica 2 2 6 2" xfId="275"/>
    <cellStyle name="Vejica 2 2 6 2 2" xfId="628"/>
    <cellStyle name="Vejica 2 2 6 2 2 2" xfId="1332"/>
    <cellStyle name="Vejica 2 2 6 2 2 2 2" xfId="5593"/>
    <cellStyle name="Vejica 2 2 6 2 2 2 2 2" xfId="9819"/>
    <cellStyle name="Vejica 2 2 6 2 2 2 2 2 2" xfId="23977"/>
    <cellStyle name="Vejica 2 2 6 2 2 2 2 3" xfId="14045"/>
    <cellStyle name="Vejica 2 2 6 2 2 2 2 3 2" xfId="28203"/>
    <cellStyle name="Vejica 2 2 6 2 2 2 2 4" xfId="18303"/>
    <cellStyle name="Vejica 2 2 6 2 2 2 3" xfId="4185"/>
    <cellStyle name="Vejica 2 2 6 2 2 2 3 2" xfId="8411"/>
    <cellStyle name="Vejica 2 2 6 2 2 2 3 2 2" xfId="22569"/>
    <cellStyle name="Vejica 2 2 6 2 2 2 3 3" xfId="12637"/>
    <cellStyle name="Vejica 2 2 6 2 2 2 3 3 2" xfId="26795"/>
    <cellStyle name="Vejica 2 2 6 2 2 2 3 4" xfId="16895"/>
    <cellStyle name="Vejica 2 2 6 2 2 2 4" xfId="2777"/>
    <cellStyle name="Vejica 2 2 6 2 2 2 4 2" xfId="19719"/>
    <cellStyle name="Vejica 2 2 6 2 2 2 5" xfId="7003"/>
    <cellStyle name="Vejica 2 2 6 2 2 2 5 2" xfId="21161"/>
    <cellStyle name="Vejica 2 2 6 2 2 2 6" xfId="11229"/>
    <cellStyle name="Vejica 2 2 6 2 2 2 6 2" xfId="25387"/>
    <cellStyle name="Vejica 2 2 6 2 2 2 7" xfId="15487"/>
    <cellStyle name="Vejica 2 2 6 2 2 3" xfId="4889"/>
    <cellStyle name="Vejica 2 2 6 2 2 3 2" xfId="9115"/>
    <cellStyle name="Vejica 2 2 6 2 2 3 2 2" xfId="23273"/>
    <cellStyle name="Vejica 2 2 6 2 2 3 3" xfId="13341"/>
    <cellStyle name="Vejica 2 2 6 2 2 3 3 2" xfId="27499"/>
    <cellStyle name="Vejica 2 2 6 2 2 3 4" xfId="17599"/>
    <cellStyle name="Vejica 2 2 6 2 2 4" xfId="3481"/>
    <cellStyle name="Vejica 2 2 6 2 2 4 2" xfId="7707"/>
    <cellStyle name="Vejica 2 2 6 2 2 4 2 2" xfId="21865"/>
    <cellStyle name="Vejica 2 2 6 2 2 4 3" xfId="11933"/>
    <cellStyle name="Vejica 2 2 6 2 2 4 3 2" xfId="26091"/>
    <cellStyle name="Vejica 2 2 6 2 2 4 4" xfId="16191"/>
    <cellStyle name="Vejica 2 2 6 2 2 5" xfId="2073"/>
    <cellStyle name="Vejica 2 2 6 2 2 5 2" xfId="19015"/>
    <cellStyle name="Vejica 2 2 6 2 2 6" xfId="6299"/>
    <cellStyle name="Vejica 2 2 6 2 2 6 2" xfId="20457"/>
    <cellStyle name="Vejica 2 2 6 2 2 7" xfId="10525"/>
    <cellStyle name="Vejica 2 2 6 2 2 7 2" xfId="24683"/>
    <cellStyle name="Vejica 2 2 6 2 2 8" xfId="14783"/>
    <cellStyle name="Vejica 2 2 6 2 3" xfId="980"/>
    <cellStyle name="Vejica 2 2 6 2 3 2" xfId="5241"/>
    <cellStyle name="Vejica 2 2 6 2 3 2 2" xfId="9467"/>
    <cellStyle name="Vejica 2 2 6 2 3 2 2 2" xfId="23625"/>
    <cellStyle name="Vejica 2 2 6 2 3 2 3" xfId="13693"/>
    <cellStyle name="Vejica 2 2 6 2 3 2 3 2" xfId="27851"/>
    <cellStyle name="Vejica 2 2 6 2 3 2 4" xfId="17951"/>
    <cellStyle name="Vejica 2 2 6 2 3 3" xfId="3833"/>
    <cellStyle name="Vejica 2 2 6 2 3 3 2" xfId="8059"/>
    <cellStyle name="Vejica 2 2 6 2 3 3 2 2" xfId="22217"/>
    <cellStyle name="Vejica 2 2 6 2 3 3 3" xfId="12285"/>
    <cellStyle name="Vejica 2 2 6 2 3 3 3 2" xfId="26443"/>
    <cellStyle name="Vejica 2 2 6 2 3 3 4" xfId="16543"/>
    <cellStyle name="Vejica 2 2 6 2 3 4" xfId="2425"/>
    <cellStyle name="Vejica 2 2 6 2 3 4 2" xfId="19367"/>
    <cellStyle name="Vejica 2 2 6 2 3 5" xfId="6651"/>
    <cellStyle name="Vejica 2 2 6 2 3 5 2" xfId="20809"/>
    <cellStyle name="Vejica 2 2 6 2 3 6" xfId="10877"/>
    <cellStyle name="Vejica 2 2 6 2 3 6 2" xfId="25035"/>
    <cellStyle name="Vejica 2 2 6 2 3 7" xfId="15135"/>
    <cellStyle name="Vejica 2 2 6 2 4" xfId="4537"/>
    <cellStyle name="Vejica 2 2 6 2 4 2" xfId="8763"/>
    <cellStyle name="Vejica 2 2 6 2 4 2 2" xfId="22921"/>
    <cellStyle name="Vejica 2 2 6 2 4 3" xfId="12989"/>
    <cellStyle name="Vejica 2 2 6 2 4 3 2" xfId="27147"/>
    <cellStyle name="Vejica 2 2 6 2 4 4" xfId="17247"/>
    <cellStyle name="Vejica 2 2 6 2 5" xfId="3129"/>
    <cellStyle name="Vejica 2 2 6 2 5 2" xfId="7355"/>
    <cellStyle name="Vejica 2 2 6 2 5 2 2" xfId="21513"/>
    <cellStyle name="Vejica 2 2 6 2 5 3" xfId="11581"/>
    <cellStyle name="Vejica 2 2 6 2 5 3 2" xfId="25739"/>
    <cellStyle name="Vejica 2 2 6 2 5 4" xfId="15839"/>
    <cellStyle name="Vejica 2 2 6 2 6" xfId="1721"/>
    <cellStyle name="Vejica 2 2 6 2 6 2" xfId="18663"/>
    <cellStyle name="Vejica 2 2 6 2 7" xfId="5947"/>
    <cellStyle name="Vejica 2 2 6 2 7 2" xfId="20105"/>
    <cellStyle name="Vejica 2 2 6 2 8" xfId="10173"/>
    <cellStyle name="Vejica 2 2 6 2 8 2" xfId="24331"/>
    <cellStyle name="Vejica 2 2 6 2 9" xfId="14431"/>
    <cellStyle name="Vejica 2 2 6 3" xfId="500"/>
    <cellStyle name="Vejica 2 2 6 3 2" xfId="1204"/>
    <cellStyle name="Vejica 2 2 6 3 2 2" xfId="5465"/>
    <cellStyle name="Vejica 2 2 6 3 2 2 2" xfId="9691"/>
    <cellStyle name="Vejica 2 2 6 3 2 2 2 2" xfId="23849"/>
    <cellStyle name="Vejica 2 2 6 3 2 2 3" xfId="13917"/>
    <cellStyle name="Vejica 2 2 6 3 2 2 3 2" xfId="28075"/>
    <cellStyle name="Vejica 2 2 6 3 2 2 4" xfId="18175"/>
    <cellStyle name="Vejica 2 2 6 3 2 3" xfId="4057"/>
    <cellStyle name="Vejica 2 2 6 3 2 3 2" xfId="8283"/>
    <cellStyle name="Vejica 2 2 6 3 2 3 2 2" xfId="22441"/>
    <cellStyle name="Vejica 2 2 6 3 2 3 3" xfId="12509"/>
    <cellStyle name="Vejica 2 2 6 3 2 3 3 2" xfId="26667"/>
    <cellStyle name="Vejica 2 2 6 3 2 3 4" xfId="16767"/>
    <cellStyle name="Vejica 2 2 6 3 2 4" xfId="2649"/>
    <cellStyle name="Vejica 2 2 6 3 2 4 2" xfId="19591"/>
    <cellStyle name="Vejica 2 2 6 3 2 5" xfId="6875"/>
    <cellStyle name="Vejica 2 2 6 3 2 5 2" xfId="21033"/>
    <cellStyle name="Vejica 2 2 6 3 2 6" xfId="11101"/>
    <cellStyle name="Vejica 2 2 6 3 2 6 2" xfId="25259"/>
    <cellStyle name="Vejica 2 2 6 3 2 7" xfId="15359"/>
    <cellStyle name="Vejica 2 2 6 3 3" xfId="4761"/>
    <cellStyle name="Vejica 2 2 6 3 3 2" xfId="8987"/>
    <cellStyle name="Vejica 2 2 6 3 3 2 2" xfId="23145"/>
    <cellStyle name="Vejica 2 2 6 3 3 3" xfId="13213"/>
    <cellStyle name="Vejica 2 2 6 3 3 3 2" xfId="27371"/>
    <cellStyle name="Vejica 2 2 6 3 3 4" xfId="17471"/>
    <cellStyle name="Vejica 2 2 6 3 4" xfId="3353"/>
    <cellStyle name="Vejica 2 2 6 3 4 2" xfId="7579"/>
    <cellStyle name="Vejica 2 2 6 3 4 2 2" xfId="21737"/>
    <cellStyle name="Vejica 2 2 6 3 4 3" xfId="11805"/>
    <cellStyle name="Vejica 2 2 6 3 4 3 2" xfId="25963"/>
    <cellStyle name="Vejica 2 2 6 3 4 4" xfId="16063"/>
    <cellStyle name="Vejica 2 2 6 3 5" xfId="1945"/>
    <cellStyle name="Vejica 2 2 6 3 5 2" xfId="18887"/>
    <cellStyle name="Vejica 2 2 6 3 6" xfId="6171"/>
    <cellStyle name="Vejica 2 2 6 3 6 2" xfId="20329"/>
    <cellStyle name="Vejica 2 2 6 3 7" xfId="10397"/>
    <cellStyle name="Vejica 2 2 6 3 7 2" xfId="24555"/>
    <cellStyle name="Vejica 2 2 6 3 8" xfId="14655"/>
    <cellStyle name="Vejica 2 2 6 4" xfId="852"/>
    <cellStyle name="Vejica 2 2 6 4 2" xfId="5113"/>
    <cellStyle name="Vejica 2 2 6 4 2 2" xfId="9339"/>
    <cellStyle name="Vejica 2 2 6 4 2 2 2" xfId="23497"/>
    <cellStyle name="Vejica 2 2 6 4 2 3" xfId="13565"/>
    <cellStyle name="Vejica 2 2 6 4 2 3 2" xfId="27723"/>
    <cellStyle name="Vejica 2 2 6 4 2 4" xfId="17823"/>
    <cellStyle name="Vejica 2 2 6 4 3" xfId="3705"/>
    <cellStyle name="Vejica 2 2 6 4 3 2" xfId="7931"/>
    <cellStyle name="Vejica 2 2 6 4 3 2 2" xfId="22089"/>
    <cellStyle name="Vejica 2 2 6 4 3 3" xfId="12157"/>
    <cellStyle name="Vejica 2 2 6 4 3 3 2" xfId="26315"/>
    <cellStyle name="Vejica 2 2 6 4 3 4" xfId="16415"/>
    <cellStyle name="Vejica 2 2 6 4 4" xfId="2297"/>
    <cellStyle name="Vejica 2 2 6 4 4 2" xfId="19239"/>
    <cellStyle name="Vejica 2 2 6 4 5" xfId="6523"/>
    <cellStyle name="Vejica 2 2 6 4 5 2" xfId="20681"/>
    <cellStyle name="Vejica 2 2 6 4 6" xfId="10749"/>
    <cellStyle name="Vejica 2 2 6 4 6 2" xfId="24907"/>
    <cellStyle name="Vejica 2 2 6 4 7" xfId="15007"/>
    <cellStyle name="Vejica 2 2 6 5" xfId="4377"/>
    <cellStyle name="Vejica 2 2 6 5 2" xfId="8603"/>
    <cellStyle name="Vejica 2 2 6 5 2 2" xfId="22761"/>
    <cellStyle name="Vejica 2 2 6 5 3" xfId="12829"/>
    <cellStyle name="Vejica 2 2 6 5 3 2" xfId="26987"/>
    <cellStyle name="Vejica 2 2 6 5 4" xfId="17087"/>
    <cellStyle name="Vejica 2 2 6 6" xfId="2969"/>
    <cellStyle name="Vejica 2 2 6 6 2" xfId="7195"/>
    <cellStyle name="Vejica 2 2 6 6 2 2" xfId="21353"/>
    <cellStyle name="Vejica 2 2 6 6 3" xfId="11421"/>
    <cellStyle name="Vejica 2 2 6 6 3 2" xfId="25579"/>
    <cellStyle name="Vejica 2 2 6 6 4" xfId="15679"/>
    <cellStyle name="Vejica 2 2 6 7" xfId="1561"/>
    <cellStyle name="Vejica 2 2 6 7 2" xfId="18503"/>
    <cellStyle name="Vejica 2 2 6 8" xfId="5787"/>
    <cellStyle name="Vejica 2 2 6 8 2" xfId="19945"/>
    <cellStyle name="Vejica 2 2 6 9" xfId="10013"/>
    <cellStyle name="Vejica 2 2 6 9 2" xfId="24171"/>
    <cellStyle name="Vejica 2 2 7" xfId="45"/>
    <cellStyle name="Vejica 2 2 7 10" xfId="14239"/>
    <cellStyle name="Vejica 2 2 7 2" xfId="211"/>
    <cellStyle name="Vejica 2 2 7 2 2" xfId="564"/>
    <cellStyle name="Vejica 2 2 7 2 2 2" xfId="1268"/>
    <cellStyle name="Vejica 2 2 7 2 2 2 2" xfId="5529"/>
    <cellStyle name="Vejica 2 2 7 2 2 2 2 2" xfId="9755"/>
    <cellStyle name="Vejica 2 2 7 2 2 2 2 2 2" xfId="23913"/>
    <cellStyle name="Vejica 2 2 7 2 2 2 2 3" xfId="13981"/>
    <cellStyle name="Vejica 2 2 7 2 2 2 2 3 2" xfId="28139"/>
    <cellStyle name="Vejica 2 2 7 2 2 2 2 4" xfId="18239"/>
    <cellStyle name="Vejica 2 2 7 2 2 2 3" xfId="4121"/>
    <cellStyle name="Vejica 2 2 7 2 2 2 3 2" xfId="8347"/>
    <cellStyle name="Vejica 2 2 7 2 2 2 3 2 2" xfId="22505"/>
    <cellStyle name="Vejica 2 2 7 2 2 2 3 3" xfId="12573"/>
    <cellStyle name="Vejica 2 2 7 2 2 2 3 3 2" xfId="26731"/>
    <cellStyle name="Vejica 2 2 7 2 2 2 3 4" xfId="16831"/>
    <cellStyle name="Vejica 2 2 7 2 2 2 4" xfId="2713"/>
    <cellStyle name="Vejica 2 2 7 2 2 2 4 2" xfId="19655"/>
    <cellStyle name="Vejica 2 2 7 2 2 2 5" xfId="6939"/>
    <cellStyle name="Vejica 2 2 7 2 2 2 5 2" xfId="21097"/>
    <cellStyle name="Vejica 2 2 7 2 2 2 6" xfId="11165"/>
    <cellStyle name="Vejica 2 2 7 2 2 2 6 2" xfId="25323"/>
    <cellStyle name="Vejica 2 2 7 2 2 2 7" xfId="15423"/>
    <cellStyle name="Vejica 2 2 7 2 2 3" xfId="4825"/>
    <cellStyle name="Vejica 2 2 7 2 2 3 2" xfId="9051"/>
    <cellStyle name="Vejica 2 2 7 2 2 3 2 2" xfId="23209"/>
    <cellStyle name="Vejica 2 2 7 2 2 3 3" xfId="13277"/>
    <cellStyle name="Vejica 2 2 7 2 2 3 3 2" xfId="27435"/>
    <cellStyle name="Vejica 2 2 7 2 2 3 4" xfId="17535"/>
    <cellStyle name="Vejica 2 2 7 2 2 4" xfId="3417"/>
    <cellStyle name="Vejica 2 2 7 2 2 4 2" xfId="7643"/>
    <cellStyle name="Vejica 2 2 7 2 2 4 2 2" xfId="21801"/>
    <cellStyle name="Vejica 2 2 7 2 2 4 3" xfId="11869"/>
    <cellStyle name="Vejica 2 2 7 2 2 4 3 2" xfId="26027"/>
    <cellStyle name="Vejica 2 2 7 2 2 4 4" xfId="16127"/>
    <cellStyle name="Vejica 2 2 7 2 2 5" xfId="2009"/>
    <cellStyle name="Vejica 2 2 7 2 2 5 2" xfId="18951"/>
    <cellStyle name="Vejica 2 2 7 2 2 6" xfId="6235"/>
    <cellStyle name="Vejica 2 2 7 2 2 6 2" xfId="20393"/>
    <cellStyle name="Vejica 2 2 7 2 2 7" xfId="10461"/>
    <cellStyle name="Vejica 2 2 7 2 2 7 2" xfId="24619"/>
    <cellStyle name="Vejica 2 2 7 2 2 8" xfId="14719"/>
    <cellStyle name="Vejica 2 2 7 2 3" xfId="916"/>
    <cellStyle name="Vejica 2 2 7 2 3 2" xfId="5177"/>
    <cellStyle name="Vejica 2 2 7 2 3 2 2" xfId="9403"/>
    <cellStyle name="Vejica 2 2 7 2 3 2 2 2" xfId="23561"/>
    <cellStyle name="Vejica 2 2 7 2 3 2 3" xfId="13629"/>
    <cellStyle name="Vejica 2 2 7 2 3 2 3 2" xfId="27787"/>
    <cellStyle name="Vejica 2 2 7 2 3 2 4" xfId="17887"/>
    <cellStyle name="Vejica 2 2 7 2 3 3" xfId="3769"/>
    <cellStyle name="Vejica 2 2 7 2 3 3 2" xfId="7995"/>
    <cellStyle name="Vejica 2 2 7 2 3 3 2 2" xfId="22153"/>
    <cellStyle name="Vejica 2 2 7 2 3 3 3" xfId="12221"/>
    <cellStyle name="Vejica 2 2 7 2 3 3 3 2" xfId="26379"/>
    <cellStyle name="Vejica 2 2 7 2 3 3 4" xfId="16479"/>
    <cellStyle name="Vejica 2 2 7 2 3 4" xfId="2361"/>
    <cellStyle name="Vejica 2 2 7 2 3 4 2" xfId="19303"/>
    <cellStyle name="Vejica 2 2 7 2 3 5" xfId="6587"/>
    <cellStyle name="Vejica 2 2 7 2 3 5 2" xfId="20745"/>
    <cellStyle name="Vejica 2 2 7 2 3 6" xfId="10813"/>
    <cellStyle name="Vejica 2 2 7 2 3 6 2" xfId="24971"/>
    <cellStyle name="Vejica 2 2 7 2 3 7" xfId="15071"/>
    <cellStyle name="Vejica 2 2 7 2 4" xfId="4473"/>
    <cellStyle name="Vejica 2 2 7 2 4 2" xfId="8699"/>
    <cellStyle name="Vejica 2 2 7 2 4 2 2" xfId="22857"/>
    <cellStyle name="Vejica 2 2 7 2 4 3" xfId="12925"/>
    <cellStyle name="Vejica 2 2 7 2 4 3 2" xfId="27083"/>
    <cellStyle name="Vejica 2 2 7 2 4 4" xfId="17183"/>
    <cellStyle name="Vejica 2 2 7 2 5" xfId="3065"/>
    <cellStyle name="Vejica 2 2 7 2 5 2" xfId="7291"/>
    <cellStyle name="Vejica 2 2 7 2 5 2 2" xfId="21449"/>
    <cellStyle name="Vejica 2 2 7 2 5 3" xfId="11517"/>
    <cellStyle name="Vejica 2 2 7 2 5 3 2" xfId="25675"/>
    <cellStyle name="Vejica 2 2 7 2 5 4" xfId="15775"/>
    <cellStyle name="Vejica 2 2 7 2 6" xfId="1657"/>
    <cellStyle name="Vejica 2 2 7 2 6 2" xfId="18599"/>
    <cellStyle name="Vejica 2 2 7 2 7" xfId="5883"/>
    <cellStyle name="Vejica 2 2 7 2 7 2" xfId="20041"/>
    <cellStyle name="Vejica 2 2 7 2 8" xfId="10109"/>
    <cellStyle name="Vejica 2 2 7 2 8 2" xfId="24267"/>
    <cellStyle name="Vejica 2 2 7 2 9" xfId="14367"/>
    <cellStyle name="Vejica 2 2 7 3" xfId="436"/>
    <cellStyle name="Vejica 2 2 7 3 2" xfId="1140"/>
    <cellStyle name="Vejica 2 2 7 3 2 2" xfId="5401"/>
    <cellStyle name="Vejica 2 2 7 3 2 2 2" xfId="9627"/>
    <cellStyle name="Vejica 2 2 7 3 2 2 2 2" xfId="23785"/>
    <cellStyle name="Vejica 2 2 7 3 2 2 3" xfId="13853"/>
    <cellStyle name="Vejica 2 2 7 3 2 2 3 2" xfId="28011"/>
    <cellStyle name="Vejica 2 2 7 3 2 2 4" xfId="18111"/>
    <cellStyle name="Vejica 2 2 7 3 2 3" xfId="3993"/>
    <cellStyle name="Vejica 2 2 7 3 2 3 2" xfId="8219"/>
    <cellStyle name="Vejica 2 2 7 3 2 3 2 2" xfId="22377"/>
    <cellStyle name="Vejica 2 2 7 3 2 3 3" xfId="12445"/>
    <cellStyle name="Vejica 2 2 7 3 2 3 3 2" xfId="26603"/>
    <cellStyle name="Vejica 2 2 7 3 2 3 4" xfId="16703"/>
    <cellStyle name="Vejica 2 2 7 3 2 4" xfId="2585"/>
    <cellStyle name="Vejica 2 2 7 3 2 4 2" xfId="19527"/>
    <cellStyle name="Vejica 2 2 7 3 2 5" xfId="6811"/>
    <cellStyle name="Vejica 2 2 7 3 2 5 2" xfId="20969"/>
    <cellStyle name="Vejica 2 2 7 3 2 6" xfId="11037"/>
    <cellStyle name="Vejica 2 2 7 3 2 6 2" xfId="25195"/>
    <cellStyle name="Vejica 2 2 7 3 2 7" xfId="15295"/>
    <cellStyle name="Vejica 2 2 7 3 3" xfId="4697"/>
    <cellStyle name="Vejica 2 2 7 3 3 2" xfId="8923"/>
    <cellStyle name="Vejica 2 2 7 3 3 2 2" xfId="23081"/>
    <cellStyle name="Vejica 2 2 7 3 3 3" xfId="13149"/>
    <cellStyle name="Vejica 2 2 7 3 3 3 2" xfId="27307"/>
    <cellStyle name="Vejica 2 2 7 3 3 4" xfId="17407"/>
    <cellStyle name="Vejica 2 2 7 3 4" xfId="3289"/>
    <cellStyle name="Vejica 2 2 7 3 4 2" xfId="7515"/>
    <cellStyle name="Vejica 2 2 7 3 4 2 2" xfId="21673"/>
    <cellStyle name="Vejica 2 2 7 3 4 3" xfId="11741"/>
    <cellStyle name="Vejica 2 2 7 3 4 3 2" xfId="25899"/>
    <cellStyle name="Vejica 2 2 7 3 4 4" xfId="15999"/>
    <cellStyle name="Vejica 2 2 7 3 5" xfId="1881"/>
    <cellStyle name="Vejica 2 2 7 3 5 2" xfId="18823"/>
    <cellStyle name="Vejica 2 2 7 3 6" xfId="6107"/>
    <cellStyle name="Vejica 2 2 7 3 6 2" xfId="20265"/>
    <cellStyle name="Vejica 2 2 7 3 7" xfId="10333"/>
    <cellStyle name="Vejica 2 2 7 3 7 2" xfId="24491"/>
    <cellStyle name="Vejica 2 2 7 3 8" xfId="14591"/>
    <cellStyle name="Vejica 2 2 7 4" xfId="788"/>
    <cellStyle name="Vejica 2 2 7 4 2" xfId="5049"/>
    <cellStyle name="Vejica 2 2 7 4 2 2" xfId="9275"/>
    <cellStyle name="Vejica 2 2 7 4 2 2 2" xfId="23433"/>
    <cellStyle name="Vejica 2 2 7 4 2 3" xfId="13501"/>
    <cellStyle name="Vejica 2 2 7 4 2 3 2" xfId="27659"/>
    <cellStyle name="Vejica 2 2 7 4 2 4" xfId="17759"/>
    <cellStyle name="Vejica 2 2 7 4 3" xfId="3641"/>
    <cellStyle name="Vejica 2 2 7 4 3 2" xfId="7867"/>
    <cellStyle name="Vejica 2 2 7 4 3 2 2" xfId="22025"/>
    <cellStyle name="Vejica 2 2 7 4 3 3" xfId="12093"/>
    <cellStyle name="Vejica 2 2 7 4 3 3 2" xfId="26251"/>
    <cellStyle name="Vejica 2 2 7 4 3 4" xfId="16351"/>
    <cellStyle name="Vejica 2 2 7 4 4" xfId="2233"/>
    <cellStyle name="Vejica 2 2 7 4 4 2" xfId="19175"/>
    <cellStyle name="Vejica 2 2 7 4 5" xfId="6459"/>
    <cellStyle name="Vejica 2 2 7 4 5 2" xfId="20617"/>
    <cellStyle name="Vejica 2 2 7 4 6" xfId="10685"/>
    <cellStyle name="Vejica 2 2 7 4 6 2" xfId="24843"/>
    <cellStyle name="Vejica 2 2 7 4 7" xfId="14943"/>
    <cellStyle name="Vejica 2 2 7 5" xfId="4313"/>
    <cellStyle name="Vejica 2 2 7 5 2" xfId="8539"/>
    <cellStyle name="Vejica 2 2 7 5 2 2" xfId="22697"/>
    <cellStyle name="Vejica 2 2 7 5 3" xfId="12765"/>
    <cellStyle name="Vejica 2 2 7 5 3 2" xfId="26923"/>
    <cellStyle name="Vejica 2 2 7 5 4" xfId="17023"/>
    <cellStyle name="Vejica 2 2 7 6" xfId="2905"/>
    <cellStyle name="Vejica 2 2 7 6 2" xfId="7131"/>
    <cellStyle name="Vejica 2 2 7 6 2 2" xfId="21289"/>
    <cellStyle name="Vejica 2 2 7 6 3" xfId="11357"/>
    <cellStyle name="Vejica 2 2 7 6 3 2" xfId="25515"/>
    <cellStyle name="Vejica 2 2 7 6 4" xfId="15615"/>
    <cellStyle name="Vejica 2 2 7 7" xfId="1529"/>
    <cellStyle name="Vejica 2 2 7 7 2" xfId="18471"/>
    <cellStyle name="Vejica 2 2 7 8" xfId="5755"/>
    <cellStyle name="Vejica 2 2 7 8 2" xfId="19913"/>
    <cellStyle name="Vejica 2 2 7 9" xfId="9981"/>
    <cellStyle name="Vejica 2 2 7 9 2" xfId="24139"/>
    <cellStyle name="Vejica 2 2 8" xfId="145"/>
    <cellStyle name="Vejica 2 2 8 2" xfId="530"/>
    <cellStyle name="Vejica 2 2 8 2 2" xfId="1234"/>
    <cellStyle name="Vejica 2 2 8 2 2 2" xfId="5495"/>
    <cellStyle name="Vejica 2 2 8 2 2 2 2" xfId="9721"/>
    <cellStyle name="Vejica 2 2 8 2 2 2 2 2" xfId="23879"/>
    <cellStyle name="Vejica 2 2 8 2 2 2 3" xfId="13947"/>
    <cellStyle name="Vejica 2 2 8 2 2 2 3 2" xfId="28105"/>
    <cellStyle name="Vejica 2 2 8 2 2 2 4" xfId="18205"/>
    <cellStyle name="Vejica 2 2 8 2 2 3" xfId="4087"/>
    <cellStyle name="Vejica 2 2 8 2 2 3 2" xfId="8313"/>
    <cellStyle name="Vejica 2 2 8 2 2 3 2 2" xfId="22471"/>
    <cellStyle name="Vejica 2 2 8 2 2 3 3" xfId="12539"/>
    <cellStyle name="Vejica 2 2 8 2 2 3 3 2" xfId="26697"/>
    <cellStyle name="Vejica 2 2 8 2 2 3 4" xfId="16797"/>
    <cellStyle name="Vejica 2 2 8 2 2 4" xfId="2679"/>
    <cellStyle name="Vejica 2 2 8 2 2 4 2" xfId="19621"/>
    <cellStyle name="Vejica 2 2 8 2 2 5" xfId="6905"/>
    <cellStyle name="Vejica 2 2 8 2 2 5 2" xfId="21063"/>
    <cellStyle name="Vejica 2 2 8 2 2 6" xfId="11131"/>
    <cellStyle name="Vejica 2 2 8 2 2 6 2" xfId="25289"/>
    <cellStyle name="Vejica 2 2 8 2 2 7" xfId="15389"/>
    <cellStyle name="Vejica 2 2 8 2 3" xfId="4791"/>
    <cellStyle name="Vejica 2 2 8 2 3 2" xfId="9017"/>
    <cellStyle name="Vejica 2 2 8 2 3 2 2" xfId="23175"/>
    <cellStyle name="Vejica 2 2 8 2 3 3" xfId="13243"/>
    <cellStyle name="Vejica 2 2 8 2 3 3 2" xfId="27401"/>
    <cellStyle name="Vejica 2 2 8 2 3 4" xfId="17501"/>
    <cellStyle name="Vejica 2 2 8 2 4" xfId="3383"/>
    <cellStyle name="Vejica 2 2 8 2 4 2" xfId="7609"/>
    <cellStyle name="Vejica 2 2 8 2 4 2 2" xfId="21767"/>
    <cellStyle name="Vejica 2 2 8 2 4 3" xfId="11835"/>
    <cellStyle name="Vejica 2 2 8 2 4 3 2" xfId="25993"/>
    <cellStyle name="Vejica 2 2 8 2 4 4" xfId="16093"/>
    <cellStyle name="Vejica 2 2 8 2 5" xfId="1975"/>
    <cellStyle name="Vejica 2 2 8 2 5 2" xfId="18917"/>
    <cellStyle name="Vejica 2 2 8 2 6" xfId="6201"/>
    <cellStyle name="Vejica 2 2 8 2 6 2" xfId="20359"/>
    <cellStyle name="Vejica 2 2 8 2 7" xfId="10427"/>
    <cellStyle name="Vejica 2 2 8 2 7 2" xfId="24585"/>
    <cellStyle name="Vejica 2 2 8 2 8" xfId="14685"/>
    <cellStyle name="Vejica 2 2 8 3" xfId="882"/>
    <cellStyle name="Vejica 2 2 8 3 2" xfId="5143"/>
    <cellStyle name="Vejica 2 2 8 3 2 2" xfId="9369"/>
    <cellStyle name="Vejica 2 2 8 3 2 2 2" xfId="23527"/>
    <cellStyle name="Vejica 2 2 8 3 2 3" xfId="13595"/>
    <cellStyle name="Vejica 2 2 8 3 2 3 2" xfId="27753"/>
    <cellStyle name="Vejica 2 2 8 3 2 4" xfId="17853"/>
    <cellStyle name="Vejica 2 2 8 3 3" xfId="3735"/>
    <cellStyle name="Vejica 2 2 8 3 3 2" xfId="7961"/>
    <cellStyle name="Vejica 2 2 8 3 3 2 2" xfId="22119"/>
    <cellStyle name="Vejica 2 2 8 3 3 3" xfId="12187"/>
    <cellStyle name="Vejica 2 2 8 3 3 3 2" xfId="26345"/>
    <cellStyle name="Vejica 2 2 8 3 3 4" xfId="16445"/>
    <cellStyle name="Vejica 2 2 8 3 4" xfId="2327"/>
    <cellStyle name="Vejica 2 2 8 3 4 2" xfId="19269"/>
    <cellStyle name="Vejica 2 2 8 3 5" xfId="6553"/>
    <cellStyle name="Vejica 2 2 8 3 5 2" xfId="20711"/>
    <cellStyle name="Vejica 2 2 8 3 6" xfId="10779"/>
    <cellStyle name="Vejica 2 2 8 3 6 2" xfId="24937"/>
    <cellStyle name="Vejica 2 2 8 3 7" xfId="15037"/>
    <cellStyle name="Vejica 2 2 8 4" xfId="4407"/>
    <cellStyle name="Vejica 2 2 8 4 2" xfId="8633"/>
    <cellStyle name="Vejica 2 2 8 4 2 2" xfId="22791"/>
    <cellStyle name="Vejica 2 2 8 4 3" xfId="12859"/>
    <cellStyle name="Vejica 2 2 8 4 3 2" xfId="27017"/>
    <cellStyle name="Vejica 2 2 8 4 4" xfId="17117"/>
    <cellStyle name="Vejica 2 2 8 5" xfId="2999"/>
    <cellStyle name="Vejica 2 2 8 5 2" xfId="7225"/>
    <cellStyle name="Vejica 2 2 8 5 2 2" xfId="21383"/>
    <cellStyle name="Vejica 2 2 8 5 3" xfId="11451"/>
    <cellStyle name="Vejica 2 2 8 5 3 2" xfId="25609"/>
    <cellStyle name="Vejica 2 2 8 5 4" xfId="15709"/>
    <cellStyle name="Vejica 2 2 8 6" xfId="1591"/>
    <cellStyle name="Vejica 2 2 8 6 2" xfId="18533"/>
    <cellStyle name="Vejica 2 2 8 7" xfId="5817"/>
    <cellStyle name="Vejica 2 2 8 7 2" xfId="19975"/>
    <cellStyle name="Vejica 2 2 8 8" xfId="10043"/>
    <cellStyle name="Vejica 2 2 8 8 2" xfId="24201"/>
    <cellStyle name="Vejica 2 2 8 9" xfId="14301"/>
    <cellStyle name="Vejica 2 2 9" xfId="177"/>
    <cellStyle name="Vejica 2 2 9 2" xfId="402"/>
    <cellStyle name="Vejica 2 2 9 2 2" xfId="1106"/>
    <cellStyle name="Vejica 2 2 9 2 2 2" xfId="5367"/>
    <cellStyle name="Vejica 2 2 9 2 2 2 2" xfId="9593"/>
    <cellStyle name="Vejica 2 2 9 2 2 2 2 2" xfId="23751"/>
    <cellStyle name="Vejica 2 2 9 2 2 2 3" xfId="13819"/>
    <cellStyle name="Vejica 2 2 9 2 2 2 3 2" xfId="27977"/>
    <cellStyle name="Vejica 2 2 9 2 2 2 4" xfId="18077"/>
    <cellStyle name="Vejica 2 2 9 2 2 3" xfId="3959"/>
    <cellStyle name="Vejica 2 2 9 2 2 3 2" xfId="8185"/>
    <cellStyle name="Vejica 2 2 9 2 2 3 2 2" xfId="22343"/>
    <cellStyle name="Vejica 2 2 9 2 2 3 3" xfId="12411"/>
    <cellStyle name="Vejica 2 2 9 2 2 3 3 2" xfId="26569"/>
    <cellStyle name="Vejica 2 2 9 2 2 3 4" xfId="16669"/>
    <cellStyle name="Vejica 2 2 9 2 2 4" xfId="2551"/>
    <cellStyle name="Vejica 2 2 9 2 2 4 2" xfId="19493"/>
    <cellStyle name="Vejica 2 2 9 2 2 5" xfId="6777"/>
    <cellStyle name="Vejica 2 2 9 2 2 5 2" xfId="20935"/>
    <cellStyle name="Vejica 2 2 9 2 2 6" xfId="11003"/>
    <cellStyle name="Vejica 2 2 9 2 2 6 2" xfId="25161"/>
    <cellStyle name="Vejica 2 2 9 2 2 7" xfId="15261"/>
    <cellStyle name="Vejica 2 2 9 2 3" xfId="4663"/>
    <cellStyle name="Vejica 2 2 9 2 3 2" xfId="8889"/>
    <cellStyle name="Vejica 2 2 9 2 3 2 2" xfId="23047"/>
    <cellStyle name="Vejica 2 2 9 2 3 3" xfId="13115"/>
    <cellStyle name="Vejica 2 2 9 2 3 3 2" xfId="27273"/>
    <cellStyle name="Vejica 2 2 9 2 3 4" xfId="17373"/>
    <cellStyle name="Vejica 2 2 9 2 4" xfId="3255"/>
    <cellStyle name="Vejica 2 2 9 2 4 2" xfId="7481"/>
    <cellStyle name="Vejica 2 2 9 2 4 2 2" xfId="21639"/>
    <cellStyle name="Vejica 2 2 9 2 4 3" xfId="11707"/>
    <cellStyle name="Vejica 2 2 9 2 4 3 2" xfId="25865"/>
    <cellStyle name="Vejica 2 2 9 2 4 4" xfId="15965"/>
    <cellStyle name="Vejica 2 2 9 2 5" xfId="1847"/>
    <cellStyle name="Vejica 2 2 9 2 5 2" xfId="18789"/>
    <cellStyle name="Vejica 2 2 9 2 6" xfId="6073"/>
    <cellStyle name="Vejica 2 2 9 2 6 2" xfId="20231"/>
    <cellStyle name="Vejica 2 2 9 2 7" xfId="10299"/>
    <cellStyle name="Vejica 2 2 9 2 7 2" xfId="24457"/>
    <cellStyle name="Vejica 2 2 9 2 8" xfId="14557"/>
    <cellStyle name="Vejica 2 2 9 3" xfId="754"/>
    <cellStyle name="Vejica 2 2 9 3 2" xfId="5015"/>
    <cellStyle name="Vejica 2 2 9 3 2 2" xfId="9241"/>
    <cellStyle name="Vejica 2 2 9 3 2 2 2" xfId="23399"/>
    <cellStyle name="Vejica 2 2 9 3 2 3" xfId="13467"/>
    <cellStyle name="Vejica 2 2 9 3 2 3 2" xfId="27625"/>
    <cellStyle name="Vejica 2 2 9 3 2 4" xfId="17725"/>
    <cellStyle name="Vejica 2 2 9 3 3" xfId="3607"/>
    <cellStyle name="Vejica 2 2 9 3 3 2" xfId="7833"/>
    <cellStyle name="Vejica 2 2 9 3 3 2 2" xfId="21991"/>
    <cellStyle name="Vejica 2 2 9 3 3 3" xfId="12059"/>
    <cellStyle name="Vejica 2 2 9 3 3 3 2" xfId="26217"/>
    <cellStyle name="Vejica 2 2 9 3 3 4" xfId="16317"/>
    <cellStyle name="Vejica 2 2 9 3 4" xfId="2199"/>
    <cellStyle name="Vejica 2 2 9 3 4 2" xfId="19141"/>
    <cellStyle name="Vejica 2 2 9 3 5" xfId="6425"/>
    <cellStyle name="Vejica 2 2 9 3 5 2" xfId="20583"/>
    <cellStyle name="Vejica 2 2 9 3 6" xfId="10651"/>
    <cellStyle name="Vejica 2 2 9 3 6 2" xfId="24809"/>
    <cellStyle name="Vejica 2 2 9 3 7" xfId="14909"/>
    <cellStyle name="Vejica 2 2 9 4" xfId="4439"/>
    <cellStyle name="Vejica 2 2 9 4 2" xfId="8665"/>
    <cellStyle name="Vejica 2 2 9 4 2 2" xfId="22823"/>
    <cellStyle name="Vejica 2 2 9 4 3" xfId="12891"/>
    <cellStyle name="Vejica 2 2 9 4 3 2" xfId="27049"/>
    <cellStyle name="Vejica 2 2 9 4 4" xfId="17149"/>
    <cellStyle name="Vejica 2 2 9 5" xfId="3031"/>
    <cellStyle name="Vejica 2 2 9 5 2" xfId="7257"/>
    <cellStyle name="Vejica 2 2 9 5 2 2" xfId="21415"/>
    <cellStyle name="Vejica 2 2 9 5 3" xfId="11483"/>
    <cellStyle name="Vejica 2 2 9 5 3 2" xfId="25641"/>
    <cellStyle name="Vejica 2 2 9 5 4" xfId="15741"/>
    <cellStyle name="Vejica 2 2 9 6" xfId="1623"/>
    <cellStyle name="Vejica 2 2 9 6 2" xfId="18565"/>
    <cellStyle name="Vejica 2 2 9 7" xfId="5849"/>
    <cellStyle name="Vejica 2 2 9 7 2" xfId="20007"/>
    <cellStyle name="Vejica 2 2 9 8" xfId="10075"/>
    <cellStyle name="Vejica 2 2 9 8 2" xfId="24233"/>
    <cellStyle name="Vejica 2 2 9 9" xfId="14333"/>
    <cellStyle name="Vejica 2 20" xfId="14174"/>
    <cellStyle name="Vejica 2 3" xfId="12"/>
    <cellStyle name="Vejica 2 3 10" xfId="372"/>
    <cellStyle name="Vejica 2 3 10 2" xfId="1076"/>
    <cellStyle name="Vejica 2 3 10 2 2" xfId="5337"/>
    <cellStyle name="Vejica 2 3 10 2 2 2" xfId="9563"/>
    <cellStyle name="Vejica 2 3 10 2 2 2 2" xfId="23721"/>
    <cellStyle name="Vejica 2 3 10 2 2 3" xfId="13789"/>
    <cellStyle name="Vejica 2 3 10 2 2 3 2" xfId="27947"/>
    <cellStyle name="Vejica 2 3 10 2 2 4" xfId="18047"/>
    <cellStyle name="Vejica 2 3 10 2 3" xfId="3929"/>
    <cellStyle name="Vejica 2 3 10 2 3 2" xfId="8155"/>
    <cellStyle name="Vejica 2 3 10 2 3 2 2" xfId="22313"/>
    <cellStyle name="Vejica 2 3 10 2 3 3" xfId="12381"/>
    <cellStyle name="Vejica 2 3 10 2 3 3 2" xfId="26539"/>
    <cellStyle name="Vejica 2 3 10 2 3 4" xfId="16639"/>
    <cellStyle name="Vejica 2 3 10 2 4" xfId="2521"/>
    <cellStyle name="Vejica 2 3 10 2 4 2" xfId="19463"/>
    <cellStyle name="Vejica 2 3 10 2 5" xfId="6747"/>
    <cellStyle name="Vejica 2 3 10 2 5 2" xfId="20905"/>
    <cellStyle name="Vejica 2 3 10 2 6" xfId="10973"/>
    <cellStyle name="Vejica 2 3 10 2 6 2" xfId="25131"/>
    <cellStyle name="Vejica 2 3 10 2 7" xfId="15231"/>
    <cellStyle name="Vejica 2 3 10 3" xfId="4633"/>
    <cellStyle name="Vejica 2 3 10 3 2" xfId="8859"/>
    <cellStyle name="Vejica 2 3 10 3 2 2" xfId="23017"/>
    <cellStyle name="Vejica 2 3 10 3 3" xfId="13085"/>
    <cellStyle name="Vejica 2 3 10 3 3 2" xfId="27243"/>
    <cellStyle name="Vejica 2 3 10 3 4" xfId="17343"/>
    <cellStyle name="Vejica 2 3 10 4" xfId="3225"/>
    <cellStyle name="Vejica 2 3 10 4 2" xfId="7451"/>
    <cellStyle name="Vejica 2 3 10 4 2 2" xfId="21609"/>
    <cellStyle name="Vejica 2 3 10 4 3" xfId="11677"/>
    <cellStyle name="Vejica 2 3 10 4 3 2" xfId="25835"/>
    <cellStyle name="Vejica 2 3 10 4 4" xfId="15935"/>
    <cellStyle name="Vejica 2 3 10 5" xfId="1817"/>
    <cellStyle name="Vejica 2 3 10 5 2" xfId="18759"/>
    <cellStyle name="Vejica 2 3 10 6" xfId="6043"/>
    <cellStyle name="Vejica 2 3 10 6 2" xfId="20201"/>
    <cellStyle name="Vejica 2 3 10 7" xfId="10269"/>
    <cellStyle name="Vejica 2 3 10 7 2" xfId="24427"/>
    <cellStyle name="Vejica 2 3 10 8" xfId="14527"/>
    <cellStyle name="Vejica 2 3 11" xfId="724"/>
    <cellStyle name="Vejica 2 3 11 2" xfId="4985"/>
    <cellStyle name="Vejica 2 3 11 2 2" xfId="9211"/>
    <cellStyle name="Vejica 2 3 11 2 2 2" xfId="23369"/>
    <cellStyle name="Vejica 2 3 11 2 3" xfId="13437"/>
    <cellStyle name="Vejica 2 3 11 2 3 2" xfId="27595"/>
    <cellStyle name="Vejica 2 3 11 2 4" xfId="17695"/>
    <cellStyle name="Vejica 2 3 11 3" xfId="3577"/>
    <cellStyle name="Vejica 2 3 11 3 2" xfId="7803"/>
    <cellStyle name="Vejica 2 3 11 3 2 2" xfId="21961"/>
    <cellStyle name="Vejica 2 3 11 3 3" xfId="12029"/>
    <cellStyle name="Vejica 2 3 11 3 3 2" xfId="26187"/>
    <cellStyle name="Vejica 2 3 11 3 4" xfId="16287"/>
    <cellStyle name="Vejica 2 3 11 4" xfId="2169"/>
    <cellStyle name="Vejica 2 3 11 4 2" xfId="19111"/>
    <cellStyle name="Vejica 2 3 11 5" xfId="6395"/>
    <cellStyle name="Vejica 2 3 11 5 2" xfId="20553"/>
    <cellStyle name="Vejica 2 3 11 6" xfId="10621"/>
    <cellStyle name="Vejica 2 3 11 6 2" xfId="24779"/>
    <cellStyle name="Vejica 2 3 11 7" xfId="14879"/>
    <cellStyle name="Vejica 2 3 12" xfId="1430"/>
    <cellStyle name="Vejica 2 3 12 2" xfId="4281"/>
    <cellStyle name="Vejica 2 3 12 2 2" xfId="19815"/>
    <cellStyle name="Vejica 2 3 12 3" xfId="8507"/>
    <cellStyle name="Vejica 2 3 12 3 2" xfId="22665"/>
    <cellStyle name="Vejica 2 3 12 4" xfId="12733"/>
    <cellStyle name="Vejica 2 3 12 4 2" xfId="26891"/>
    <cellStyle name="Vejica 2 3 12 5" xfId="16991"/>
    <cellStyle name="Vejica 2 3 13" xfId="2873"/>
    <cellStyle name="Vejica 2 3 13 2" xfId="7099"/>
    <cellStyle name="Vejica 2 3 13 2 2" xfId="21257"/>
    <cellStyle name="Vejica 2 3 13 3" xfId="11325"/>
    <cellStyle name="Vejica 2 3 13 3 2" xfId="25483"/>
    <cellStyle name="Vejica 2 3 13 4" xfId="15583"/>
    <cellStyle name="Vejica 2 3 14" xfId="1467"/>
    <cellStyle name="Vejica 2 3 14 2" xfId="18409"/>
    <cellStyle name="Vejica 2 3 15" xfId="5693"/>
    <cellStyle name="Vejica 2 3 15 2" xfId="19851"/>
    <cellStyle name="Vejica 2 3 16" xfId="9919"/>
    <cellStyle name="Vejica 2 3 16 2" xfId="24077"/>
    <cellStyle name="Vejica 2 3 17" xfId="14143"/>
    <cellStyle name="Vejica 2 3 17 2" xfId="28301"/>
    <cellStyle name="Vejica 2 3 18" xfId="14177"/>
    <cellStyle name="Vejica 2 3 2" xfId="21"/>
    <cellStyle name="Vejica 2 3 2 10" xfId="732"/>
    <cellStyle name="Vejica 2 3 2 10 2" xfId="4993"/>
    <cellStyle name="Vejica 2 3 2 10 2 2" xfId="9219"/>
    <cellStyle name="Vejica 2 3 2 10 2 2 2" xfId="23377"/>
    <cellStyle name="Vejica 2 3 2 10 2 3" xfId="13445"/>
    <cellStyle name="Vejica 2 3 2 10 2 3 2" xfId="27603"/>
    <cellStyle name="Vejica 2 3 2 10 2 4" xfId="17703"/>
    <cellStyle name="Vejica 2 3 2 10 3" xfId="3585"/>
    <cellStyle name="Vejica 2 3 2 10 3 2" xfId="7811"/>
    <cellStyle name="Vejica 2 3 2 10 3 2 2" xfId="21969"/>
    <cellStyle name="Vejica 2 3 2 10 3 3" xfId="12037"/>
    <cellStyle name="Vejica 2 3 2 10 3 3 2" xfId="26195"/>
    <cellStyle name="Vejica 2 3 2 10 3 4" xfId="16295"/>
    <cellStyle name="Vejica 2 3 2 10 4" xfId="2177"/>
    <cellStyle name="Vejica 2 3 2 10 4 2" xfId="19119"/>
    <cellStyle name="Vejica 2 3 2 10 5" xfId="6403"/>
    <cellStyle name="Vejica 2 3 2 10 5 2" xfId="20561"/>
    <cellStyle name="Vejica 2 3 2 10 6" xfId="10629"/>
    <cellStyle name="Vejica 2 3 2 10 6 2" xfId="24787"/>
    <cellStyle name="Vejica 2 3 2 10 7" xfId="14887"/>
    <cellStyle name="Vejica 2 3 2 11" xfId="1438"/>
    <cellStyle name="Vejica 2 3 2 11 2" xfId="4289"/>
    <cellStyle name="Vejica 2 3 2 11 2 2" xfId="19823"/>
    <cellStyle name="Vejica 2 3 2 11 3" xfId="8515"/>
    <cellStyle name="Vejica 2 3 2 11 3 2" xfId="22673"/>
    <cellStyle name="Vejica 2 3 2 11 4" xfId="12741"/>
    <cellStyle name="Vejica 2 3 2 11 4 2" xfId="26899"/>
    <cellStyle name="Vejica 2 3 2 11 5" xfId="16999"/>
    <cellStyle name="Vejica 2 3 2 12" xfId="2881"/>
    <cellStyle name="Vejica 2 3 2 12 2" xfId="7107"/>
    <cellStyle name="Vejica 2 3 2 12 2 2" xfId="21265"/>
    <cellStyle name="Vejica 2 3 2 12 3" xfId="11333"/>
    <cellStyle name="Vejica 2 3 2 12 3 2" xfId="25491"/>
    <cellStyle name="Vejica 2 3 2 12 4" xfId="15591"/>
    <cellStyle name="Vejica 2 3 2 13" xfId="1475"/>
    <cellStyle name="Vejica 2 3 2 13 2" xfId="18417"/>
    <cellStyle name="Vejica 2 3 2 14" xfId="5701"/>
    <cellStyle name="Vejica 2 3 2 14 2" xfId="19859"/>
    <cellStyle name="Vejica 2 3 2 15" xfId="9927"/>
    <cellStyle name="Vejica 2 3 2 15 2" xfId="24085"/>
    <cellStyle name="Vejica 2 3 2 16" xfId="14151"/>
    <cellStyle name="Vejica 2 3 2 16 2" xfId="28309"/>
    <cellStyle name="Vejica 2 3 2 17" xfId="14185"/>
    <cellStyle name="Vejica 2 3 2 2" xfId="37"/>
    <cellStyle name="Vejica 2 3 2 2 10" xfId="1454"/>
    <cellStyle name="Vejica 2 3 2 2 10 2" xfId="4305"/>
    <cellStyle name="Vejica 2 3 2 2 10 2 2" xfId="19839"/>
    <cellStyle name="Vejica 2 3 2 2 10 3" xfId="8531"/>
    <cellStyle name="Vejica 2 3 2 2 10 3 2" xfId="22689"/>
    <cellStyle name="Vejica 2 3 2 2 10 4" xfId="12757"/>
    <cellStyle name="Vejica 2 3 2 2 10 4 2" xfId="26915"/>
    <cellStyle name="Vejica 2 3 2 2 10 5" xfId="17015"/>
    <cellStyle name="Vejica 2 3 2 2 11" xfId="2897"/>
    <cellStyle name="Vejica 2 3 2 2 11 2" xfId="7123"/>
    <cellStyle name="Vejica 2 3 2 2 11 2 2" xfId="21281"/>
    <cellStyle name="Vejica 2 3 2 2 11 3" xfId="11349"/>
    <cellStyle name="Vejica 2 3 2 2 11 3 2" xfId="25507"/>
    <cellStyle name="Vejica 2 3 2 2 11 4" xfId="15607"/>
    <cellStyle name="Vejica 2 3 2 2 12" xfId="1491"/>
    <cellStyle name="Vejica 2 3 2 2 12 2" xfId="18433"/>
    <cellStyle name="Vejica 2 3 2 2 13" xfId="5717"/>
    <cellStyle name="Vejica 2 3 2 2 13 2" xfId="19875"/>
    <cellStyle name="Vejica 2 3 2 2 14" xfId="9943"/>
    <cellStyle name="Vejica 2 3 2 2 14 2" xfId="24101"/>
    <cellStyle name="Vejica 2 3 2 2 15" xfId="14167"/>
    <cellStyle name="Vejica 2 3 2 2 15 2" xfId="28325"/>
    <cellStyle name="Vejica 2 3 2 2 16" xfId="14201"/>
    <cellStyle name="Vejica 2 3 2 2 2" xfId="109"/>
    <cellStyle name="Vejica 2 3 2 2 2 10" xfId="9975"/>
    <cellStyle name="Vejica 2 3 2 2 2 10 2" xfId="24133"/>
    <cellStyle name="Vejica 2 3 2 2 2 11" xfId="14233"/>
    <cellStyle name="Vejica 2 3 2 2 2 2" xfId="269"/>
    <cellStyle name="Vejica 2 3 2 2 2 2 2" xfId="622"/>
    <cellStyle name="Vejica 2 3 2 2 2 2 2 2" xfId="1326"/>
    <cellStyle name="Vejica 2 3 2 2 2 2 2 2 2" xfId="5587"/>
    <cellStyle name="Vejica 2 3 2 2 2 2 2 2 2 2" xfId="9813"/>
    <cellStyle name="Vejica 2 3 2 2 2 2 2 2 2 2 2" xfId="23971"/>
    <cellStyle name="Vejica 2 3 2 2 2 2 2 2 2 3" xfId="14039"/>
    <cellStyle name="Vejica 2 3 2 2 2 2 2 2 2 3 2" xfId="28197"/>
    <cellStyle name="Vejica 2 3 2 2 2 2 2 2 2 4" xfId="18297"/>
    <cellStyle name="Vejica 2 3 2 2 2 2 2 2 3" xfId="4179"/>
    <cellStyle name="Vejica 2 3 2 2 2 2 2 2 3 2" xfId="8405"/>
    <cellStyle name="Vejica 2 3 2 2 2 2 2 2 3 2 2" xfId="22563"/>
    <cellStyle name="Vejica 2 3 2 2 2 2 2 2 3 3" xfId="12631"/>
    <cellStyle name="Vejica 2 3 2 2 2 2 2 2 3 3 2" xfId="26789"/>
    <cellStyle name="Vejica 2 3 2 2 2 2 2 2 3 4" xfId="16889"/>
    <cellStyle name="Vejica 2 3 2 2 2 2 2 2 4" xfId="2771"/>
    <cellStyle name="Vejica 2 3 2 2 2 2 2 2 4 2" xfId="19713"/>
    <cellStyle name="Vejica 2 3 2 2 2 2 2 2 5" xfId="6997"/>
    <cellStyle name="Vejica 2 3 2 2 2 2 2 2 5 2" xfId="21155"/>
    <cellStyle name="Vejica 2 3 2 2 2 2 2 2 6" xfId="11223"/>
    <cellStyle name="Vejica 2 3 2 2 2 2 2 2 6 2" xfId="25381"/>
    <cellStyle name="Vejica 2 3 2 2 2 2 2 2 7" xfId="15481"/>
    <cellStyle name="Vejica 2 3 2 2 2 2 2 3" xfId="4883"/>
    <cellStyle name="Vejica 2 3 2 2 2 2 2 3 2" xfId="9109"/>
    <cellStyle name="Vejica 2 3 2 2 2 2 2 3 2 2" xfId="23267"/>
    <cellStyle name="Vejica 2 3 2 2 2 2 2 3 3" xfId="13335"/>
    <cellStyle name="Vejica 2 3 2 2 2 2 2 3 3 2" xfId="27493"/>
    <cellStyle name="Vejica 2 3 2 2 2 2 2 3 4" xfId="17593"/>
    <cellStyle name="Vejica 2 3 2 2 2 2 2 4" xfId="3475"/>
    <cellStyle name="Vejica 2 3 2 2 2 2 2 4 2" xfId="7701"/>
    <cellStyle name="Vejica 2 3 2 2 2 2 2 4 2 2" xfId="21859"/>
    <cellStyle name="Vejica 2 3 2 2 2 2 2 4 3" xfId="11927"/>
    <cellStyle name="Vejica 2 3 2 2 2 2 2 4 3 2" xfId="26085"/>
    <cellStyle name="Vejica 2 3 2 2 2 2 2 4 4" xfId="16185"/>
    <cellStyle name="Vejica 2 3 2 2 2 2 2 5" xfId="2067"/>
    <cellStyle name="Vejica 2 3 2 2 2 2 2 5 2" xfId="19009"/>
    <cellStyle name="Vejica 2 3 2 2 2 2 2 6" xfId="6293"/>
    <cellStyle name="Vejica 2 3 2 2 2 2 2 6 2" xfId="20451"/>
    <cellStyle name="Vejica 2 3 2 2 2 2 2 7" xfId="10519"/>
    <cellStyle name="Vejica 2 3 2 2 2 2 2 7 2" xfId="24677"/>
    <cellStyle name="Vejica 2 3 2 2 2 2 2 8" xfId="14777"/>
    <cellStyle name="Vejica 2 3 2 2 2 2 3" xfId="974"/>
    <cellStyle name="Vejica 2 3 2 2 2 2 3 2" xfId="5235"/>
    <cellStyle name="Vejica 2 3 2 2 2 2 3 2 2" xfId="9461"/>
    <cellStyle name="Vejica 2 3 2 2 2 2 3 2 2 2" xfId="23619"/>
    <cellStyle name="Vejica 2 3 2 2 2 2 3 2 3" xfId="13687"/>
    <cellStyle name="Vejica 2 3 2 2 2 2 3 2 3 2" xfId="27845"/>
    <cellStyle name="Vejica 2 3 2 2 2 2 3 2 4" xfId="17945"/>
    <cellStyle name="Vejica 2 3 2 2 2 2 3 3" xfId="3827"/>
    <cellStyle name="Vejica 2 3 2 2 2 2 3 3 2" xfId="8053"/>
    <cellStyle name="Vejica 2 3 2 2 2 2 3 3 2 2" xfId="22211"/>
    <cellStyle name="Vejica 2 3 2 2 2 2 3 3 3" xfId="12279"/>
    <cellStyle name="Vejica 2 3 2 2 2 2 3 3 3 2" xfId="26437"/>
    <cellStyle name="Vejica 2 3 2 2 2 2 3 3 4" xfId="16537"/>
    <cellStyle name="Vejica 2 3 2 2 2 2 3 4" xfId="2419"/>
    <cellStyle name="Vejica 2 3 2 2 2 2 3 4 2" xfId="19361"/>
    <cellStyle name="Vejica 2 3 2 2 2 2 3 5" xfId="6645"/>
    <cellStyle name="Vejica 2 3 2 2 2 2 3 5 2" xfId="20803"/>
    <cellStyle name="Vejica 2 3 2 2 2 2 3 6" xfId="10871"/>
    <cellStyle name="Vejica 2 3 2 2 2 2 3 6 2" xfId="25029"/>
    <cellStyle name="Vejica 2 3 2 2 2 2 3 7" xfId="15129"/>
    <cellStyle name="Vejica 2 3 2 2 2 2 4" xfId="4531"/>
    <cellStyle name="Vejica 2 3 2 2 2 2 4 2" xfId="8757"/>
    <cellStyle name="Vejica 2 3 2 2 2 2 4 2 2" xfId="22915"/>
    <cellStyle name="Vejica 2 3 2 2 2 2 4 3" xfId="12983"/>
    <cellStyle name="Vejica 2 3 2 2 2 2 4 3 2" xfId="27141"/>
    <cellStyle name="Vejica 2 3 2 2 2 2 4 4" xfId="17241"/>
    <cellStyle name="Vejica 2 3 2 2 2 2 5" xfId="3123"/>
    <cellStyle name="Vejica 2 3 2 2 2 2 5 2" xfId="7349"/>
    <cellStyle name="Vejica 2 3 2 2 2 2 5 2 2" xfId="21507"/>
    <cellStyle name="Vejica 2 3 2 2 2 2 5 3" xfId="11575"/>
    <cellStyle name="Vejica 2 3 2 2 2 2 5 3 2" xfId="25733"/>
    <cellStyle name="Vejica 2 3 2 2 2 2 5 4" xfId="15833"/>
    <cellStyle name="Vejica 2 3 2 2 2 2 6" xfId="1715"/>
    <cellStyle name="Vejica 2 3 2 2 2 2 6 2" xfId="18657"/>
    <cellStyle name="Vejica 2 3 2 2 2 2 7" xfId="5941"/>
    <cellStyle name="Vejica 2 3 2 2 2 2 7 2" xfId="20099"/>
    <cellStyle name="Vejica 2 3 2 2 2 2 8" xfId="10167"/>
    <cellStyle name="Vejica 2 3 2 2 2 2 8 2" xfId="24325"/>
    <cellStyle name="Vejica 2 3 2 2 2 2 9" xfId="14425"/>
    <cellStyle name="Vejica 2 3 2 2 2 3" xfId="308"/>
    <cellStyle name="Vejica 2 3 2 2 2 3 2" xfId="660"/>
    <cellStyle name="Vejica 2 3 2 2 2 3 2 2" xfId="1364"/>
    <cellStyle name="Vejica 2 3 2 2 2 3 2 2 2" xfId="5625"/>
    <cellStyle name="Vejica 2 3 2 2 2 3 2 2 2 2" xfId="9851"/>
    <cellStyle name="Vejica 2 3 2 2 2 3 2 2 2 2 2" xfId="24009"/>
    <cellStyle name="Vejica 2 3 2 2 2 3 2 2 2 3" xfId="14077"/>
    <cellStyle name="Vejica 2 3 2 2 2 3 2 2 2 3 2" xfId="28235"/>
    <cellStyle name="Vejica 2 3 2 2 2 3 2 2 2 4" xfId="18335"/>
    <cellStyle name="Vejica 2 3 2 2 2 3 2 2 3" xfId="4217"/>
    <cellStyle name="Vejica 2 3 2 2 2 3 2 2 3 2" xfId="8443"/>
    <cellStyle name="Vejica 2 3 2 2 2 3 2 2 3 2 2" xfId="22601"/>
    <cellStyle name="Vejica 2 3 2 2 2 3 2 2 3 3" xfId="12669"/>
    <cellStyle name="Vejica 2 3 2 2 2 3 2 2 3 3 2" xfId="26827"/>
    <cellStyle name="Vejica 2 3 2 2 2 3 2 2 3 4" xfId="16927"/>
    <cellStyle name="Vejica 2 3 2 2 2 3 2 2 4" xfId="2809"/>
    <cellStyle name="Vejica 2 3 2 2 2 3 2 2 4 2" xfId="19751"/>
    <cellStyle name="Vejica 2 3 2 2 2 3 2 2 5" xfId="7035"/>
    <cellStyle name="Vejica 2 3 2 2 2 3 2 2 5 2" xfId="21193"/>
    <cellStyle name="Vejica 2 3 2 2 2 3 2 2 6" xfId="11261"/>
    <cellStyle name="Vejica 2 3 2 2 2 3 2 2 6 2" xfId="25419"/>
    <cellStyle name="Vejica 2 3 2 2 2 3 2 2 7" xfId="15519"/>
    <cellStyle name="Vejica 2 3 2 2 2 3 2 3" xfId="4921"/>
    <cellStyle name="Vejica 2 3 2 2 2 3 2 3 2" xfId="9147"/>
    <cellStyle name="Vejica 2 3 2 2 2 3 2 3 2 2" xfId="23305"/>
    <cellStyle name="Vejica 2 3 2 2 2 3 2 3 3" xfId="13373"/>
    <cellStyle name="Vejica 2 3 2 2 2 3 2 3 3 2" xfId="27531"/>
    <cellStyle name="Vejica 2 3 2 2 2 3 2 3 4" xfId="17631"/>
    <cellStyle name="Vejica 2 3 2 2 2 3 2 4" xfId="3513"/>
    <cellStyle name="Vejica 2 3 2 2 2 3 2 4 2" xfId="7739"/>
    <cellStyle name="Vejica 2 3 2 2 2 3 2 4 2 2" xfId="21897"/>
    <cellStyle name="Vejica 2 3 2 2 2 3 2 4 3" xfId="11965"/>
    <cellStyle name="Vejica 2 3 2 2 2 3 2 4 3 2" xfId="26123"/>
    <cellStyle name="Vejica 2 3 2 2 2 3 2 4 4" xfId="16223"/>
    <cellStyle name="Vejica 2 3 2 2 2 3 2 5" xfId="2105"/>
    <cellStyle name="Vejica 2 3 2 2 2 3 2 5 2" xfId="19047"/>
    <cellStyle name="Vejica 2 3 2 2 2 3 2 6" xfId="6331"/>
    <cellStyle name="Vejica 2 3 2 2 2 3 2 6 2" xfId="20489"/>
    <cellStyle name="Vejica 2 3 2 2 2 3 2 7" xfId="10557"/>
    <cellStyle name="Vejica 2 3 2 2 2 3 2 7 2" xfId="24715"/>
    <cellStyle name="Vejica 2 3 2 2 2 3 2 8" xfId="14815"/>
    <cellStyle name="Vejica 2 3 2 2 2 3 3" xfId="1012"/>
    <cellStyle name="Vejica 2 3 2 2 2 3 3 2" xfId="5273"/>
    <cellStyle name="Vejica 2 3 2 2 2 3 3 2 2" xfId="9499"/>
    <cellStyle name="Vejica 2 3 2 2 2 3 3 2 2 2" xfId="23657"/>
    <cellStyle name="Vejica 2 3 2 2 2 3 3 2 3" xfId="13725"/>
    <cellStyle name="Vejica 2 3 2 2 2 3 3 2 3 2" xfId="27883"/>
    <cellStyle name="Vejica 2 3 2 2 2 3 3 2 4" xfId="17983"/>
    <cellStyle name="Vejica 2 3 2 2 2 3 3 3" xfId="3865"/>
    <cellStyle name="Vejica 2 3 2 2 2 3 3 3 2" xfId="8091"/>
    <cellStyle name="Vejica 2 3 2 2 2 3 3 3 2 2" xfId="22249"/>
    <cellStyle name="Vejica 2 3 2 2 2 3 3 3 3" xfId="12317"/>
    <cellStyle name="Vejica 2 3 2 2 2 3 3 3 3 2" xfId="26475"/>
    <cellStyle name="Vejica 2 3 2 2 2 3 3 3 4" xfId="16575"/>
    <cellStyle name="Vejica 2 3 2 2 2 3 3 4" xfId="2457"/>
    <cellStyle name="Vejica 2 3 2 2 2 3 3 4 2" xfId="19399"/>
    <cellStyle name="Vejica 2 3 2 2 2 3 3 5" xfId="6683"/>
    <cellStyle name="Vejica 2 3 2 2 2 3 3 5 2" xfId="20841"/>
    <cellStyle name="Vejica 2 3 2 2 2 3 3 6" xfId="10909"/>
    <cellStyle name="Vejica 2 3 2 2 2 3 3 6 2" xfId="25067"/>
    <cellStyle name="Vejica 2 3 2 2 2 3 3 7" xfId="15167"/>
    <cellStyle name="Vejica 2 3 2 2 2 3 4" xfId="4569"/>
    <cellStyle name="Vejica 2 3 2 2 2 3 4 2" xfId="8795"/>
    <cellStyle name="Vejica 2 3 2 2 2 3 4 2 2" xfId="22953"/>
    <cellStyle name="Vejica 2 3 2 2 2 3 4 3" xfId="13021"/>
    <cellStyle name="Vejica 2 3 2 2 2 3 4 3 2" xfId="27179"/>
    <cellStyle name="Vejica 2 3 2 2 2 3 4 4" xfId="17279"/>
    <cellStyle name="Vejica 2 3 2 2 2 3 5" xfId="3161"/>
    <cellStyle name="Vejica 2 3 2 2 2 3 5 2" xfId="7387"/>
    <cellStyle name="Vejica 2 3 2 2 2 3 5 2 2" xfId="21545"/>
    <cellStyle name="Vejica 2 3 2 2 2 3 5 3" xfId="11613"/>
    <cellStyle name="Vejica 2 3 2 2 2 3 5 3 2" xfId="25771"/>
    <cellStyle name="Vejica 2 3 2 2 2 3 5 4" xfId="15871"/>
    <cellStyle name="Vejica 2 3 2 2 2 3 6" xfId="1753"/>
    <cellStyle name="Vejica 2 3 2 2 2 3 6 2" xfId="18695"/>
    <cellStyle name="Vejica 2 3 2 2 2 3 7" xfId="5979"/>
    <cellStyle name="Vejica 2 3 2 2 2 3 7 2" xfId="20137"/>
    <cellStyle name="Vejica 2 3 2 2 2 3 8" xfId="10205"/>
    <cellStyle name="Vejica 2 3 2 2 2 3 8 2" xfId="24363"/>
    <cellStyle name="Vejica 2 3 2 2 2 3 9" xfId="14463"/>
    <cellStyle name="Vejica 2 3 2 2 2 4" xfId="494"/>
    <cellStyle name="Vejica 2 3 2 2 2 4 2" xfId="1198"/>
    <cellStyle name="Vejica 2 3 2 2 2 4 2 2" xfId="5459"/>
    <cellStyle name="Vejica 2 3 2 2 2 4 2 2 2" xfId="9685"/>
    <cellStyle name="Vejica 2 3 2 2 2 4 2 2 2 2" xfId="23843"/>
    <cellStyle name="Vejica 2 3 2 2 2 4 2 2 3" xfId="13911"/>
    <cellStyle name="Vejica 2 3 2 2 2 4 2 2 3 2" xfId="28069"/>
    <cellStyle name="Vejica 2 3 2 2 2 4 2 2 4" xfId="18169"/>
    <cellStyle name="Vejica 2 3 2 2 2 4 2 3" xfId="4051"/>
    <cellStyle name="Vejica 2 3 2 2 2 4 2 3 2" xfId="8277"/>
    <cellStyle name="Vejica 2 3 2 2 2 4 2 3 2 2" xfId="22435"/>
    <cellStyle name="Vejica 2 3 2 2 2 4 2 3 3" xfId="12503"/>
    <cellStyle name="Vejica 2 3 2 2 2 4 2 3 3 2" xfId="26661"/>
    <cellStyle name="Vejica 2 3 2 2 2 4 2 3 4" xfId="16761"/>
    <cellStyle name="Vejica 2 3 2 2 2 4 2 4" xfId="2643"/>
    <cellStyle name="Vejica 2 3 2 2 2 4 2 4 2" xfId="19585"/>
    <cellStyle name="Vejica 2 3 2 2 2 4 2 5" xfId="6869"/>
    <cellStyle name="Vejica 2 3 2 2 2 4 2 5 2" xfId="21027"/>
    <cellStyle name="Vejica 2 3 2 2 2 4 2 6" xfId="11095"/>
    <cellStyle name="Vejica 2 3 2 2 2 4 2 6 2" xfId="25253"/>
    <cellStyle name="Vejica 2 3 2 2 2 4 2 7" xfId="15353"/>
    <cellStyle name="Vejica 2 3 2 2 2 4 3" xfId="4755"/>
    <cellStyle name="Vejica 2 3 2 2 2 4 3 2" xfId="8981"/>
    <cellStyle name="Vejica 2 3 2 2 2 4 3 2 2" xfId="23139"/>
    <cellStyle name="Vejica 2 3 2 2 2 4 3 3" xfId="13207"/>
    <cellStyle name="Vejica 2 3 2 2 2 4 3 3 2" xfId="27365"/>
    <cellStyle name="Vejica 2 3 2 2 2 4 3 4" xfId="17465"/>
    <cellStyle name="Vejica 2 3 2 2 2 4 4" xfId="3347"/>
    <cellStyle name="Vejica 2 3 2 2 2 4 4 2" xfId="7573"/>
    <cellStyle name="Vejica 2 3 2 2 2 4 4 2 2" xfId="21731"/>
    <cellStyle name="Vejica 2 3 2 2 2 4 4 3" xfId="11799"/>
    <cellStyle name="Vejica 2 3 2 2 2 4 4 3 2" xfId="25957"/>
    <cellStyle name="Vejica 2 3 2 2 2 4 4 4" xfId="16057"/>
    <cellStyle name="Vejica 2 3 2 2 2 4 5" xfId="1939"/>
    <cellStyle name="Vejica 2 3 2 2 2 4 5 2" xfId="18881"/>
    <cellStyle name="Vejica 2 3 2 2 2 4 6" xfId="6165"/>
    <cellStyle name="Vejica 2 3 2 2 2 4 6 2" xfId="20323"/>
    <cellStyle name="Vejica 2 3 2 2 2 4 7" xfId="10391"/>
    <cellStyle name="Vejica 2 3 2 2 2 4 7 2" xfId="24549"/>
    <cellStyle name="Vejica 2 3 2 2 2 4 8" xfId="14649"/>
    <cellStyle name="Vejica 2 3 2 2 2 5" xfId="846"/>
    <cellStyle name="Vejica 2 3 2 2 2 5 2" xfId="5107"/>
    <cellStyle name="Vejica 2 3 2 2 2 5 2 2" xfId="9333"/>
    <cellStyle name="Vejica 2 3 2 2 2 5 2 2 2" xfId="23491"/>
    <cellStyle name="Vejica 2 3 2 2 2 5 2 3" xfId="13559"/>
    <cellStyle name="Vejica 2 3 2 2 2 5 2 3 2" xfId="27717"/>
    <cellStyle name="Vejica 2 3 2 2 2 5 2 4" xfId="17817"/>
    <cellStyle name="Vejica 2 3 2 2 2 5 3" xfId="3699"/>
    <cellStyle name="Vejica 2 3 2 2 2 5 3 2" xfId="7925"/>
    <cellStyle name="Vejica 2 3 2 2 2 5 3 2 2" xfId="22083"/>
    <cellStyle name="Vejica 2 3 2 2 2 5 3 3" xfId="12151"/>
    <cellStyle name="Vejica 2 3 2 2 2 5 3 3 2" xfId="26309"/>
    <cellStyle name="Vejica 2 3 2 2 2 5 3 4" xfId="16409"/>
    <cellStyle name="Vejica 2 3 2 2 2 5 4" xfId="2291"/>
    <cellStyle name="Vejica 2 3 2 2 2 5 4 2" xfId="19233"/>
    <cellStyle name="Vejica 2 3 2 2 2 5 5" xfId="6517"/>
    <cellStyle name="Vejica 2 3 2 2 2 5 5 2" xfId="20675"/>
    <cellStyle name="Vejica 2 3 2 2 2 5 6" xfId="10743"/>
    <cellStyle name="Vejica 2 3 2 2 2 5 6 2" xfId="24901"/>
    <cellStyle name="Vejica 2 3 2 2 2 5 7" xfId="15001"/>
    <cellStyle name="Vejica 2 3 2 2 2 6" xfId="4371"/>
    <cellStyle name="Vejica 2 3 2 2 2 6 2" xfId="8597"/>
    <cellStyle name="Vejica 2 3 2 2 2 6 2 2" xfId="22755"/>
    <cellStyle name="Vejica 2 3 2 2 2 6 3" xfId="12823"/>
    <cellStyle name="Vejica 2 3 2 2 2 6 3 2" xfId="26981"/>
    <cellStyle name="Vejica 2 3 2 2 2 6 4" xfId="17081"/>
    <cellStyle name="Vejica 2 3 2 2 2 7" xfId="2963"/>
    <cellStyle name="Vejica 2 3 2 2 2 7 2" xfId="7189"/>
    <cellStyle name="Vejica 2 3 2 2 2 7 2 2" xfId="21347"/>
    <cellStyle name="Vejica 2 3 2 2 2 7 3" xfId="11415"/>
    <cellStyle name="Vejica 2 3 2 2 2 7 3 2" xfId="25573"/>
    <cellStyle name="Vejica 2 3 2 2 2 7 4" xfId="15673"/>
    <cellStyle name="Vejica 2 3 2 2 2 8" xfId="1523"/>
    <cellStyle name="Vejica 2 3 2 2 2 8 2" xfId="18465"/>
    <cellStyle name="Vejica 2 3 2 2 2 9" xfId="5749"/>
    <cellStyle name="Vejica 2 3 2 2 2 9 2" xfId="19907"/>
    <cellStyle name="Vejica 2 3 2 2 3" xfId="141"/>
    <cellStyle name="Vejica 2 3 2 2 3 10" xfId="14297"/>
    <cellStyle name="Vejica 2 3 2 2 3 2" xfId="301"/>
    <cellStyle name="Vejica 2 3 2 2 3 2 2" xfId="654"/>
    <cellStyle name="Vejica 2 3 2 2 3 2 2 2" xfId="1358"/>
    <cellStyle name="Vejica 2 3 2 2 3 2 2 2 2" xfId="5619"/>
    <cellStyle name="Vejica 2 3 2 2 3 2 2 2 2 2" xfId="9845"/>
    <cellStyle name="Vejica 2 3 2 2 3 2 2 2 2 2 2" xfId="24003"/>
    <cellStyle name="Vejica 2 3 2 2 3 2 2 2 2 3" xfId="14071"/>
    <cellStyle name="Vejica 2 3 2 2 3 2 2 2 2 3 2" xfId="28229"/>
    <cellStyle name="Vejica 2 3 2 2 3 2 2 2 2 4" xfId="18329"/>
    <cellStyle name="Vejica 2 3 2 2 3 2 2 2 3" xfId="4211"/>
    <cellStyle name="Vejica 2 3 2 2 3 2 2 2 3 2" xfId="8437"/>
    <cellStyle name="Vejica 2 3 2 2 3 2 2 2 3 2 2" xfId="22595"/>
    <cellStyle name="Vejica 2 3 2 2 3 2 2 2 3 3" xfId="12663"/>
    <cellStyle name="Vejica 2 3 2 2 3 2 2 2 3 3 2" xfId="26821"/>
    <cellStyle name="Vejica 2 3 2 2 3 2 2 2 3 4" xfId="16921"/>
    <cellStyle name="Vejica 2 3 2 2 3 2 2 2 4" xfId="2803"/>
    <cellStyle name="Vejica 2 3 2 2 3 2 2 2 4 2" xfId="19745"/>
    <cellStyle name="Vejica 2 3 2 2 3 2 2 2 5" xfId="7029"/>
    <cellStyle name="Vejica 2 3 2 2 3 2 2 2 5 2" xfId="21187"/>
    <cellStyle name="Vejica 2 3 2 2 3 2 2 2 6" xfId="11255"/>
    <cellStyle name="Vejica 2 3 2 2 3 2 2 2 6 2" xfId="25413"/>
    <cellStyle name="Vejica 2 3 2 2 3 2 2 2 7" xfId="15513"/>
    <cellStyle name="Vejica 2 3 2 2 3 2 2 3" xfId="4915"/>
    <cellStyle name="Vejica 2 3 2 2 3 2 2 3 2" xfId="9141"/>
    <cellStyle name="Vejica 2 3 2 2 3 2 2 3 2 2" xfId="23299"/>
    <cellStyle name="Vejica 2 3 2 2 3 2 2 3 3" xfId="13367"/>
    <cellStyle name="Vejica 2 3 2 2 3 2 2 3 3 2" xfId="27525"/>
    <cellStyle name="Vejica 2 3 2 2 3 2 2 3 4" xfId="17625"/>
    <cellStyle name="Vejica 2 3 2 2 3 2 2 4" xfId="3507"/>
    <cellStyle name="Vejica 2 3 2 2 3 2 2 4 2" xfId="7733"/>
    <cellStyle name="Vejica 2 3 2 2 3 2 2 4 2 2" xfId="21891"/>
    <cellStyle name="Vejica 2 3 2 2 3 2 2 4 3" xfId="11959"/>
    <cellStyle name="Vejica 2 3 2 2 3 2 2 4 3 2" xfId="26117"/>
    <cellStyle name="Vejica 2 3 2 2 3 2 2 4 4" xfId="16217"/>
    <cellStyle name="Vejica 2 3 2 2 3 2 2 5" xfId="2099"/>
    <cellStyle name="Vejica 2 3 2 2 3 2 2 5 2" xfId="19041"/>
    <cellStyle name="Vejica 2 3 2 2 3 2 2 6" xfId="6325"/>
    <cellStyle name="Vejica 2 3 2 2 3 2 2 6 2" xfId="20483"/>
    <cellStyle name="Vejica 2 3 2 2 3 2 2 7" xfId="10551"/>
    <cellStyle name="Vejica 2 3 2 2 3 2 2 7 2" xfId="24709"/>
    <cellStyle name="Vejica 2 3 2 2 3 2 2 8" xfId="14809"/>
    <cellStyle name="Vejica 2 3 2 2 3 2 3" xfId="1006"/>
    <cellStyle name="Vejica 2 3 2 2 3 2 3 2" xfId="5267"/>
    <cellStyle name="Vejica 2 3 2 2 3 2 3 2 2" xfId="9493"/>
    <cellStyle name="Vejica 2 3 2 2 3 2 3 2 2 2" xfId="23651"/>
    <cellStyle name="Vejica 2 3 2 2 3 2 3 2 3" xfId="13719"/>
    <cellStyle name="Vejica 2 3 2 2 3 2 3 2 3 2" xfId="27877"/>
    <cellStyle name="Vejica 2 3 2 2 3 2 3 2 4" xfId="17977"/>
    <cellStyle name="Vejica 2 3 2 2 3 2 3 3" xfId="3859"/>
    <cellStyle name="Vejica 2 3 2 2 3 2 3 3 2" xfId="8085"/>
    <cellStyle name="Vejica 2 3 2 2 3 2 3 3 2 2" xfId="22243"/>
    <cellStyle name="Vejica 2 3 2 2 3 2 3 3 3" xfId="12311"/>
    <cellStyle name="Vejica 2 3 2 2 3 2 3 3 3 2" xfId="26469"/>
    <cellStyle name="Vejica 2 3 2 2 3 2 3 3 4" xfId="16569"/>
    <cellStyle name="Vejica 2 3 2 2 3 2 3 4" xfId="2451"/>
    <cellStyle name="Vejica 2 3 2 2 3 2 3 4 2" xfId="19393"/>
    <cellStyle name="Vejica 2 3 2 2 3 2 3 5" xfId="6677"/>
    <cellStyle name="Vejica 2 3 2 2 3 2 3 5 2" xfId="20835"/>
    <cellStyle name="Vejica 2 3 2 2 3 2 3 6" xfId="10903"/>
    <cellStyle name="Vejica 2 3 2 2 3 2 3 6 2" xfId="25061"/>
    <cellStyle name="Vejica 2 3 2 2 3 2 3 7" xfId="15161"/>
    <cellStyle name="Vejica 2 3 2 2 3 2 4" xfId="4563"/>
    <cellStyle name="Vejica 2 3 2 2 3 2 4 2" xfId="8789"/>
    <cellStyle name="Vejica 2 3 2 2 3 2 4 2 2" xfId="22947"/>
    <cellStyle name="Vejica 2 3 2 2 3 2 4 3" xfId="13015"/>
    <cellStyle name="Vejica 2 3 2 2 3 2 4 3 2" xfId="27173"/>
    <cellStyle name="Vejica 2 3 2 2 3 2 4 4" xfId="17273"/>
    <cellStyle name="Vejica 2 3 2 2 3 2 5" xfId="3155"/>
    <cellStyle name="Vejica 2 3 2 2 3 2 5 2" xfId="7381"/>
    <cellStyle name="Vejica 2 3 2 2 3 2 5 2 2" xfId="21539"/>
    <cellStyle name="Vejica 2 3 2 2 3 2 5 3" xfId="11607"/>
    <cellStyle name="Vejica 2 3 2 2 3 2 5 3 2" xfId="25765"/>
    <cellStyle name="Vejica 2 3 2 2 3 2 5 4" xfId="15865"/>
    <cellStyle name="Vejica 2 3 2 2 3 2 6" xfId="1747"/>
    <cellStyle name="Vejica 2 3 2 2 3 2 6 2" xfId="18689"/>
    <cellStyle name="Vejica 2 3 2 2 3 2 7" xfId="5973"/>
    <cellStyle name="Vejica 2 3 2 2 3 2 7 2" xfId="20131"/>
    <cellStyle name="Vejica 2 3 2 2 3 2 8" xfId="10199"/>
    <cellStyle name="Vejica 2 3 2 2 3 2 8 2" xfId="24357"/>
    <cellStyle name="Vejica 2 3 2 2 3 2 9" xfId="14457"/>
    <cellStyle name="Vejica 2 3 2 2 3 3" xfId="526"/>
    <cellStyle name="Vejica 2 3 2 2 3 3 2" xfId="1230"/>
    <cellStyle name="Vejica 2 3 2 2 3 3 2 2" xfId="5491"/>
    <cellStyle name="Vejica 2 3 2 2 3 3 2 2 2" xfId="9717"/>
    <cellStyle name="Vejica 2 3 2 2 3 3 2 2 2 2" xfId="23875"/>
    <cellStyle name="Vejica 2 3 2 2 3 3 2 2 3" xfId="13943"/>
    <cellStyle name="Vejica 2 3 2 2 3 3 2 2 3 2" xfId="28101"/>
    <cellStyle name="Vejica 2 3 2 2 3 3 2 2 4" xfId="18201"/>
    <cellStyle name="Vejica 2 3 2 2 3 3 2 3" xfId="4083"/>
    <cellStyle name="Vejica 2 3 2 2 3 3 2 3 2" xfId="8309"/>
    <cellStyle name="Vejica 2 3 2 2 3 3 2 3 2 2" xfId="22467"/>
    <cellStyle name="Vejica 2 3 2 2 3 3 2 3 3" xfId="12535"/>
    <cellStyle name="Vejica 2 3 2 2 3 3 2 3 3 2" xfId="26693"/>
    <cellStyle name="Vejica 2 3 2 2 3 3 2 3 4" xfId="16793"/>
    <cellStyle name="Vejica 2 3 2 2 3 3 2 4" xfId="2675"/>
    <cellStyle name="Vejica 2 3 2 2 3 3 2 4 2" xfId="19617"/>
    <cellStyle name="Vejica 2 3 2 2 3 3 2 5" xfId="6901"/>
    <cellStyle name="Vejica 2 3 2 2 3 3 2 5 2" xfId="21059"/>
    <cellStyle name="Vejica 2 3 2 2 3 3 2 6" xfId="11127"/>
    <cellStyle name="Vejica 2 3 2 2 3 3 2 6 2" xfId="25285"/>
    <cellStyle name="Vejica 2 3 2 2 3 3 2 7" xfId="15385"/>
    <cellStyle name="Vejica 2 3 2 2 3 3 3" xfId="4787"/>
    <cellStyle name="Vejica 2 3 2 2 3 3 3 2" xfId="9013"/>
    <cellStyle name="Vejica 2 3 2 2 3 3 3 2 2" xfId="23171"/>
    <cellStyle name="Vejica 2 3 2 2 3 3 3 3" xfId="13239"/>
    <cellStyle name="Vejica 2 3 2 2 3 3 3 3 2" xfId="27397"/>
    <cellStyle name="Vejica 2 3 2 2 3 3 3 4" xfId="17497"/>
    <cellStyle name="Vejica 2 3 2 2 3 3 4" xfId="3379"/>
    <cellStyle name="Vejica 2 3 2 2 3 3 4 2" xfId="7605"/>
    <cellStyle name="Vejica 2 3 2 2 3 3 4 2 2" xfId="21763"/>
    <cellStyle name="Vejica 2 3 2 2 3 3 4 3" xfId="11831"/>
    <cellStyle name="Vejica 2 3 2 2 3 3 4 3 2" xfId="25989"/>
    <cellStyle name="Vejica 2 3 2 2 3 3 4 4" xfId="16089"/>
    <cellStyle name="Vejica 2 3 2 2 3 3 5" xfId="1971"/>
    <cellStyle name="Vejica 2 3 2 2 3 3 5 2" xfId="18913"/>
    <cellStyle name="Vejica 2 3 2 2 3 3 6" xfId="6197"/>
    <cellStyle name="Vejica 2 3 2 2 3 3 6 2" xfId="20355"/>
    <cellStyle name="Vejica 2 3 2 2 3 3 7" xfId="10423"/>
    <cellStyle name="Vejica 2 3 2 2 3 3 7 2" xfId="24581"/>
    <cellStyle name="Vejica 2 3 2 2 3 3 8" xfId="14681"/>
    <cellStyle name="Vejica 2 3 2 2 3 4" xfId="878"/>
    <cellStyle name="Vejica 2 3 2 2 3 4 2" xfId="5139"/>
    <cellStyle name="Vejica 2 3 2 2 3 4 2 2" xfId="9365"/>
    <cellStyle name="Vejica 2 3 2 2 3 4 2 2 2" xfId="23523"/>
    <cellStyle name="Vejica 2 3 2 2 3 4 2 3" xfId="13591"/>
    <cellStyle name="Vejica 2 3 2 2 3 4 2 3 2" xfId="27749"/>
    <cellStyle name="Vejica 2 3 2 2 3 4 2 4" xfId="17849"/>
    <cellStyle name="Vejica 2 3 2 2 3 4 3" xfId="3731"/>
    <cellStyle name="Vejica 2 3 2 2 3 4 3 2" xfId="7957"/>
    <cellStyle name="Vejica 2 3 2 2 3 4 3 2 2" xfId="22115"/>
    <cellStyle name="Vejica 2 3 2 2 3 4 3 3" xfId="12183"/>
    <cellStyle name="Vejica 2 3 2 2 3 4 3 3 2" xfId="26341"/>
    <cellStyle name="Vejica 2 3 2 2 3 4 3 4" xfId="16441"/>
    <cellStyle name="Vejica 2 3 2 2 3 4 4" xfId="2323"/>
    <cellStyle name="Vejica 2 3 2 2 3 4 4 2" xfId="19265"/>
    <cellStyle name="Vejica 2 3 2 2 3 4 5" xfId="6549"/>
    <cellStyle name="Vejica 2 3 2 2 3 4 5 2" xfId="20707"/>
    <cellStyle name="Vejica 2 3 2 2 3 4 6" xfId="10775"/>
    <cellStyle name="Vejica 2 3 2 2 3 4 6 2" xfId="24933"/>
    <cellStyle name="Vejica 2 3 2 2 3 4 7" xfId="15033"/>
    <cellStyle name="Vejica 2 3 2 2 3 5" xfId="4403"/>
    <cellStyle name="Vejica 2 3 2 2 3 5 2" xfId="8629"/>
    <cellStyle name="Vejica 2 3 2 2 3 5 2 2" xfId="22787"/>
    <cellStyle name="Vejica 2 3 2 2 3 5 3" xfId="12855"/>
    <cellStyle name="Vejica 2 3 2 2 3 5 3 2" xfId="27013"/>
    <cellStyle name="Vejica 2 3 2 2 3 5 4" xfId="17113"/>
    <cellStyle name="Vejica 2 3 2 2 3 6" xfId="2995"/>
    <cellStyle name="Vejica 2 3 2 2 3 6 2" xfId="7221"/>
    <cellStyle name="Vejica 2 3 2 2 3 6 2 2" xfId="21379"/>
    <cellStyle name="Vejica 2 3 2 2 3 6 3" xfId="11447"/>
    <cellStyle name="Vejica 2 3 2 2 3 6 3 2" xfId="25605"/>
    <cellStyle name="Vejica 2 3 2 2 3 6 4" xfId="15705"/>
    <cellStyle name="Vejica 2 3 2 2 3 7" xfId="1587"/>
    <cellStyle name="Vejica 2 3 2 2 3 7 2" xfId="18529"/>
    <cellStyle name="Vejica 2 3 2 2 3 8" xfId="5813"/>
    <cellStyle name="Vejica 2 3 2 2 3 8 2" xfId="19971"/>
    <cellStyle name="Vejica 2 3 2 2 3 9" xfId="10039"/>
    <cellStyle name="Vejica 2 3 2 2 3 9 2" xfId="24197"/>
    <cellStyle name="Vejica 2 3 2 2 4" xfId="71"/>
    <cellStyle name="Vejica 2 3 2 2 4 10" xfId="14265"/>
    <cellStyle name="Vejica 2 3 2 2 4 2" xfId="237"/>
    <cellStyle name="Vejica 2 3 2 2 4 2 2" xfId="590"/>
    <cellStyle name="Vejica 2 3 2 2 4 2 2 2" xfId="1294"/>
    <cellStyle name="Vejica 2 3 2 2 4 2 2 2 2" xfId="5555"/>
    <cellStyle name="Vejica 2 3 2 2 4 2 2 2 2 2" xfId="9781"/>
    <cellStyle name="Vejica 2 3 2 2 4 2 2 2 2 2 2" xfId="23939"/>
    <cellStyle name="Vejica 2 3 2 2 4 2 2 2 2 3" xfId="14007"/>
    <cellStyle name="Vejica 2 3 2 2 4 2 2 2 2 3 2" xfId="28165"/>
    <cellStyle name="Vejica 2 3 2 2 4 2 2 2 2 4" xfId="18265"/>
    <cellStyle name="Vejica 2 3 2 2 4 2 2 2 3" xfId="4147"/>
    <cellStyle name="Vejica 2 3 2 2 4 2 2 2 3 2" xfId="8373"/>
    <cellStyle name="Vejica 2 3 2 2 4 2 2 2 3 2 2" xfId="22531"/>
    <cellStyle name="Vejica 2 3 2 2 4 2 2 2 3 3" xfId="12599"/>
    <cellStyle name="Vejica 2 3 2 2 4 2 2 2 3 3 2" xfId="26757"/>
    <cellStyle name="Vejica 2 3 2 2 4 2 2 2 3 4" xfId="16857"/>
    <cellStyle name="Vejica 2 3 2 2 4 2 2 2 4" xfId="2739"/>
    <cellStyle name="Vejica 2 3 2 2 4 2 2 2 4 2" xfId="19681"/>
    <cellStyle name="Vejica 2 3 2 2 4 2 2 2 5" xfId="6965"/>
    <cellStyle name="Vejica 2 3 2 2 4 2 2 2 5 2" xfId="21123"/>
    <cellStyle name="Vejica 2 3 2 2 4 2 2 2 6" xfId="11191"/>
    <cellStyle name="Vejica 2 3 2 2 4 2 2 2 6 2" xfId="25349"/>
    <cellStyle name="Vejica 2 3 2 2 4 2 2 2 7" xfId="15449"/>
    <cellStyle name="Vejica 2 3 2 2 4 2 2 3" xfId="4851"/>
    <cellStyle name="Vejica 2 3 2 2 4 2 2 3 2" xfId="9077"/>
    <cellStyle name="Vejica 2 3 2 2 4 2 2 3 2 2" xfId="23235"/>
    <cellStyle name="Vejica 2 3 2 2 4 2 2 3 3" xfId="13303"/>
    <cellStyle name="Vejica 2 3 2 2 4 2 2 3 3 2" xfId="27461"/>
    <cellStyle name="Vejica 2 3 2 2 4 2 2 3 4" xfId="17561"/>
    <cellStyle name="Vejica 2 3 2 2 4 2 2 4" xfId="3443"/>
    <cellStyle name="Vejica 2 3 2 2 4 2 2 4 2" xfId="7669"/>
    <cellStyle name="Vejica 2 3 2 2 4 2 2 4 2 2" xfId="21827"/>
    <cellStyle name="Vejica 2 3 2 2 4 2 2 4 3" xfId="11895"/>
    <cellStyle name="Vejica 2 3 2 2 4 2 2 4 3 2" xfId="26053"/>
    <cellStyle name="Vejica 2 3 2 2 4 2 2 4 4" xfId="16153"/>
    <cellStyle name="Vejica 2 3 2 2 4 2 2 5" xfId="2035"/>
    <cellStyle name="Vejica 2 3 2 2 4 2 2 5 2" xfId="18977"/>
    <cellStyle name="Vejica 2 3 2 2 4 2 2 6" xfId="6261"/>
    <cellStyle name="Vejica 2 3 2 2 4 2 2 6 2" xfId="20419"/>
    <cellStyle name="Vejica 2 3 2 2 4 2 2 7" xfId="10487"/>
    <cellStyle name="Vejica 2 3 2 2 4 2 2 7 2" xfId="24645"/>
    <cellStyle name="Vejica 2 3 2 2 4 2 2 8" xfId="14745"/>
    <cellStyle name="Vejica 2 3 2 2 4 2 3" xfId="942"/>
    <cellStyle name="Vejica 2 3 2 2 4 2 3 2" xfId="5203"/>
    <cellStyle name="Vejica 2 3 2 2 4 2 3 2 2" xfId="9429"/>
    <cellStyle name="Vejica 2 3 2 2 4 2 3 2 2 2" xfId="23587"/>
    <cellStyle name="Vejica 2 3 2 2 4 2 3 2 3" xfId="13655"/>
    <cellStyle name="Vejica 2 3 2 2 4 2 3 2 3 2" xfId="27813"/>
    <cellStyle name="Vejica 2 3 2 2 4 2 3 2 4" xfId="17913"/>
    <cellStyle name="Vejica 2 3 2 2 4 2 3 3" xfId="3795"/>
    <cellStyle name="Vejica 2 3 2 2 4 2 3 3 2" xfId="8021"/>
    <cellStyle name="Vejica 2 3 2 2 4 2 3 3 2 2" xfId="22179"/>
    <cellStyle name="Vejica 2 3 2 2 4 2 3 3 3" xfId="12247"/>
    <cellStyle name="Vejica 2 3 2 2 4 2 3 3 3 2" xfId="26405"/>
    <cellStyle name="Vejica 2 3 2 2 4 2 3 3 4" xfId="16505"/>
    <cellStyle name="Vejica 2 3 2 2 4 2 3 4" xfId="2387"/>
    <cellStyle name="Vejica 2 3 2 2 4 2 3 4 2" xfId="19329"/>
    <cellStyle name="Vejica 2 3 2 2 4 2 3 5" xfId="6613"/>
    <cellStyle name="Vejica 2 3 2 2 4 2 3 5 2" xfId="20771"/>
    <cellStyle name="Vejica 2 3 2 2 4 2 3 6" xfId="10839"/>
    <cellStyle name="Vejica 2 3 2 2 4 2 3 6 2" xfId="24997"/>
    <cellStyle name="Vejica 2 3 2 2 4 2 3 7" xfId="15097"/>
    <cellStyle name="Vejica 2 3 2 2 4 2 4" xfId="4499"/>
    <cellStyle name="Vejica 2 3 2 2 4 2 4 2" xfId="8725"/>
    <cellStyle name="Vejica 2 3 2 2 4 2 4 2 2" xfId="22883"/>
    <cellStyle name="Vejica 2 3 2 2 4 2 4 3" xfId="12951"/>
    <cellStyle name="Vejica 2 3 2 2 4 2 4 3 2" xfId="27109"/>
    <cellStyle name="Vejica 2 3 2 2 4 2 4 4" xfId="17209"/>
    <cellStyle name="Vejica 2 3 2 2 4 2 5" xfId="3091"/>
    <cellStyle name="Vejica 2 3 2 2 4 2 5 2" xfId="7317"/>
    <cellStyle name="Vejica 2 3 2 2 4 2 5 2 2" xfId="21475"/>
    <cellStyle name="Vejica 2 3 2 2 4 2 5 3" xfId="11543"/>
    <cellStyle name="Vejica 2 3 2 2 4 2 5 3 2" xfId="25701"/>
    <cellStyle name="Vejica 2 3 2 2 4 2 5 4" xfId="15801"/>
    <cellStyle name="Vejica 2 3 2 2 4 2 6" xfId="1683"/>
    <cellStyle name="Vejica 2 3 2 2 4 2 6 2" xfId="18625"/>
    <cellStyle name="Vejica 2 3 2 2 4 2 7" xfId="5909"/>
    <cellStyle name="Vejica 2 3 2 2 4 2 7 2" xfId="20067"/>
    <cellStyle name="Vejica 2 3 2 2 4 2 8" xfId="10135"/>
    <cellStyle name="Vejica 2 3 2 2 4 2 8 2" xfId="24293"/>
    <cellStyle name="Vejica 2 3 2 2 4 2 9" xfId="14393"/>
    <cellStyle name="Vejica 2 3 2 2 4 3" xfId="462"/>
    <cellStyle name="Vejica 2 3 2 2 4 3 2" xfId="1166"/>
    <cellStyle name="Vejica 2 3 2 2 4 3 2 2" xfId="5427"/>
    <cellStyle name="Vejica 2 3 2 2 4 3 2 2 2" xfId="9653"/>
    <cellStyle name="Vejica 2 3 2 2 4 3 2 2 2 2" xfId="23811"/>
    <cellStyle name="Vejica 2 3 2 2 4 3 2 2 3" xfId="13879"/>
    <cellStyle name="Vejica 2 3 2 2 4 3 2 2 3 2" xfId="28037"/>
    <cellStyle name="Vejica 2 3 2 2 4 3 2 2 4" xfId="18137"/>
    <cellStyle name="Vejica 2 3 2 2 4 3 2 3" xfId="4019"/>
    <cellStyle name="Vejica 2 3 2 2 4 3 2 3 2" xfId="8245"/>
    <cellStyle name="Vejica 2 3 2 2 4 3 2 3 2 2" xfId="22403"/>
    <cellStyle name="Vejica 2 3 2 2 4 3 2 3 3" xfId="12471"/>
    <cellStyle name="Vejica 2 3 2 2 4 3 2 3 3 2" xfId="26629"/>
    <cellStyle name="Vejica 2 3 2 2 4 3 2 3 4" xfId="16729"/>
    <cellStyle name="Vejica 2 3 2 2 4 3 2 4" xfId="2611"/>
    <cellStyle name="Vejica 2 3 2 2 4 3 2 4 2" xfId="19553"/>
    <cellStyle name="Vejica 2 3 2 2 4 3 2 5" xfId="6837"/>
    <cellStyle name="Vejica 2 3 2 2 4 3 2 5 2" xfId="20995"/>
    <cellStyle name="Vejica 2 3 2 2 4 3 2 6" xfId="11063"/>
    <cellStyle name="Vejica 2 3 2 2 4 3 2 6 2" xfId="25221"/>
    <cellStyle name="Vejica 2 3 2 2 4 3 2 7" xfId="15321"/>
    <cellStyle name="Vejica 2 3 2 2 4 3 3" xfId="4723"/>
    <cellStyle name="Vejica 2 3 2 2 4 3 3 2" xfId="8949"/>
    <cellStyle name="Vejica 2 3 2 2 4 3 3 2 2" xfId="23107"/>
    <cellStyle name="Vejica 2 3 2 2 4 3 3 3" xfId="13175"/>
    <cellStyle name="Vejica 2 3 2 2 4 3 3 3 2" xfId="27333"/>
    <cellStyle name="Vejica 2 3 2 2 4 3 3 4" xfId="17433"/>
    <cellStyle name="Vejica 2 3 2 2 4 3 4" xfId="3315"/>
    <cellStyle name="Vejica 2 3 2 2 4 3 4 2" xfId="7541"/>
    <cellStyle name="Vejica 2 3 2 2 4 3 4 2 2" xfId="21699"/>
    <cellStyle name="Vejica 2 3 2 2 4 3 4 3" xfId="11767"/>
    <cellStyle name="Vejica 2 3 2 2 4 3 4 3 2" xfId="25925"/>
    <cellStyle name="Vejica 2 3 2 2 4 3 4 4" xfId="16025"/>
    <cellStyle name="Vejica 2 3 2 2 4 3 5" xfId="1907"/>
    <cellStyle name="Vejica 2 3 2 2 4 3 5 2" xfId="18849"/>
    <cellStyle name="Vejica 2 3 2 2 4 3 6" xfId="6133"/>
    <cellStyle name="Vejica 2 3 2 2 4 3 6 2" xfId="20291"/>
    <cellStyle name="Vejica 2 3 2 2 4 3 7" xfId="10359"/>
    <cellStyle name="Vejica 2 3 2 2 4 3 7 2" xfId="24517"/>
    <cellStyle name="Vejica 2 3 2 2 4 3 8" xfId="14617"/>
    <cellStyle name="Vejica 2 3 2 2 4 4" xfId="814"/>
    <cellStyle name="Vejica 2 3 2 2 4 4 2" xfId="5075"/>
    <cellStyle name="Vejica 2 3 2 2 4 4 2 2" xfId="9301"/>
    <cellStyle name="Vejica 2 3 2 2 4 4 2 2 2" xfId="23459"/>
    <cellStyle name="Vejica 2 3 2 2 4 4 2 3" xfId="13527"/>
    <cellStyle name="Vejica 2 3 2 2 4 4 2 3 2" xfId="27685"/>
    <cellStyle name="Vejica 2 3 2 2 4 4 2 4" xfId="17785"/>
    <cellStyle name="Vejica 2 3 2 2 4 4 3" xfId="3667"/>
    <cellStyle name="Vejica 2 3 2 2 4 4 3 2" xfId="7893"/>
    <cellStyle name="Vejica 2 3 2 2 4 4 3 2 2" xfId="22051"/>
    <cellStyle name="Vejica 2 3 2 2 4 4 3 3" xfId="12119"/>
    <cellStyle name="Vejica 2 3 2 2 4 4 3 3 2" xfId="26277"/>
    <cellStyle name="Vejica 2 3 2 2 4 4 3 4" xfId="16377"/>
    <cellStyle name="Vejica 2 3 2 2 4 4 4" xfId="2259"/>
    <cellStyle name="Vejica 2 3 2 2 4 4 4 2" xfId="19201"/>
    <cellStyle name="Vejica 2 3 2 2 4 4 5" xfId="6485"/>
    <cellStyle name="Vejica 2 3 2 2 4 4 5 2" xfId="20643"/>
    <cellStyle name="Vejica 2 3 2 2 4 4 6" xfId="10711"/>
    <cellStyle name="Vejica 2 3 2 2 4 4 6 2" xfId="24869"/>
    <cellStyle name="Vejica 2 3 2 2 4 4 7" xfId="14969"/>
    <cellStyle name="Vejica 2 3 2 2 4 5" xfId="4339"/>
    <cellStyle name="Vejica 2 3 2 2 4 5 2" xfId="8565"/>
    <cellStyle name="Vejica 2 3 2 2 4 5 2 2" xfId="22723"/>
    <cellStyle name="Vejica 2 3 2 2 4 5 3" xfId="12791"/>
    <cellStyle name="Vejica 2 3 2 2 4 5 3 2" xfId="26949"/>
    <cellStyle name="Vejica 2 3 2 2 4 5 4" xfId="17049"/>
    <cellStyle name="Vejica 2 3 2 2 4 6" xfId="2931"/>
    <cellStyle name="Vejica 2 3 2 2 4 6 2" xfId="7157"/>
    <cellStyle name="Vejica 2 3 2 2 4 6 2 2" xfId="21315"/>
    <cellStyle name="Vejica 2 3 2 2 4 6 3" xfId="11383"/>
    <cellStyle name="Vejica 2 3 2 2 4 6 3 2" xfId="25541"/>
    <cellStyle name="Vejica 2 3 2 2 4 6 4" xfId="15641"/>
    <cellStyle name="Vejica 2 3 2 2 4 7" xfId="1555"/>
    <cellStyle name="Vejica 2 3 2 2 4 7 2" xfId="18497"/>
    <cellStyle name="Vejica 2 3 2 2 4 8" xfId="5781"/>
    <cellStyle name="Vejica 2 3 2 2 4 8 2" xfId="19939"/>
    <cellStyle name="Vejica 2 3 2 2 4 9" xfId="10007"/>
    <cellStyle name="Vejica 2 3 2 2 4 9 2" xfId="24165"/>
    <cellStyle name="Vejica 2 3 2 2 5" xfId="171"/>
    <cellStyle name="Vejica 2 3 2 2 5 2" xfId="556"/>
    <cellStyle name="Vejica 2 3 2 2 5 2 2" xfId="1260"/>
    <cellStyle name="Vejica 2 3 2 2 5 2 2 2" xfId="5521"/>
    <cellStyle name="Vejica 2 3 2 2 5 2 2 2 2" xfId="9747"/>
    <cellStyle name="Vejica 2 3 2 2 5 2 2 2 2 2" xfId="23905"/>
    <cellStyle name="Vejica 2 3 2 2 5 2 2 2 3" xfId="13973"/>
    <cellStyle name="Vejica 2 3 2 2 5 2 2 2 3 2" xfId="28131"/>
    <cellStyle name="Vejica 2 3 2 2 5 2 2 2 4" xfId="18231"/>
    <cellStyle name="Vejica 2 3 2 2 5 2 2 3" xfId="4113"/>
    <cellStyle name="Vejica 2 3 2 2 5 2 2 3 2" xfId="8339"/>
    <cellStyle name="Vejica 2 3 2 2 5 2 2 3 2 2" xfId="22497"/>
    <cellStyle name="Vejica 2 3 2 2 5 2 2 3 3" xfId="12565"/>
    <cellStyle name="Vejica 2 3 2 2 5 2 2 3 3 2" xfId="26723"/>
    <cellStyle name="Vejica 2 3 2 2 5 2 2 3 4" xfId="16823"/>
    <cellStyle name="Vejica 2 3 2 2 5 2 2 4" xfId="2705"/>
    <cellStyle name="Vejica 2 3 2 2 5 2 2 4 2" xfId="19647"/>
    <cellStyle name="Vejica 2 3 2 2 5 2 2 5" xfId="6931"/>
    <cellStyle name="Vejica 2 3 2 2 5 2 2 5 2" xfId="21089"/>
    <cellStyle name="Vejica 2 3 2 2 5 2 2 6" xfId="11157"/>
    <cellStyle name="Vejica 2 3 2 2 5 2 2 6 2" xfId="25315"/>
    <cellStyle name="Vejica 2 3 2 2 5 2 2 7" xfId="15415"/>
    <cellStyle name="Vejica 2 3 2 2 5 2 3" xfId="4817"/>
    <cellStyle name="Vejica 2 3 2 2 5 2 3 2" xfId="9043"/>
    <cellStyle name="Vejica 2 3 2 2 5 2 3 2 2" xfId="23201"/>
    <cellStyle name="Vejica 2 3 2 2 5 2 3 3" xfId="13269"/>
    <cellStyle name="Vejica 2 3 2 2 5 2 3 3 2" xfId="27427"/>
    <cellStyle name="Vejica 2 3 2 2 5 2 3 4" xfId="17527"/>
    <cellStyle name="Vejica 2 3 2 2 5 2 4" xfId="3409"/>
    <cellStyle name="Vejica 2 3 2 2 5 2 4 2" xfId="7635"/>
    <cellStyle name="Vejica 2 3 2 2 5 2 4 2 2" xfId="21793"/>
    <cellStyle name="Vejica 2 3 2 2 5 2 4 3" xfId="11861"/>
    <cellStyle name="Vejica 2 3 2 2 5 2 4 3 2" xfId="26019"/>
    <cellStyle name="Vejica 2 3 2 2 5 2 4 4" xfId="16119"/>
    <cellStyle name="Vejica 2 3 2 2 5 2 5" xfId="2001"/>
    <cellStyle name="Vejica 2 3 2 2 5 2 5 2" xfId="18943"/>
    <cellStyle name="Vejica 2 3 2 2 5 2 6" xfId="6227"/>
    <cellStyle name="Vejica 2 3 2 2 5 2 6 2" xfId="20385"/>
    <cellStyle name="Vejica 2 3 2 2 5 2 7" xfId="10453"/>
    <cellStyle name="Vejica 2 3 2 2 5 2 7 2" xfId="24611"/>
    <cellStyle name="Vejica 2 3 2 2 5 2 8" xfId="14711"/>
    <cellStyle name="Vejica 2 3 2 2 5 3" xfId="908"/>
    <cellStyle name="Vejica 2 3 2 2 5 3 2" xfId="5169"/>
    <cellStyle name="Vejica 2 3 2 2 5 3 2 2" xfId="9395"/>
    <cellStyle name="Vejica 2 3 2 2 5 3 2 2 2" xfId="23553"/>
    <cellStyle name="Vejica 2 3 2 2 5 3 2 3" xfId="13621"/>
    <cellStyle name="Vejica 2 3 2 2 5 3 2 3 2" xfId="27779"/>
    <cellStyle name="Vejica 2 3 2 2 5 3 2 4" xfId="17879"/>
    <cellStyle name="Vejica 2 3 2 2 5 3 3" xfId="3761"/>
    <cellStyle name="Vejica 2 3 2 2 5 3 3 2" xfId="7987"/>
    <cellStyle name="Vejica 2 3 2 2 5 3 3 2 2" xfId="22145"/>
    <cellStyle name="Vejica 2 3 2 2 5 3 3 3" xfId="12213"/>
    <cellStyle name="Vejica 2 3 2 2 5 3 3 3 2" xfId="26371"/>
    <cellStyle name="Vejica 2 3 2 2 5 3 3 4" xfId="16471"/>
    <cellStyle name="Vejica 2 3 2 2 5 3 4" xfId="2353"/>
    <cellStyle name="Vejica 2 3 2 2 5 3 4 2" xfId="19295"/>
    <cellStyle name="Vejica 2 3 2 2 5 3 5" xfId="6579"/>
    <cellStyle name="Vejica 2 3 2 2 5 3 5 2" xfId="20737"/>
    <cellStyle name="Vejica 2 3 2 2 5 3 6" xfId="10805"/>
    <cellStyle name="Vejica 2 3 2 2 5 3 6 2" xfId="24963"/>
    <cellStyle name="Vejica 2 3 2 2 5 3 7" xfId="15063"/>
    <cellStyle name="Vejica 2 3 2 2 5 4" xfId="4433"/>
    <cellStyle name="Vejica 2 3 2 2 5 4 2" xfId="8659"/>
    <cellStyle name="Vejica 2 3 2 2 5 4 2 2" xfId="22817"/>
    <cellStyle name="Vejica 2 3 2 2 5 4 3" xfId="12885"/>
    <cellStyle name="Vejica 2 3 2 2 5 4 3 2" xfId="27043"/>
    <cellStyle name="Vejica 2 3 2 2 5 4 4" xfId="17143"/>
    <cellStyle name="Vejica 2 3 2 2 5 5" xfId="3025"/>
    <cellStyle name="Vejica 2 3 2 2 5 5 2" xfId="7251"/>
    <cellStyle name="Vejica 2 3 2 2 5 5 2 2" xfId="21409"/>
    <cellStyle name="Vejica 2 3 2 2 5 5 3" xfId="11477"/>
    <cellStyle name="Vejica 2 3 2 2 5 5 3 2" xfId="25635"/>
    <cellStyle name="Vejica 2 3 2 2 5 5 4" xfId="15735"/>
    <cellStyle name="Vejica 2 3 2 2 5 6" xfId="1617"/>
    <cellStyle name="Vejica 2 3 2 2 5 6 2" xfId="18559"/>
    <cellStyle name="Vejica 2 3 2 2 5 7" xfId="5843"/>
    <cellStyle name="Vejica 2 3 2 2 5 7 2" xfId="20001"/>
    <cellStyle name="Vejica 2 3 2 2 5 8" xfId="10069"/>
    <cellStyle name="Vejica 2 3 2 2 5 8 2" xfId="24227"/>
    <cellStyle name="Vejica 2 3 2 2 5 9" xfId="14327"/>
    <cellStyle name="Vejica 2 3 2 2 6" xfId="203"/>
    <cellStyle name="Vejica 2 3 2 2 6 2" xfId="428"/>
    <cellStyle name="Vejica 2 3 2 2 6 2 2" xfId="1132"/>
    <cellStyle name="Vejica 2 3 2 2 6 2 2 2" xfId="5393"/>
    <cellStyle name="Vejica 2 3 2 2 6 2 2 2 2" xfId="9619"/>
    <cellStyle name="Vejica 2 3 2 2 6 2 2 2 2 2" xfId="23777"/>
    <cellStyle name="Vejica 2 3 2 2 6 2 2 2 3" xfId="13845"/>
    <cellStyle name="Vejica 2 3 2 2 6 2 2 2 3 2" xfId="28003"/>
    <cellStyle name="Vejica 2 3 2 2 6 2 2 2 4" xfId="18103"/>
    <cellStyle name="Vejica 2 3 2 2 6 2 2 3" xfId="3985"/>
    <cellStyle name="Vejica 2 3 2 2 6 2 2 3 2" xfId="8211"/>
    <cellStyle name="Vejica 2 3 2 2 6 2 2 3 2 2" xfId="22369"/>
    <cellStyle name="Vejica 2 3 2 2 6 2 2 3 3" xfId="12437"/>
    <cellStyle name="Vejica 2 3 2 2 6 2 2 3 3 2" xfId="26595"/>
    <cellStyle name="Vejica 2 3 2 2 6 2 2 3 4" xfId="16695"/>
    <cellStyle name="Vejica 2 3 2 2 6 2 2 4" xfId="2577"/>
    <cellStyle name="Vejica 2 3 2 2 6 2 2 4 2" xfId="19519"/>
    <cellStyle name="Vejica 2 3 2 2 6 2 2 5" xfId="6803"/>
    <cellStyle name="Vejica 2 3 2 2 6 2 2 5 2" xfId="20961"/>
    <cellStyle name="Vejica 2 3 2 2 6 2 2 6" xfId="11029"/>
    <cellStyle name="Vejica 2 3 2 2 6 2 2 6 2" xfId="25187"/>
    <cellStyle name="Vejica 2 3 2 2 6 2 2 7" xfId="15287"/>
    <cellStyle name="Vejica 2 3 2 2 6 2 3" xfId="4689"/>
    <cellStyle name="Vejica 2 3 2 2 6 2 3 2" xfId="8915"/>
    <cellStyle name="Vejica 2 3 2 2 6 2 3 2 2" xfId="23073"/>
    <cellStyle name="Vejica 2 3 2 2 6 2 3 3" xfId="13141"/>
    <cellStyle name="Vejica 2 3 2 2 6 2 3 3 2" xfId="27299"/>
    <cellStyle name="Vejica 2 3 2 2 6 2 3 4" xfId="17399"/>
    <cellStyle name="Vejica 2 3 2 2 6 2 4" xfId="3281"/>
    <cellStyle name="Vejica 2 3 2 2 6 2 4 2" xfId="7507"/>
    <cellStyle name="Vejica 2 3 2 2 6 2 4 2 2" xfId="21665"/>
    <cellStyle name="Vejica 2 3 2 2 6 2 4 3" xfId="11733"/>
    <cellStyle name="Vejica 2 3 2 2 6 2 4 3 2" xfId="25891"/>
    <cellStyle name="Vejica 2 3 2 2 6 2 4 4" xfId="15991"/>
    <cellStyle name="Vejica 2 3 2 2 6 2 5" xfId="1873"/>
    <cellStyle name="Vejica 2 3 2 2 6 2 5 2" xfId="18815"/>
    <cellStyle name="Vejica 2 3 2 2 6 2 6" xfId="6099"/>
    <cellStyle name="Vejica 2 3 2 2 6 2 6 2" xfId="20257"/>
    <cellStyle name="Vejica 2 3 2 2 6 2 7" xfId="10325"/>
    <cellStyle name="Vejica 2 3 2 2 6 2 7 2" xfId="24483"/>
    <cellStyle name="Vejica 2 3 2 2 6 2 8" xfId="14583"/>
    <cellStyle name="Vejica 2 3 2 2 6 3" xfId="780"/>
    <cellStyle name="Vejica 2 3 2 2 6 3 2" xfId="5041"/>
    <cellStyle name="Vejica 2 3 2 2 6 3 2 2" xfId="9267"/>
    <cellStyle name="Vejica 2 3 2 2 6 3 2 2 2" xfId="23425"/>
    <cellStyle name="Vejica 2 3 2 2 6 3 2 3" xfId="13493"/>
    <cellStyle name="Vejica 2 3 2 2 6 3 2 3 2" xfId="27651"/>
    <cellStyle name="Vejica 2 3 2 2 6 3 2 4" xfId="17751"/>
    <cellStyle name="Vejica 2 3 2 2 6 3 3" xfId="3633"/>
    <cellStyle name="Vejica 2 3 2 2 6 3 3 2" xfId="7859"/>
    <cellStyle name="Vejica 2 3 2 2 6 3 3 2 2" xfId="22017"/>
    <cellStyle name="Vejica 2 3 2 2 6 3 3 3" xfId="12085"/>
    <cellStyle name="Vejica 2 3 2 2 6 3 3 3 2" xfId="26243"/>
    <cellStyle name="Vejica 2 3 2 2 6 3 3 4" xfId="16343"/>
    <cellStyle name="Vejica 2 3 2 2 6 3 4" xfId="2225"/>
    <cellStyle name="Vejica 2 3 2 2 6 3 4 2" xfId="19167"/>
    <cellStyle name="Vejica 2 3 2 2 6 3 5" xfId="6451"/>
    <cellStyle name="Vejica 2 3 2 2 6 3 5 2" xfId="20609"/>
    <cellStyle name="Vejica 2 3 2 2 6 3 6" xfId="10677"/>
    <cellStyle name="Vejica 2 3 2 2 6 3 6 2" xfId="24835"/>
    <cellStyle name="Vejica 2 3 2 2 6 3 7" xfId="14935"/>
    <cellStyle name="Vejica 2 3 2 2 6 4" xfId="4465"/>
    <cellStyle name="Vejica 2 3 2 2 6 4 2" xfId="8691"/>
    <cellStyle name="Vejica 2 3 2 2 6 4 2 2" xfId="22849"/>
    <cellStyle name="Vejica 2 3 2 2 6 4 3" xfId="12917"/>
    <cellStyle name="Vejica 2 3 2 2 6 4 3 2" xfId="27075"/>
    <cellStyle name="Vejica 2 3 2 2 6 4 4" xfId="17175"/>
    <cellStyle name="Vejica 2 3 2 2 6 5" xfId="3057"/>
    <cellStyle name="Vejica 2 3 2 2 6 5 2" xfId="7283"/>
    <cellStyle name="Vejica 2 3 2 2 6 5 2 2" xfId="21441"/>
    <cellStyle name="Vejica 2 3 2 2 6 5 3" xfId="11509"/>
    <cellStyle name="Vejica 2 3 2 2 6 5 3 2" xfId="25667"/>
    <cellStyle name="Vejica 2 3 2 2 6 5 4" xfId="15767"/>
    <cellStyle name="Vejica 2 3 2 2 6 6" xfId="1649"/>
    <cellStyle name="Vejica 2 3 2 2 6 6 2" xfId="18591"/>
    <cellStyle name="Vejica 2 3 2 2 6 7" xfId="5875"/>
    <cellStyle name="Vejica 2 3 2 2 6 7 2" xfId="20033"/>
    <cellStyle name="Vejica 2 3 2 2 6 8" xfId="10101"/>
    <cellStyle name="Vejica 2 3 2 2 6 8 2" xfId="24259"/>
    <cellStyle name="Vejica 2 3 2 2 6 9" xfId="14359"/>
    <cellStyle name="Vejica 2 3 2 2 7" xfId="342"/>
    <cellStyle name="Vejica 2 3 2 2 7 2" xfId="694"/>
    <cellStyle name="Vejica 2 3 2 2 7 2 2" xfId="1398"/>
    <cellStyle name="Vejica 2 3 2 2 7 2 2 2" xfId="5659"/>
    <cellStyle name="Vejica 2 3 2 2 7 2 2 2 2" xfId="9885"/>
    <cellStyle name="Vejica 2 3 2 2 7 2 2 2 2 2" xfId="24043"/>
    <cellStyle name="Vejica 2 3 2 2 7 2 2 2 3" xfId="14111"/>
    <cellStyle name="Vejica 2 3 2 2 7 2 2 2 3 2" xfId="28269"/>
    <cellStyle name="Vejica 2 3 2 2 7 2 2 2 4" xfId="18369"/>
    <cellStyle name="Vejica 2 3 2 2 7 2 2 3" xfId="4251"/>
    <cellStyle name="Vejica 2 3 2 2 7 2 2 3 2" xfId="8477"/>
    <cellStyle name="Vejica 2 3 2 2 7 2 2 3 2 2" xfId="22635"/>
    <cellStyle name="Vejica 2 3 2 2 7 2 2 3 3" xfId="12703"/>
    <cellStyle name="Vejica 2 3 2 2 7 2 2 3 3 2" xfId="26861"/>
    <cellStyle name="Vejica 2 3 2 2 7 2 2 3 4" xfId="16961"/>
    <cellStyle name="Vejica 2 3 2 2 7 2 2 4" xfId="2843"/>
    <cellStyle name="Vejica 2 3 2 2 7 2 2 4 2" xfId="19785"/>
    <cellStyle name="Vejica 2 3 2 2 7 2 2 5" xfId="7069"/>
    <cellStyle name="Vejica 2 3 2 2 7 2 2 5 2" xfId="21227"/>
    <cellStyle name="Vejica 2 3 2 2 7 2 2 6" xfId="11295"/>
    <cellStyle name="Vejica 2 3 2 2 7 2 2 6 2" xfId="25453"/>
    <cellStyle name="Vejica 2 3 2 2 7 2 2 7" xfId="15553"/>
    <cellStyle name="Vejica 2 3 2 2 7 2 3" xfId="4955"/>
    <cellStyle name="Vejica 2 3 2 2 7 2 3 2" xfId="9181"/>
    <cellStyle name="Vejica 2 3 2 2 7 2 3 2 2" xfId="23339"/>
    <cellStyle name="Vejica 2 3 2 2 7 2 3 3" xfId="13407"/>
    <cellStyle name="Vejica 2 3 2 2 7 2 3 3 2" xfId="27565"/>
    <cellStyle name="Vejica 2 3 2 2 7 2 3 4" xfId="17665"/>
    <cellStyle name="Vejica 2 3 2 2 7 2 4" xfId="3547"/>
    <cellStyle name="Vejica 2 3 2 2 7 2 4 2" xfId="7773"/>
    <cellStyle name="Vejica 2 3 2 2 7 2 4 2 2" xfId="21931"/>
    <cellStyle name="Vejica 2 3 2 2 7 2 4 3" xfId="11999"/>
    <cellStyle name="Vejica 2 3 2 2 7 2 4 3 2" xfId="26157"/>
    <cellStyle name="Vejica 2 3 2 2 7 2 4 4" xfId="16257"/>
    <cellStyle name="Vejica 2 3 2 2 7 2 5" xfId="2139"/>
    <cellStyle name="Vejica 2 3 2 2 7 2 5 2" xfId="19081"/>
    <cellStyle name="Vejica 2 3 2 2 7 2 6" xfId="6365"/>
    <cellStyle name="Vejica 2 3 2 2 7 2 6 2" xfId="20523"/>
    <cellStyle name="Vejica 2 3 2 2 7 2 7" xfId="10591"/>
    <cellStyle name="Vejica 2 3 2 2 7 2 7 2" xfId="24749"/>
    <cellStyle name="Vejica 2 3 2 2 7 2 8" xfId="14849"/>
    <cellStyle name="Vejica 2 3 2 2 7 3" xfId="1046"/>
    <cellStyle name="Vejica 2 3 2 2 7 3 2" xfId="5307"/>
    <cellStyle name="Vejica 2 3 2 2 7 3 2 2" xfId="9533"/>
    <cellStyle name="Vejica 2 3 2 2 7 3 2 2 2" xfId="23691"/>
    <cellStyle name="Vejica 2 3 2 2 7 3 2 3" xfId="13759"/>
    <cellStyle name="Vejica 2 3 2 2 7 3 2 3 2" xfId="27917"/>
    <cellStyle name="Vejica 2 3 2 2 7 3 2 4" xfId="18017"/>
    <cellStyle name="Vejica 2 3 2 2 7 3 3" xfId="3899"/>
    <cellStyle name="Vejica 2 3 2 2 7 3 3 2" xfId="8125"/>
    <cellStyle name="Vejica 2 3 2 2 7 3 3 2 2" xfId="22283"/>
    <cellStyle name="Vejica 2 3 2 2 7 3 3 3" xfId="12351"/>
    <cellStyle name="Vejica 2 3 2 2 7 3 3 3 2" xfId="26509"/>
    <cellStyle name="Vejica 2 3 2 2 7 3 3 4" xfId="16609"/>
    <cellStyle name="Vejica 2 3 2 2 7 3 4" xfId="2491"/>
    <cellStyle name="Vejica 2 3 2 2 7 3 4 2" xfId="19433"/>
    <cellStyle name="Vejica 2 3 2 2 7 3 5" xfId="6717"/>
    <cellStyle name="Vejica 2 3 2 2 7 3 5 2" xfId="20875"/>
    <cellStyle name="Vejica 2 3 2 2 7 3 6" xfId="10943"/>
    <cellStyle name="Vejica 2 3 2 2 7 3 6 2" xfId="25101"/>
    <cellStyle name="Vejica 2 3 2 2 7 3 7" xfId="15201"/>
    <cellStyle name="Vejica 2 3 2 2 7 4" xfId="4603"/>
    <cellStyle name="Vejica 2 3 2 2 7 4 2" xfId="8829"/>
    <cellStyle name="Vejica 2 3 2 2 7 4 2 2" xfId="22987"/>
    <cellStyle name="Vejica 2 3 2 2 7 4 3" xfId="13055"/>
    <cellStyle name="Vejica 2 3 2 2 7 4 3 2" xfId="27213"/>
    <cellStyle name="Vejica 2 3 2 2 7 4 4" xfId="17313"/>
    <cellStyle name="Vejica 2 3 2 2 7 5" xfId="3195"/>
    <cellStyle name="Vejica 2 3 2 2 7 5 2" xfId="7421"/>
    <cellStyle name="Vejica 2 3 2 2 7 5 2 2" xfId="21579"/>
    <cellStyle name="Vejica 2 3 2 2 7 5 3" xfId="11647"/>
    <cellStyle name="Vejica 2 3 2 2 7 5 3 2" xfId="25805"/>
    <cellStyle name="Vejica 2 3 2 2 7 5 4" xfId="15905"/>
    <cellStyle name="Vejica 2 3 2 2 7 6" xfId="1787"/>
    <cellStyle name="Vejica 2 3 2 2 7 6 2" xfId="18729"/>
    <cellStyle name="Vejica 2 3 2 2 7 7" xfId="6013"/>
    <cellStyle name="Vejica 2 3 2 2 7 7 2" xfId="20171"/>
    <cellStyle name="Vejica 2 3 2 2 7 8" xfId="10239"/>
    <cellStyle name="Vejica 2 3 2 2 7 8 2" xfId="24397"/>
    <cellStyle name="Vejica 2 3 2 2 7 9" xfId="14497"/>
    <cellStyle name="Vejica 2 3 2 2 8" xfId="396"/>
    <cellStyle name="Vejica 2 3 2 2 8 2" xfId="1100"/>
    <cellStyle name="Vejica 2 3 2 2 8 2 2" xfId="5361"/>
    <cellStyle name="Vejica 2 3 2 2 8 2 2 2" xfId="9587"/>
    <cellStyle name="Vejica 2 3 2 2 8 2 2 2 2" xfId="23745"/>
    <cellStyle name="Vejica 2 3 2 2 8 2 2 3" xfId="13813"/>
    <cellStyle name="Vejica 2 3 2 2 8 2 2 3 2" xfId="27971"/>
    <cellStyle name="Vejica 2 3 2 2 8 2 2 4" xfId="18071"/>
    <cellStyle name="Vejica 2 3 2 2 8 2 3" xfId="3953"/>
    <cellStyle name="Vejica 2 3 2 2 8 2 3 2" xfId="8179"/>
    <cellStyle name="Vejica 2 3 2 2 8 2 3 2 2" xfId="22337"/>
    <cellStyle name="Vejica 2 3 2 2 8 2 3 3" xfId="12405"/>
    <cellStyle name="Vejica 2 3 2 2 8 2 3 3 2" xfId="26563"/>
    <cellStyle name="Vejica 2 3 2 2 8 2 3 4" xfId="16663"/>
    <cellStyle name="Vejica 2 3 2 2 8 2 4" xfId="2545"/>
    <cellStyle name="Vejica 2 3 2 2 8 2 4 2" xfId="19487"/>
    <cellStyle name="Vejica 2 3 2 2 8 2 5" xfId="6771"/>
    <cellStyle name="Vejica 2 3 2 2 8 2 5 2" xfId="20929"/>
    <cellStyle name="Vejica 2 3 2 2 8 2 6" xfId="10997"/>
    <cellStyle name="Vejica 2 3 2 2 8 2 6 2" xfId="25155"/>
    <cellStyle name="Vejica 2 3 2 2 8 2 7" xfId="15255"/>
    <cellStyle name="Vejica 2 3 2 2 8 3" xfId="4657"/>
    <cellStyle name="Vejica 2 3 2 2 8 3 2" xfId="8883"/>
    <cellStyle name="Vejica 2 3 2 2 8 3 2 2" xfId="23041"/>
    <cellStyle name="Vejica 2 3 2 2 8 3 3" xfId="13109"/>
    <cellStyle name="Vejica 2 3 2 2 8 3 3 2" xfId="27267"/>
    <cellStyle name="Vejica 2 3 2 2 8 3 4" xfId="17367"/>
    <cellStyle name="Vejica 2 3 2 2 8 4" xfId="3249"/>
    <cellStyle name="Vejica 2 3 2 2 8 4 2" xfId="7475"/>
    <cellStyle name="Vejica 2 3 2 2 8 4 2 2" xfId="21633"/>
    <cellStyle name="Vejica 2 3 2 2 8 4 3" xfId="11701"/>
    <cellStyle name="Vejica 2 3 2 2 8 4 3 2" xfId="25859"/>
    <cellStyle name="Vejica 2 3 2 2 8 4 4" xfId="15959"/>
    <cellStyle name="Vejica 2 3 2 2 8 5" xfId="1841"/>
    <cellStyle name="Vejica 2 3 2 2 8 5 2" xfId="18783"/>
    <cellStyle name="Vejica 2 3 2 2 8 6" xfId="6067"/>
    <cellStyle name="Vejica 2 3 2 2 8 6 2" xfId="20225"/>
    <cellStyle name="Vejica 2 3 2 2 8 7" xfId="10293"/>
    <cellStyle name="Vejica 2 3 2 2 8 7 2" xfId="24451"/>
    <cellStyle name="Vejica 2 3 2 2 8 8" xfId="14551"/>
    <cellStyle name="Vejica 2 3 2 2 9" xfId="748"/>
    <cellStyle name="Vejica 2 3 2 2 9 2" xfId="5009"/>
    <cellStyle name="Vejica 2 3 2 2 9 2 2" xfId="9235"/>
    <cellStyle name="Vejica 2 3 2 2 9 2 2 2" xfId="23393"/>
    <cellStyle name="Vejica 2 3 2 2 9 2 3" xfId="13461"/>
    <cellStyle name="Vejica 2 3 2 2 9 2 3 2" xfId="27619"/>
    <cellStyle name="Vejica 2 3 2 2 9 2 4" xfId="17719"/>
    <cellStyle name="Vejica 2 3 2 2 9 3" xfId="3601"/>
    <cellStyle name="Vejica 2 3 2 2 9 3 2" xfId="7827"/>
    <cellStyle name="Vejica 2 3 2 2 9 3 2 2" xfId="21985"/>
    <cellStyle name="Vejica 2 3 2 2 9 3 3" xfId="12053"/>
    <cellStyle name="Vejica 2 3 2 2 9 3 3 2" xfId="26211"/>
    <cellStyle name="Vejica 2 3 2 2 9 3 4" xfId="16311"/>
    <cellStyle name="Vejica 2 3 2 2 9 4" xfId="2193"/>
    <cellStyle name="Vejica 2 3 2 2 9 4 2" xfId="19135"/>
    <cellStyle name="Vejica 2 3 2 2 9 5" xfId="6419"/>
    <cellStyle name="Vejica 2 3 2 2 9 5 2" xfId="20577"/>
    <cellStyle name="Vejica 2 3 2 2 9 6" xfId="10645"/>
    <cellStyle name="Vejica 2 3 2 2 9 6 2" xfId="24803"/>
    <cellStyle name="Vejica 2 3 2 2 9 7" xfId="14903"/>
    <cellStyle name="Vejica 2 3 2 3" xfId="93"/>
    <cellStyle name="Vejica 2 3 2 3 10" xfId="9959"/>
    <cellStyle name="Vejica 2 3 2 3 10 2" xfId="24117"/>
    <cellStyle name="Vejica 2 3 2 3 11" xfId="14217"/>
    <cellStyle name="Vejica 2 3 2 3 2" xfId="253"/>
    <cellStyle name="Vejica 2 3 2 3 2 2" xfId="606"/>
    <cellStyle name="Vejica 2 3 2 3 2 2 2" xfId="1310"/>
    <cellStyle name="Vejica 2 3 2 3 2 2 2 2" xfId="5571"/>
    <cellStyle name="Vejica 2 3 2 3 2 2 2 2 2" xfId="9797"/>
    <cellStyle name="Vejica 2 3 2 3 2 2 2 2 2 2" xfId="23955"/>
    <cellStyle name="Vejica 2 3 2 3 2 2 2 2 3" xfId="14023"/>
    <cellStyle name="Vejica 2 3 2 3 2 2 2 2 3 2" xfId="28181"/>
    <cellStyle name="Vejica 2 3 2 3 2 2 2 2 4" xfId="18281"/>
    <cellStyle name="Vejica 2 3 2 3 2 2 2 3" xfId="4163"/>
    <cellStyle name="Vejica 2 3 2 3 2 2 2 3 2" xfId="8389"/>
    <cellStyle name="Vejica 2 3 2 3 2 2 2 3 2 2" xfId="22547"/>
    <cellStyle name="Vejica 2 3 2 3 2 2 2 3 3" xfId="12615"/>
    <cellStyle name="Vejica 2 3 2 3 2 2 2 3 3 2" xfId="26773"/>
    <cellStyle name="Vejica 2 3 2 3 2 2 2 3 4" xfId="16873"/>
    <cellStyle name="Vejica 2 3 2 3 2 2 2 4" xfId="2755"/>
    <cellStyle name="Vejica 2 3 2 3 2 2 2 4 2" xfId="19697"/>
    <cellStyle name="Vejica 2 3 2 3 2 2 2 5" xfId="6981"/>
    <cellStyle name="Vejica 2 3 2 3 2 2 2 5 2" xfId="21139"/>
    <cellStyle name="Vejica 2 3 2 3 2 2 2 6" xfId="11207"/>
    <cellStyle name="Vejica 2 3 2 3 2 2 2 6 2" xfId="25365"/>
    <cellStyle name="Vejica 2 3 2 3 2 2 2 7" xfId="15465"/>
    <cellStyle name="Vejica 2 3 2 3 2 2 3" xfId="4867"/>
    <cellStyle name="Vejica 2 3 2 3 2 2 3 2" xfId="9093"/>
    <cellStyle name="Vejica 2 3 2 3 2 2 3 2 2" xfId="23251"/>
    <cellStyle name="Vejica 2 3 2 3 2 2 3 3" xfId="13319"/>
    <cellStyle name="Vejica 2 3 2 3 2 2 3 3 2" xfId="27477"/>
    <cellStyle name="Vejica 2 3 2 3 2 2 3 4" xfId="17577"/>
    <cellStyle name="Vejica 2 3 2 3 2 2 4" xfId="3459"/>
    <cellStyle name="Vejica 2 3 2 3 2 2 4 2" xfId="7685"/>
    <cellStyle name="Vejica 2 3 2 3 2 2 4 2 2" xfId="21843"/>
    <cellStyle name="Vejica 2 3 2 3 2 2 4 3" xfId="11911"/>
    <cellStyle name="Vejica 2 3 2 3 2 2 4 3 2" xfId="26069"/>
    <cellStyle name="Vejica 2 3 2 3 2 2 4 4" xfId="16169"/>
    <cellStyle name="Vejica 2 3 2 3 2 2 5" xfId="2051"/>
    <cellStyle name="Vejica 2 3 2 3 2 2 5 2" xfId="18993"/>
    <cellStyle name="Vejica 2 3 2 3 2 2 6" xfId="6277"/>
    <cellStyle name="Vejica 2 3 2 3 2 2 6 2" xfId="20435"/>
    <cellStyle name="Vejica 2 3 2 3 2 2 7" xfId="10503"/>
    <cellStyle name="Vejica 2 3 2 3 2 2 7 2" xfId="24661"/>
    <cellStyle name="Vejica 2 3 2 3 2 2 8" xfId="14761"/>
    <cellStyle name="Vejica 2 3 2 3 2 3" xfId="958"/>
    <cellStyle name="Vejica 2 3 2 3 2 3 2" xfId="5219"/>
    <cellStyle name="Vejica 2 3 2 3 2 3 2 2" xfId="9445"/>
    <cellStyle name="Vejica 2 3 2 3 2 3 2 2 2" xfId="23603"/>
    <cellStyle name="Vejica 2 3 2 3 2 3 2 3" xfId="13671"/>
    <cellStyle name="Vejica 2 3 2 3 2 3 2 3 2" xfId="27829"/>
    <cellStyle name="Vejica 2 3 2 3 2 3 2 4" xfId="17929"/>
    <cellStyle name="Vejica 2 3 2 3 2 3 3" xfId="3811"/>
    <cellStyle name="Vejica 2 3 2 3 2 3 3 2" xfId="8037"/>
    <cellStyle name="Vejica 2 3 2 3 2 3 3 2 2" xfId="22195"/>
    <cellStyle name="Vejica 2 3 2 3 2 3 3 3" xfId="12263"/>
    <cellStyle name="Vejica 2 3 2 3 2 3 3 3 2" xfId="26421"/>
    <cellStyle name="Vejica 2 3 2 3 2 3 3 4" xfId="16521"/>
    <cellStyle name="Vejica 2 3 2 3 2 3 4" xfId="2403"/>
    <cellStyle name="Vejica 2 3 2 3 2 3 4 2" xfId="19345"/>
    <cellStyle name="Vejica 2 3 2 3 2 3 5" xfId="6629"/>
    <cellStyle name="Vejica 2 3 2 3 2 3 5 2" xfId="20787"/>
    <cellStyle name="Vejica 2 3 2 3 2 3 6" xfId="10855"/>
    <cellStyle name="Vejica 2 3 2 3 2 3 6 2" xfId="25013"/>
    <cellStyle name="Vejica 2 3 2 3 2 3 7" xfId="15113"/>
    <cellStyle name="Vejica 2 3 2 3 2 4" xfId="4515"/>
    <cellStyle name="Vejica 2 3 2 3 2 4 2" xfId="8741"/>
    <cellStyle name="Vejica 2 3 2 3 2 4 2 2" xfId="22899"/>
    <cellStyle name="Vejica 2 3 2 3 2 4 3" xfId="12967"/>
    <cellStyle name="Vejica 2 3 2 3 2 4 3 2" xfId="27125"/>
    <cellStyle name="Vejica 2 3 2 3 2 4 4" xfId="17225"/>
    <cellStyle name="Vejica 2 3 2 3 2 5" xfId="3107"/>
    <cellStyle name="Vejica 2 3 2 3 2 5 2" xfId="7333"/>
    <cellStyle name="Vejica 2 3 2 3 2 5 2 2" xfId="21491"/>
    <cellStyle name="Vejica 2 3 2 3 2 5 3" xfId="11559"/>
    <cellStyle name="Vejica 2 3 2 3 2 5 3 2" xfId="25717"/>
    <cellStyle name="Vejica 2 3 2 3 2 5 4" xfId="15817"/>
    <cellStyle name="Vejica 2 3 2 3 2 6" xfId="1699"/>
    <cellStyle name="Vejica 2 3 2 3 2 6 2" xfId="18641"/>
    <cellStyle name="Vejica 2 3 2 3 2 7" xfId="5925"/>
    <cellStyle name="Vejica 2 3 2 3 2 7 2" xfId="20083"/>
    <cellStyle name="Vejica 2 3 2 3 2 8" xfId="10151"/>
    <cellStyle name="Vejica 2 3 2 3 2 8 2" xfId="24309"/>
    <cellStyle name="Vejica 2 3 2 3 2 9" xfId="14409"/>
    <cellStyle name="Vejica 2 3 2 3 3" xfId="339"/>
    <cellStyle name="Vejica 2 3 2 3 3 2" xfId="691"/>
    <cellStyle name="Vejica 2 3 2 3 3 2 2" xfId="1395"/>
    <cellStyle name="Vejica 2 3 2 3 3 2 2 2" xfId="5656"/>
    <cellStyle name="Vejica 2 3 2 3 3 2 2 2 2" xfId="9882"/>
    <cellStyle name="Vejica 2 3 2 3 3 2 2 2 2 2" xfId="24040"/>
    <cellStyle name="Vejica 2 3 2 3 3 2 2 2 3" xfId="14108"/>
    <cellStyle name="Vejica 2 3 2 3 3 2 2 2 3 2" xfId="28266"/>
    <cellStyle name="Vejica 2 3 2 3 3 2 2 2 4" xfId="18366"/>
    <cellStyle name="Vejica 2 3 2 3 3 2 2 3" xfId="4248"/>
    <cellStyle name="Vejica 2 3 2 3 3 2 2 3 2" xfId="8474"/>
    <cellStyle name="Vejica 2 3 2 3 3 2 2 3 2 2" xfId="22632"/>
    <cellStyle name="Vejica 2 3 2 3 3 2 2 3 3" xfId="12700"/>
    <cellStyle name="Vejica 2 3 2 3 3 2 2 3 3 2" xfId="26858"/>
    <cellStyle name="Vejica 2 3 2 3 3 2 2 3 4" xfId="16958"/>
    <cellStyle name="Vejica 2 3 2 3 3 2 2 4" xfId="2840"/>
    <cellStyle name="Vejica 2 3 2 3 3 2 2 4 2" xfId="19782"/>
    <cellStyle name="Vejica 2 3 2 3 3 2 2 5" xfId="7066"/>
    <cellStyle name="Vejica 2 3 2 3 3 2 2 5 2" xfId="21224"/>
    <cellStyle name="Vejica 2 3 2 3 3 2 2 6" xfId="11292"/>
    <cellStyle name="Vejica 2 3 2 3 3 2 2 6 2" xfId="25450"/>
    <cellStyle name="Vejica 2 3 2 3 3 2 2 7" xfId="15550"/>
    <cellStyle name="Vejica 2 3 2 3 3 2 3" xfId="4952"/>
    <cellStyle name="Vejica 2 3 2 3 3 2 3 2" xfId="9178"/>
    <cellStyle name="Vejica 2 3 2 3 3 2 3 2 2" xfId="23336"/>
    <cellStyle name="Vejica 2 3 2 3 3 2 3 3" xfId="13404"/>
    <cellStyle name="Vejica 2 3 2 3 3 2 3 3 2" xfId="27562"/>
    <cellStyle name="Vejica 2 3 2 3 3 2 3 4" xfId="17662"/>
    <cellStyle name="Vejica 2 3 2 3 3 2 4" xfId="3544"/>
    <cellStyle name="Vejica 2 3 2 3 3 2 4 2" xfId="7770"/>
    <cellStyle name="Vejica 2 3 2 3 3 2 4 2 2" xfId="21928"/>
    <cellStyle name="Vejica 2 3 2 3 3 2 4 3" xfId="11996"/>
    <cellStyle name="Vejica 2 3 2 3 3 2 4 3 2" xfId="26154"/>
    <cellStyle name="Vejica 2 3 2 3 3 2 4 4" xfId="16254"/>
    <cellStyle name="Vejica 2 3 2 3 3 2 5" xfId="2136"/>
    <cellStyle name="Vejica 2 3 2 3 3 2 5 2" xfId="19078"/>
    <cellStyle name="Vejica 2 3 2 3 3 2 6" xfId="6362"/>
    <cellStyle name="Vejica 2 3 2 3 3 2 6 2" xfId="20520"/>
    <cellStyle name="Vejica 2 3 2 3 3 2 7" xfId="10588"/>
    <cellStyle name="Vejica 2 3 2 3 3 2 7 2" xfId="24746"/>
    <cellStyle name="Vejica 2 3 2 3 3 2 8" xfId="14846"/>
    <cellStyle name="Vejica 2 3 2 3 3 3" xfId="1043"/>
    <cellStyle name="Vejica 2 3 2 3 3 3 2" xfId="5304"/>
    <cellStyle name="Vejica 2 3 2 3 3 3 2 2" xfId="9530"/>
    <cellStyle name="Vejica 2 3 2 3 3 3 2 2 2" xfId="23688"/>
    <cellStyle name="Vejica 2 3 2 3 3 3 2 3" xfId="13756"/>
    <cellStyle name="Vejica 2 3 2 3 3 3 2 3 2" xfId="27914"/>
    <cellStyle name="Vejica 2 3 2 3 3 3 2 4" xfId="18014"/>
    <cellStyle name="Vejica 2 3 2 3 3 3 3" xfId="3896"/>
    <cellStyle name="Vejica 2 3 2 3 3 3 3 2" xfId="8122"/>
    <cellStyle name="Vejica 2 3 2 3 3 3 3 2 2" xfId="22280"/>
    <cellStyle name="Vejica 2 3 2 3 3 3 3 3" xfId="12348"/>
    <cellStyle name="Vejica 2 3 2 3 3 3 3 3 2" xfId="26506"/>
    <cellStyle name="Vejica 2 3 2 3 3 3 3 4" xfId="16606"/>
    <cellStyle name="Vejica 2 3 2 3 3 3 4" xfId="2488"/>
    <cellStyle name="Vejica 2 3 2 3 3 3 4 2" xfId="19430"/>
    <cellStyle name="Vejica 2 3 2 3 3 3 5" xfId="6714"/>
    <cellStyle name="Vejica 2 3 2 3 3 3 5 2" xfId="20872"/>
    <cellStyle name="Vejica 2 3 2 3 3 3 6" xfId="10940"/>
    <cellStyle name="Vejica 2 3 2 3 3 3 6 2" xfId="25098"/>
    <cellStyle name="Vejica 2 3 2 3 3 3 7" xfId="15198"/>
    <cellStyle name="Vejica 2 3 2 3 3 4" xfId="4600"/>
    <cellStyle name="Vejica 2 3 2 3 3 4 2" xfId="8826"/>
    <cellStyle name="Vejica 2 3 2 3 3 4 2 2" xfId="22984"/>
    <cellStyle name="Vejica 2 3 2 3 3 4 3" xfId="13052"/>
    <cellStyle name="Vejica 2 3 2 3 3 4 3 2" xfId="27210"/>
    <cellStyle name="Vejica 2 3 2 3 3 4 4" xfId="17310"/>
    <cellStyle name="Vejica 2 3 2 3 3 5" xfId="3192"/>
    <cellStyle name="Vejica 2 3 2 3 3 5 2" xfId="7418"/>
    <cellStyle name="Vejica 2 3 2 3 3 5 2 2" xfId="21576"/>
    <cellStyle name="Vejica 2 3 2 3 3 5 3" xfId="11644"/>
    <cellStyle name="Vejica 2 3 2 3 3 5 3 2" xfId="25802"/>
    <cellStyle name="Vejica 2 3 2 3 3 5 4" xfId="15902"/>
    <cellStyle name="Vejica 2 3 2 3 3 6" xfId="1784"/>
    <cellStyle name="Vejica 2 3 2 3 3 6 2" xfId="18726"/>
    <cellStyle name="Vejica 2 3 2 3 3 7" xfId="6010"/>
    <cellStyle name="Vejica 2 3 2 3 3 7 2" xfId="20168"/>
    <cellStyle name="Vejica 2 3 2 3 3 8" xfId="10236"/>
    <cellStyle name="Vejica 2 3 2 3 3 8 2" xfId="24394"/>
    <cellStyle name="Vejica 2 3 2 3 3 9" xfId="14494"/>
    <cellStyle name="Vejica 2 3 2 3 4" xfId="478"/>
    <cellStyle name="Vejica 2 3 2 3 4 2" xfId="1182"/>
    <cellStyle name="Vejica 2 3 2 3 4 2 2" xfId="5443"/>
    <cellStyle name="Vejica 2 3 2 3 4 2 2 2" xfId="9669"/>
    <cellStyle name="Vejica 2 3 2 3 4 2 2 2 2" xfId="23827"/>
    <cellStyle name="Vejica 2 3 2 3 4 2 2 3" xfId="13895"/>
    <cellStyle name="Vejica 2 3 2 3 4 2 2 3 2" xfId="28053"/>
    <cellStyle name="Vejica 2 3 2 3 4 2 2 4" xfId="18153"/>
    <cellStyle name="Vejica 2 3 2 3 4 2 3" xfId="4035"/>
    <cellStyle name="Vejica 2 3 2 3 4 2 3 2" xfId="8261"/>
    <cellStyle name="Vejica 2 3 2 3 4 2 3 2 2" xfId="22419"/>
    <cellStyle name="Vejica 2 3 2 3 4 2 3 3" xfId="12487"/>
    <cellStyle name="Vejica 2 3 2 3 4 2 3 3 2" xfId="26645"/>
    <cellStyle name="Vejica 2 3 2 3 4 2 3 4" xfId="16745"/>
    <cellStyle name="Vejica 2 3 2 3 4 2 4" xfId="2627"/>
    <cellStyle name="Vejica 2 3 2 3 4 2 4 2" xfId="19569"/>
    <cellStyle name="Vejica 2 3 2 3 4 2 5" xfId="6853"/>
    <cellStyle name="Vejica 2 3 2 3 4 2 5 2" xfId="21011"/>
    <cellStyle name="Vejica 2 3 2 3 4 2 6" xfId="11079"/>
    <cellStyle name="Vejica 2 3 2 3 4 2 6 2" xfId="25237"/>
    <cellStyle name="Vejica 2 3 2 3 4 2 7" xfId="15337"/>
    <cellStyle name="Vejica 2 3 2 3 4 3" xfId="4739"/>
    <cellStyle name="Vejica 2 3 2 3 4 3 2" xfId="8965"/>
    <cellStyle name="Vejica 2 3 2 3 4 3 2 2" xfId="23123"/>
    <cellStyle name="Vejica 2 3 2 3 4 3 3" xfId="13191"/>
    <cellStyle name="Vejica 2 3 2 3 4 3 3 2" xfId="27349"/>
    <cellStyle name="Vejica 2 3 2 3 4 3 4" xfId="17449"/>
    <cellStyle name="Vejica 2 3 2 3 4 4" xfId="3331"/>
    <cellStyle name="Vejica 2 3 2 3 4 4 2" xfId="7557"/>
    <cellStyle name="Vejica 2 3 2 3 4 4 2 2" xfId="21715"/>
    <cellStyle name="Vejica 2 3 2 3 4 4 3" xfId="11783"/>
    <cellStyle name="Vejica 2 3 2 3 4 4 3 2" xfId="25941"/>
    <cellStyle name="Vejica 2 3 2 3 4 4 4" xfId="16041"/>
    <cellStyle name="Vejica 2 3 2 3 4 5" xfId="1923"/>
    <cellStyle name="Vejica 2 3 2 3 4 5 2" xfId="18865"/>
    <cellStyle name="Vejica 2 3 2 3 4 6" xfId="6149"/>
    <cellStyle name="Vejica 2 3 2 3 4 6 2" xfId="20307"/>
    <cellStyle name="Vejica 2 3 2 3 4 7" xfId="10375"/>
    <cellStyle name="Vejica 2 3 2 3 4 7 2" xfId="24533"/>
    <cellStyle name="Vejica 2 3 2 3 4 8" xfId="14633"/>
    <cellStyle name="Vejica 2 3 2 3 5" xfId="830"/>
    <cellStyle name="Vejica 2 3 2 3 5 2" xfId="5091"/>
    <cellStyle name="Vejica 2 3 2 3 5 2 2" xfId="9317"/>
    <cellStyle name="Vejica 2 3 2 3 5 2 2 2" xfId="23475"/>
    <cellStyle name="Vejica 2 3 2 3 5 2 3" xfId="13543"/>
    <cellStyle name="Vejica 2 3 2 3 5 2 3 2" xfId="27701"/>
    <cellStyle name="Vejica 2 3 2 3 5 2 4" xfId="17801"/>
    <cellStyle name="Vejica 2 3 2 3 5 3" xfId="3683"/>
    <cellStyle name="Vejica 2 3 2 3 5 3 2" xfId="7909"/>
    <cellStyle name="Vejica 2 3 2 3 5 3 2 2" xfId="22067"/>
    <cellStyle name="Vejica 2 3 2 3 5 3 3" xfId="12135"/>
    <cellStyle name="Vejica 2 3 2 3 5 3 3 2" xfId="26293"/>
    <cellStyle name="Vejica 2 3 2 3 5 3 4" xfId="16393"/>
    <cellStyle name="Vejica 2 3 2 3 5 4" xfId="2275"/>
    <cellStyle name="Vejica 2 3 2 3 5 4 2" xfId="19217"/>
    <cellStyle name="Vejica 2 3 2 3 5 5" xfId="6501"/>
    <cellStyle name="Vejica 2 3 2 3 5 5 2" xfId="20659"/>
    <cellStyle name="Vejica 2 3 2 3 5 6" xfId="10727"/>
    <cellStyle name="Vejica 2 3 2 3 5 6 2" xfId="24885"/>
    <cellStyle name="Vejica 2 3 2 3 5 7" xfId="14985"/>
    <cellStyle name="Vejica 2 3 2 3 6" xfId="4355"/>
    <cellStyle name="Vejica 2 3 2 3 6 2" xfId="8581"/>
    <cellStyle name="Vejica 2 3 2 3 6 2 2" xfId="22739"/>
    <cellStyle name="Vejica 2 3 2 3 6 3" xfId="12807"/>
    <cellStyle name="Vejica 2 3 2 3 6 3 2" xfId="26965"/>
    <cellStyle name="Vejica 2 3 2 3 6 4" xfId="17065"/>
    <cellStyle name="Vejica 2 3 2 3 7" xfId="2947"/>
    <cellStyle name="Vejica 2 3 2 3 7 2" xfId="7173"/>
    <cellStyle name="Vejica 2 3 2 3 7 2 2" xfId="21331"/>
    <cellStyle name="Vejica 2 3 2 3 7 3" xfId="11399"/>
    <cellStyle name="Vejica 2 3 2 3 7 3 2" xfId="25557"/>
    <cellStyle name="Vejica 2 3 2 3 7 4" xfId="15657"/>
    <cellStyle name="Vejica 2 3 2 3 8" xfId="1507"/>
    <cellStyle name="Vejica 2 3 2 3 8 2" xfId="18449"/>
    <cellStyle name="Vejica 2 3 2 3 9" xfId="5733"/>
    <cellStyle name="Vejica 2 3 2 3 9 2" xfId="19891"/>
    <cellStyle name="Vejica 2 3 2 4" xfId="125"/>
    <cellStyle name="Vejica 2 3 2 4 10" xfId="14281"/>
    <cellStyle name="Vejica 2 3 2 4 2" xfId="285"/>
    <cellStyle name="Vejica 2 3 2 4 2 2" xfId="638"/>
    <cellStyle name="Vejica 2 3 2 4 2 2 2" xfId="1342"/>
    <cellStyle name="Vejica 2 3 2 4 2 2 2 2" xfId="5603"/>
    <cellStyle name="Vejica 2 3 2 4 2 2 2 2 2" xfId="9829"/>
    <cellStyle name="Vejica 2 3 2 4 2 2 2 2 2 2" xfId="23987"/>
    <cellStyle name="Vejica 2 3 2 4 2 2 2 2 3" xfId="14055"/>
    <cellStyle name="Vejica 2 3 2 4 2 2 2 2 3 2" xfId="28213"/>
    <cellStyle name="Vejica 2 3 2 4 2 2 2 2 4" xfId="18313"/>
    <cellStyle name="Vejica 2 3 2 4 2 2 2 3" xfId="4195"/>
    <cellStyle name="Vejica 2 3 2 4 2 2 2 3 2" xfId="8421"/>
    <cellStyle name="Vejica 2 3 2 4 2 2 2 3 2 2" xfId="22579"/>
    <cellStyle name="Vejica 2 3 2 4 2 2 2 3 3" xfId="12647"/>
    <cellStyle name="Vejica 2 3 2 4 2 2 2 3 3 2" xfId="26805"/>
    <cellStyle name="Vejica 2 3 2 4 2 2 2 3 4" xfId="16905"/>
    <cellStyle name="Vejica 2 3 2 4 2 2 2 4" xfId="2787"/>
    <cellStyle name="Vejica 2 3 2 4 2 2 2 4 2" xfId="19729"/>
    <cellStyle name="Vejica 2 3 2 4 2 2 2 5" xfId="7013"/>
    <cellStyle name="Vejica 2 3 2 4 2 2 2 5 2" xfId="21171"/>
    <cellStyle name="Vejica 2 3 2 4 2 2 2 6" xfId="11239"/>
    <cellStyle name="Vejica 2 3 2 4 2 2 2 6 2" xfId="25397"/>
    <cellStyle name="Vejica 2 3 2 4 2 2 2 7" xfId="15497"/>
    <cellStyle name="Vejica 2 3 2 4 2 2 3" xfId="4899"/>
    <cellStyle name="Vejica 2 3 2 4 2 2 3 2" xfId="9125"/>
    <cellStyle name="Vejica 2 3 2 4 2 2 3 2 2" xfId="23283"/>
    <cellStyle name="Vejica 2 3 2 4 2 2 3 3" xfId="13351"/>
    <cellStyle name="Vejica 2 3 2 4 2 2 3 3 2" xfId="27509"/>
    <cellStyle name="Vejica 2 3 2 4 2 2 3 4" xfId="17609"/>
    <cellStyle name="Vejica 2 3 2 4 2 2 4" xfId="3491"/>
    <cellStyle name="Vejica 2 3 2 4 2 2 4 2" xfId="7717"/>
    <cellStyle name="Vejica 2 3 2 4 2 2 4 2 2" xfId="21875"/>
    <cellStyle name="Vejica 2 3 2 4 2 2 4 3" xfId="11943"/>
    <cellStyle name="Vejica 2 3 2 4 2 2 4 3 2" xfId="26101"/>
    <cellStyle name="Vejica 2 3 2 4 2 2 4 4" xfId="16201"/>
    <cellStyle name="Vejica 2 3 2 4 2 2 5" xfId="2083"/>
    <cellStyle name="Vejica 2 3 2 4 2 2 5 2" xfId="19025"/>
    <cellStyle name="Vejica 2 3 2 4 2 2 6" xfId="6309"/>
    <cellStyle name="Vejica 2 3 2 4 2 2 6 2" xfId="20467"/>
    <cellStyle name="Vejica 2 3 2 4 2 2 7" xfId="10535"/>
    <cellStyle name="Vejica 2 3 2 4 2 2 7 2" xfId="24693"/>
    <cellStyle name="Vejica 2 3 2 4 2 2 8" xfId="14793"/>
    <cellStyle name="Vejica 2 3 2 4 2 3" xfId="990"/>
    <cellStyle name="Vejica 2 3 2 4 2 3 2" xfId="5251"/>
    <cellStyle name="Vejica 2 3 2 4 2 3 2 2" xfId="9477"/>
    <cellStyle name="Vejica 2 3 2 4 2 3 2 2 2" xfId="23635"/>
    <cellStyle name="Vejica 2 3 2 4 2 3 2 3" xfId="13703"/>
    <cellStyle name="Vejica 2 3 2 4 2 3 2 3 2" xfId="27861"/>
    <cellStyle name="Vejica 2 3 2 4 2 3 2 4" xfId="17961"/>
    <cellStyle name="Vejica 2 3 2 4 2 3 3" xfId="3843"/>
    <cellStyle name="Vejica 2 3 2 4 2 3 3 2" xfId="8069"/>
    <cellStyle name="Vejica 2 3 2 4 2 3 3 2 2" xfId="22227"/>
    <cellStyle name="Vejica 2 3 2 4 2 3 3 3" xfId="12295"/>
    <cellStyle name="Vejica 2 3 2 4 2 3 3 3 2" xfId="26453"/>
    <cellStyle name="Vejica 2 3 2 4 2 3 3 4" xfId="16553"/>
    <cellStyle name="Vejica 2 3 2 4 2 3 4" xfId="2435"/>
    <cellStyle name="Vejica 2 3 2 4 2 3 4 2" xfId="19377"/>
    <cellStyle name="Vejica 2 3 2 4 2 3 5" xfId="6661"/>
    <cellStyle name="Vejica 2 3 2 4 2 3 5 2" xfId="20819"/>
    <cellStyle name="Vejica 2 3 2 4 2 3 6" xfId="10887"/>
    <cellStyle name="Vejica 2 3 2 4 2 3 6 2" xfId="25045"/>
    <cellStyle name="Vejica 2 3 2 4 2 3 7" xfId="15145"/>
    <cellStyle name="Vejica 2 3 2 4 2 4" xfId="4547"/>
    <cellStyle name="Vejica 2 3 2 4 2 4 2" xfId="8773"/>
    <cellStyle name="Vejica 2 3 2 4 2 4 2 2" xfId="22931"/>
    <cellStyle name="Vejica 2 3 2 4 2 4 3" xfId="12999"/>
    <cellStyle name="Vejica 2 3 2 4 2 4 3 2" xfId="27157"/>
    <cellStyle name="Vejica 2 3 2 4 2 4 4" xfId="17257"/>
    <cellStyle name="Vejica 2 3 2 4 2 5" xfId="3139"/>
    <cellStyle name="Vejica 2 3 2 4 2 5 2" xfId="7365"/>
    <cellStyle name="Vejica 2 3 2 4 2 5 2 2" xfId="21523"/>
    <cellStyle name="Vejica 2 3 2 4 2 5 3" xfId="11591"/>
    <cellStyle name="Vejica 2 3 2 4 2 5 3 2" xfId="25749"/>
    <cellStyle name="Vejica 2 3 2 4 2 5 4" xfId="15849"/>
    <cellStyle name="Vejica 2 3 2 4 2 6" xfId="1731"/>
    <cellStyle name="Vejica 2 3 2 4 2 6 2" xfId="18673"/>
    <cellStyle name="Vejica 2 3 2 4 2 7" xfId="5957"/>
    <cellStyle name="Vejica 2 3 2 4 2 7 2" xfId="20115"/>
    <cellStyle name="Vejica 2 3 2 4 2 8" xfId="10183"/>
    <cellStyle name="Vejica 2 3 2 4 2 8 2" xfId="24341"/>
    <cellStyle name="Vejica 2 3 2 4 2 9" xfId="14441"/>
    <cellStyle name="Vejica 2 3 2 4 3" xfId="510"/>
    <cellStyle name="Vejica 2 3 2 4 3 2" xfId="1214"/>
    <cellStyle name="Vejica 2 3 2 4 3 2 2" xfId="5475"/>
    <cellStyle name="Vejica 2 3 2 4 3 2 2 2" xfId="9701"/>
    <cellStyle name="Vejica 2 3 2 4 3 2 2 2 2" xfId="23859"/>
    <cellStyle name="Vejica 2 3 2 4 3 2 2 3" xfId="13927"/>
    <cellStyle name="Vejica 2 3 2 4 3 2 2 3 2" xfId="28085"/>
    <cellStyle name="Vejica 2 3 2 4 3 2 2 4" xfId="18185"/>
    <cellStyle name="Vejica 2 3 2 4 3 2 3" xfId="4067"/>
    <cellStyle name="Vejica 2 3 2 4 3 2 3 2" xfId="8293"/>
    <cellStyle name="Vejica 2 3 2 4 3 2 3 2 2" xfId="22451"/>
    <cellStyle name="Vejica 2 3 2 4 3 2 3 3" xfId="12519"/>
    <cellStyle name="Vejica 2 3 2 4 3 2 3 3 2" xfId="26677"/>
    <cellStyle name="Vejica 2 3 2 4 3 2 3 4" xfId="16777"/>
    <cellStyle name="Vejica 2 3 2 4 3 2 4" xfId="2659"/>
    <cellStyle name="Vejica 2 3 2 4 3 2 4 2" xfId="19601"/>
    <cellStyle name="Vejica 2 3 2 4 3 2 5" xfId="6885"/>
    <cellStyle name="Vejica 2 3 2 4 3 2 5 2" xfId="21043"/>
    <cellStyle name="Vejica 2 3 2 4 3 2 6" xfId="11111"/>
    <cellStyle name="Vejica 2 3 2 4 3 2 6 2" xfId="25269"/>
    <cellStyle name="Vejica 2 3 2 4 3 2 7" xfId="15369"/>
    <cellStyle name="Vejica 2 3 2 4 3 3" xfId="4771"/>
    <cellStyle name="Vejica 2 3 2 4 3 3 2" xfId="8997"/>
    <cellStyle name="Vejica 2 3 2 4 3 3 2 2" xfId="23155"/>
    <cellStyle name="Vejica 2 3 2 4 3 3 3" xfId="13223"/>
    <cellStyle name="Vejica 2 3 2 4 3 3 3 2" xfId="27381"/>
    <cellStyle name="Vejica 2 3 2 4 3 3 4" xfId="17481"/>
    <cellStyle name="Vejica 2 3 2 4 3 4" xfId="3363"/>
    <cellStyle name="Vejica 2 3 2 4 3 4 2" xfId="7589"/>
    <cellStyle name="Vejica 2 3 2 4 3 4 2 2" xfId="21747"/>
    <cellStyle name="Vejica 2 3 2 4 3 4 3" xfId="11815"/>
    <cellStyle name="Vejica 2 3 2 4 3 4 3 2" xfId="25973"/>
    <cellStyle name="Vejica 2 3 2 4 3 4 4" xfId="16073"/>
    <cellStyle name="Vejica 2 3 2 4 3 5" xfId="1955"/>
    <cellStyle name="Vejica 2 3 2 4 3 5 2" xfId="18897"/>
    <cellStyle name="Vejica 2 3 2 4 3 6" xfId="6181"/>
    <cellStyle name="Vejica 2 3 2 4 3 6 2" xfId="20339"/>
    <cellStyle name="Vejica 2 3 2 4 3 7" xfId="10407"/>
    <cellStyle name="Vejica 2 3 2 4 3 7 2" xfId="24565"/>
    <cellStyle name="Vejica 2 3 2 4 3 8" xfId="14665"/>
    <cellStyle name="Vejica 2 3 2 4 4" xfId="862"/>
    <cellStyle name="Vejica 2 3 2 4 4 2" xfId="5123"/>
    <cellStyle name="Vejica 2 3 2 4 4 2 2" xfId="9349"/>
    <cellStyle name="Vejica 2 3 2 4 4 2 2 2" xfId="23507"/>
    <cellStyle name="Vejica 2 3 2 4 4 2 3" xfId="13575"/>
    <cellStyle name="Vejica 2 3 2 4 4 2 3 2" xfId="27733"/>
    <cellStyle name="Vejica 2 3 2 4 4 2 4" xfId="17833"/>
    <cellStyle name="Vejica 2 3 2 4 4 3" xfId="3715"/>
    <cellStyle name="Vejica 2 3 2 4 4 3 2" xfId="7941"/>
    <cellStyle name="Vejica 2 3 2 4 4 3 2 2" xfId="22099"/>
    <cellStyle name="Vejica 2 3 2 4 4 3 3" xfId="12167"/>
    <cellStyle name="Vejica 2 3 2 4 4 3 3 2" xfId="26325"/>
    <cellStyle name="Vejica 2 3 2 4 4 3 4" xfId="16425"/>
    <cellStyle name="Vejica 2 3 2 4 4 4" xfId="2307"/>
    <cellStyle name="Vejica 2 3 2 4 4 4 2" xfId="19249"/>
    <cellStyle name="Vejica 2 3 2 4 4 5" xfId="6533"/>
    <cellStyle name="Vejica 2 3 2 4 4 5 2" xfId="20691"/>
    <cellStyle name="Vejica 2 3 2 4 4 6" xfId="10759"/>
    <cellStyle name="Vejica 2 3 2 4 4 6 2" xfId="24917"/>
    <cellStyle name="Vejica 2 3 2 4 4 7" xfId="15017"/>
    <cellStyle name="Vejica 2 3 2 4 5" xfId="4387"/>
    <cellStyle name="Vejica 2 3 2 4 5 2" xfId="8613"/>
    <cellStyle name="Vejica 2 3 2 4 5 2 2" xfId="22771"/>
    <cellStyle name="Vejica 2 3 2 4 5 3" xfId="12839"/>
    <cellStyle name="Vejica 2 3 2 4 5 3 2" xfId="26997"/>
    <cellStyle name="Vejica 2 3 2 4 5 4" xfId="17097"/>
    <cellStyle name="Vejica 2 3 2 4 6" xfId="2979"/>
    <cellStyle name="Vejica 2 3 2 4 6 2" xfId="7205"/>
    <cellStyle name="Vejica 2 3 2 4 6 2 2" xfId="21363"/>
    <cellStyle name="Vejica 2 3 2 4 6 3" xfId="11431"/>
    <cellStyle name="Vejica 2 3 2 4 6 3 2" xfId="25589"/>
    <cellStyle name="Vejica 2 3 2 4 6 4" xfId="15689"/>
    <cellStyle name="Vejica 2 3 2 4 7" xfId="1571"/>
    <cellStyle name="Vejica 2 3 2 4 7 2" xfId="18513"/>
    <cellStyle name="Vejica 2 3 2 4 8" xfId="5797"/>
    <cellStyle name="Vejica 2 3 2 4 8 2" xfId="19955"/>
    <cellStyle name="Vejica 2 3 2 4 9" xfId="10023"/>
    <cellStyle name="Vejica 2 3 2 4 9 2" xfId="24181"/>
    <cellStyle name="Vejica 2 3 2 5" xfId="55"/>
    <cellStyle name="Vejica 2 3 2 5 10" xfId="14249"/>
    <cellStyle name="Vejica 2 3 2 5 2" xfId="221"/>
    <cellStyle name="Vejica 2 3 2 5 2 2" xfId="574"/>
    <cellStyle name="Vejica 2 3 2 5 2 2 2" xfId="1278"/>
    <cellStyle name="Vejica 2 3 2 5 2 2 2 2" xfId="5539"/>
    <cellStyle name="Vejica 2 3 2 5 2 2 2 2 2" xfId="9765"/>
    <cellStyle name="Vejica 2 3 2 5 2 2 2 2 2 2" xfId="23923"/>
    <cellStyle name="Vejica 2 3 2 5 2 2 2 2 3" xfId="13991"/>
    <cellStyle name="Vejica 2 3 2 5 2 2 2 2 3 2" xfId="28149"/>
    <cellStyle name="Vejica 2 3 2 5 2 2 2 2 4" xfId="18249"/>
    <cellStyle name="Vejica 2 3 2 5 2 2 2 3" xfId="4131"/>
    <cellStyle name="Vejica 2 3 2 5 2 2 2 3 2" xfId="8357"/>
    <cellStyle name="Vejica 2 3 2 5 2 2 2 3 2 2" xfId="22515"/>
    <cellStyle name="Vejica 2 3 2 5 2 2 2 3 3" xfId="12583"/>
    <cellStyle name="Vejica 2 3 2 5 2 2 2 3 3 2" xfId="26741"/>
    <cellStyle name="Vejica 2 3 2 5 2 2 2 3 4" xfId="16841"/>
    <cellStyle name="Vejica 2 3 2 5 2 2 2 4" xfId="2723"/>
    <cellStyle name="Vejica 2 3 2 5 2 2 2 4 2" xfId="19665"/>
    <cellStyle name="Vejica 2 3 2 5 2 2 2 5" xfId="6949"/>
    <cellStyle name="Vejica 2 3 2 5 2 2 2 5 2" xfId="21107"/>
    <cellStyle name="Vejica 2 3 2 5 2 2 2 6" xfId="11175"/>
    <cellStyle name="Vejica 2 3 2 5 2 2 2 6 2" xfId="25333"/>
    <cellStyle name="Vejica 2 3 2 5 2 2 2 7" xfId="15433"/>
    <cellStyle name="Vejica 2 3 2 5 2 2 3" xfId="4835"/>
    <cellStyle name="Vejica 2 3 2 5 2 2 3 2" xfId="9061"/>
    <cellStyle name="Vejica 2 3 2 5 2 2 3 2 2" xfId="23219"/>
    <cellStyle name="Vejica 2 3 2 5 2 2 3 3" xfId="13287"/>
    <cellStyle name="Vejica 2 3 2 5 2 2 3 3 2" xfId="27445"/>
    <cellStyle name="Vejica 2 3 2 5 2 2 3 4" xfId="17545"/>
    <cellStyle name="Vejica 2 3 2 5 2 2 4" xfId="3427"/>
    <cellStyle name="Vejica 2 3 2 5 2 2 4 2" xfId="7653"/>
    <cellStyle name="Vejica 2 3 2 5 2 2 4 2 2" xfId="21811"/>
    <cellStyle name="Vejica 2 3 2 5 2 2 4 3" xfId="11879"/>
    <cellStyle name="Vejica 2 3 2 5 2 2 4 3 2" xfId="26037"/>
    <cellStyle name="Vejica 2 3 2 5 2 2 4 4" xfId="16137"/>
    <cellStyle name="Vejica 2 3 2 5 2 2 5" xfId="2019"/>
    <cellStyle name="Vejica 2 3 2 5 2 2 5 2" xfId="18961"/>
    <cellStyle name="Vejica 2 3 2 5 2 2 6" xfId="6245"/>
    <cellStyle name="Vejica 2 3 2 5 2 2 6 2" xfId="20403"/>
    <cellStyle name="Vejica 2 3 2 5 2 2 7" xfId="10471"/>
    <cellStyle name="Vejica 2 3 2 5 2 2 7 2" xfId="24629"/>
    <cellStyle name="Vejica 2 3 2 5 2 2 8" xfId="14729"/>
    <cellStyle name="Vejica 2 3 2 5 2 3" xfId="926"/>
    <cellStyle name="Vejica 2 3 2 5 2 3 2" xfId="5187"/>
    <cellStyle name="Vejica 2 3 2 5 2 3 2 2" xfId="9413"/>
    <cellStyle name="Vejica 2 3 2 5 2 3 2 2 2" xfId="23571"/>
    <cellStyle name="Vejica 2 3 2 5 2 3 2 3" xfId="13639"/>
    <cellStyle name="Vejica 2 3 2 5 2 3 2 3 2" xfId="27797"/>
    <cellStyle name="Vejica 2 3 2 5 2 3 2 4" xfId="17897"/>
    <cellStyle name="Vejica 2 3 2 5 2 3 3" xfId="3779"/>
    <cellStyle name="Vejica 2 3 2 5 2 3 3 2" xfId="8005"/>
    <cellStyle name="Vejica 2 3 2 5 2 3 3 2 2" xfId="22163"/>
    <cellStyle name="Vejica 2 3 2 5 2 3 3 3" xfId="12231"/>
    <cellStyle name="Vejica 2 3 2 5 2 3 3 3 2" xfId="26389"/>
    <cellStyle name="Vejica 2 3 2 5 2 3 3 4" xfId="16489"/>
    <cellStyle name="Vejica 2 3 2 5 2 3 4" xfId="2371"/>
    <cellStyle name="Vejica 2 3 2 5 2 3 4 2" xfId="19313"/>
    <cellStyle name="Vejica 2 3 2 5 2 3 5" xfId="6597"/>
    <cellStyle name="Vejica 2 3 2 5 2 3 5 2" xfId="20755"/>
    <cellStyle name="Vejica 2 3 2 5 2 3 6" xfId="10823"/>
    <cellStyle name="Vejica 2 3 2 5 2 3 6 2" xfId="24981"/>
    <cellStyle name="Vejica 2 3 2 5 2 3 7" xfId="15081"/>
    <cellStyle name="Vejica 2 3 2 5 2 4" xfId="4483"/>
    <cellStyle name="Vejica 2 3 2 5 2 4 2" xfId="8709"/>
    <cellStyle name="Vejica 2 3 2 5 2 4 2 2" xfId="22867"/>
    <cellStyle name="Vejica 2 3 2 5 2 4 3" xfId="12935"/>
    <cellStyle name="Vejica 2 3 2 5 2 4 3 2" xfId="27093"/>
    <cellStyle name="Vejica 2 3 2 5 2 4 4" xfId="17193"/>
    <cellStyle name="Vejica 2 3 2 5 2 5" xfId="3075"/>
    <cellStyle name="Vejica 2 3 2 5 2 5 2" xfId="7301"/>
    <cellStyle name="Vejica 2 3 2 5 2 5 2 2" xfId="21459"/>
    <cellStyle name="Vejica 2 3 2 5 2 5 3" xfId="11527"/>
    <cellStyle name="Vejica 2 3 2 5 2 5 3 2" xfId="25685"/>
    <cellStyle name="Vejica 2 3 2 5 2 5 4" xfId="15785"/>
    <cellStyle name="Vejica 2 3 2 5 2 6" xfId="1667"/>
    <cellStyle name="Vejica 2 3 2 5 2 6 2" xfId="18609"/>
    <cellStyle name="Vejica 2 3 2 5 2 7" xfId="5893"/>
    <cellStyle name="Vejica 2 3 2 5 2 7 2" xfId="20051"/>
    <cellStyle name="Vejica 2 3 2 5 2 8" xfId="10119"/>
    <cellStyle name="Vejica 2 3 2 5 2 8 2" xfId="24277"/>
    <cellStyle name="Vejica 2 3 2 5 2 9" xfId="14377"/>
    <cellStyle name="Vejica 2 3 2 5 3" xfId="446"/>
    <cellStyle name="Vejica 2 3 2 5 3 2" xfId="1150"/>
    <cellStyle name="Vejica 2 3 2 5 3 2 2" xfId="5411"/>
    <cellStyle name="Vejica 2 3 2 5 3 2 2 2" xfId="9637"/>
    <cellStyle name="Vejica 2 3 2 5 3 2 2 2 2" xfId="23795"/>
    <cellStyle name="Vejica 2 3 2 5 3 2 2 3" xfId="13863"/>
    <cellStyle name="Vejica 2 3 2 5 3 2 2 3 2" xfId="28021"/>
    <cellStyle name="Vejica 2 3 2 5 3 2 2 4" xfId="18121"/>
    <cellStyle name="Vejica 2 3 2 5 3 2 3" xfId="4003"/>
    <cellStyle name="Vejica 2 3 2 5 3 2 3 2" xfId="8229"/>
    <cellStyle name="Vejica 2 3 2 5 3 2 3 2 2" xfId="22387"/>
    <cellStyle name="Vejica 2 3 2 5 3 2 3 3" xfId="12455"/>
    <cellStyle name="Vejica 2 3 2 5 3 2 3 3 2" xfId="26613"/>
    <cellStyle name="Vejica 2 3 2 5 3 2 3 4" xfId="16713"/>
    <cellStyle name="Vejica 2 3 2 5 3 2 4" xfId="2595"/>
    <cellStyle name="Vejica 2 3 2 5 3 2 4 2" xfId="19537"/>
    <cellStyle name="Vejica 2 3 2 5 3 2 5" xfId="6821"/>
    <cellStyle name="Vejica 2 3 2 5 3 2 5 2" xfId="20979"/>
    <cellStyle name="Vejica 2 3 2 5 3 2 6" xfId="11047"/>
    <cellStyle name="Vejica 2 3 2 5 3 2 6 2" xfId="25205"/>
    <cellStyle name="Vejica 2 3 2 5 3 2 7" xfId="15305"/>
    <cellStyle name="Vejica 2 3 2 5 3 3" xfId="4707"/>
    <cellStyle name="Vejica 2 3 2 5 3 3 2" xfId="8933"/>
    <cellStyle name="Vejica 2 3 2 5 3 3 2 2" xfId="23091"/>
    <cellStyle name="Vejica 2 3 2 5 3 3 3" xfId="13159"/>
    <cellStyle name="Vejica 2 3 2 5 3 3 3 2" xfId="27317"/>
    <cellStyle name="Vejica 2 3 2 5 3 3 4" xfId="17417"/>
    <cellStyle name="Vejica 2 3 2 5 3 4" xfId="3299"/>
    <cellStyle name="Vejica 2 3 2 5 3 4 2" xfId="7525"/>
    <cellStyle name="Vejica 2 3 2 5 3 4 2 2" xfId="21683"/>
    <cellStyle name="Vejica 2 3 2 5 3 4 3" xfId="11751"/>
    <cellStyle name="Vejica 2 3 2 5 3 4 3 2" xfId="25909"/>
    <cellStyle name="Vejica 2 3 2 5 3 4 4" xfId="16009"/>
    <cellStyle name="Vejica 2 3 2 5 3 5" xfId="1891"/>
    <cellStyle name="Vejica 2 3 2 5 3 5 2" xfId="18833"/>
    <cellStyle name="Vejica 2 3 2 5 3 6" xfId="6117"/>
    <cellStyle name="Vejica 2 3 2 5 3 6 2" xfId="20275"/>
    <cellStyle name="Vejica 2 3 2 5 3 7" xfId="10343"/>
    <cellStyle name="Vejica 2 3 2 5 3 7 2" xfId="24501"/>
    <cellStyle name="Vejica 2 3 2 5 3 8" xfId="14601"/>
    <cellStyle name="Vejica 2 3 2 5 4" xfId="798"/>
    <cellStyle name="Vejica 2 3 2 5 4 2" xfId="5059"/>
    <cellStyle name="Vejica 2 3 2 5 4 2 2" xfId="9285"/>
    <cellStyle name="Vejica 2 3 2 5 4 2 2 2" xfId="23443"/>
    <cellStyle name="Vejica 2 3 2 5 4 2 3" xfId="13511"/>
    <cellStyle name="Vejica 2 3 2 5 4 2 3 2" xfId="27669"/>
    <cellStyle name="Vejica 2 3 2 5 4 2 4" xfId="17769"/>
    <cellStyle name="Vejica 2 3 2 5 4 3" xfId="3651"/>
    <cellStyle name="Vejica 2 3 2 5 4 3 2" xfId="7877"/>
    <cellStyle name="Vejica 2 3 2 5 4 3 2 2" xfId="22035"/>
    <cellStyle name="Vejica 2 3 2 5 4 3 3" xfId="12103"/>
    <cellStyle name="Vejica 2 3 2 5 4 3 3 2" xfId="26261"/>
    <cellStyle name="Vejica 2 3 2 5 4 3 4" xfId="16361"/>
    <cellStyle name="Vejica 2 3 2 5 4 4" xfId="2243"/>
    <cellStyle name="Vejica 2 3 2 5 4 4 2" xfId="19185"/>
    <cellStyle name="Vejica 2 3 2 5 4 5" xfId="6469"/>
    <cellStyle name="Vejica 2 3 2 5 4 5 2" xfId="20627"/>
    <cellStyle name="Vejica 2 3 2 5 4 6" xfId="10695"/>
    <cellStyle name="Vejica 2 3 2 5 4 6 2" xfId="24853"/>
    <cellStyle name="Vejica 2 3 2 5 4 7" xfId="14953"/>
    <cellStyle name="Vejica 2 3 2 5 5" xfId="4323"/>
    <cellStyle name="Vejica 2 3 2 5 5 2" xfId="8549"/>
    <cellStyle name="Vejica 2 3 2 5 5 2 2" xfId="22707"/>
    <cellStyle name="Vejica 2 3 2 5 5 3" xfId="12775"/>
    <cellStyle name="Vejica 2 3 2 5 5 3 2" xfId="26933"/>
    <cellStyle name="Vejica 2 3 2 5 5 4" xfId="17033"/>
    <cellStyle name="Vejica 2 3 2 5 6" xfId="2915"/>
    <cellStyle name="Vejica 2 3 2 5 6 2" xfId="7141"/>
    <cellStyle name="Vejica 2 3 2 5 6 2 2" xfId="21299"/>
    <cellStyle name="Vejica 2 3 2 5 6 3" xfId="11367"/>
    <cellStyle name="Vejica 2 3 2 5 6 3 2" xfId="25525"/>
    <cellStyle name="Vejica 2 3 2 5 6 4" xfId="15625"/>
    <cellStyle name="Vejica 2 3 2 5 7" xfId="1539"/>
    <cellStyle name="Vejica 2 3 2 5 7 2" xfId="18481"/>
    <cellStyle name="Vejica 2 3 2 5 8" xfId="5765"/>
    <cellStyle name="Vejica 2 3 2 5 8 2" xfId="19923"/>
    <cellStyle name="Vejica 2 3 2 5 9" xfId="9991"/>
    <cellStyle name="Vejica 2 3 2 5 9 2" xfId="24149"/>
    <cellStyle name="Vejica 2 3 2 6" xfId="155"/>
    <cellStyle name="Vejica 2 3 2 6 2" xfId="540"/>
    <cellStyle name="Vejica 2 3 2 6 2 2" xfId="1244"/>
    <cellStyle name="Vejica 2 3 2 6 2 2 2" xfId="5505"/>
    <cellStyle name="Vejica 2 3 2 6 2 2 2 2" xfId="9731"/>
    <cellStyle name="Vejica 2 3 2 6 2 2 2 2 2" xfId="23889"/>
    <cellStyle name="Vejica 2 3 2 6 2 2 2 3" xfId="13957"/>
    <cellStyle name="Vejica 2 3 2 6 2 2 2 3 2" xfId="28115"/>
    <cellStyle name="Vejica 2 3 2 6 2 2 2 4" xfId="18215"/>
    <cellStyle name="Vejica 2 3 2 6 2 2 3" xfId="4097"/>
    <cellStyle name="Vejica 2 3 2 6 2 2 3 2" xfId="8323"/>
    <cellStyle name="Vejica 2 3 2 6 2 2 3 2 2" xfId="22481"/>
    <cellStyle name="Vejica 2 3 2 6 2 2 3 3" xfId="12549"/>
    <cellStyle name="Vejica 2 3 2 6 2 2 3 3 2" xfId="26707"/>
    <cellStyle name="Vejica 2 3 2 6 2 2 3 4" xfId="16807"/>
    <cellStyle name="Vejica 2 3 2 6 2 2 4" xfId="2689"/>
    <cellStyle name="Vejica 2 3 2 6 2 2 4 2" xfId="19631"/>
    <cellStyle name="Vejica 2 3 2 6 2 2 5" xfId="6915"/>
    <cellStyle name="Vejica 2 3 2 6 2 2 5 2" xfId="21073"/>
    <cellStyle name="Vejica 2 3 2 6 2 2 6" xfId="11141"/>
    <cellStyle name="Vejica 2 3 2 6 2 2 6 2" xfId="25299"/>
    <cellStyle name="Vejica 2 3 2 6 2 2 7" xfId="15399"/>
    <cellStyle name="Vejica 2 3 2 6 2 3" xfId="4801"/>
    <cellStyle name="Vejica 2 3 2 6 2 3 2" xfId="9027"/>
    <cellStyle name="Vejica 2 3 2 6 2 3 2 2" xfId="23185"/>
    <cellStyle name="Vejica 2 3 2 6 2 3 3" xfId="13253"/>
    <cellStyle name="Vejica 2 3 2 6 2 3 3 2" xfId="27411"/>
    <cellStyle name="Vejica 2 3 2 6 2 3 4" xfId="17511"/>
    <cellStyle name="Vejica 2 3 2 6 2 4" xfId="3393"/>
    <cellStyle name="Vejica 2 3 2 6 2 4 2" xfId="7619"/>
    <cellStyle name="Vejica 2 3 2 6 2 4 2 2" xfId="21777"/>
    <cellStyle name="Vejica 2 3 2 6 2 4 3" xfId="11845"/>
    <cellStyle name="Vejica 2 3 2 6 2 4 3 2" xfId="26003"/>
    <cellStyle name="Vejica 2 3 2 6 2 4 4" xfId="16103"/>
    <cellStyle name="Vejica 2 3 2 6 2 5" xfId="1985"/>
    <cellStyle name="Vejica 2 3 2 6 2 5 2" xfId="18927"/>
    <cellStyle name="Vejica 2 3 2 6 2 6" xfId="6211"/>
    <cellStyle name="Vejica 2 3 2 6 2 6 2" xfId="20369"/>
    <cellStyle name="Vejica 2 3 2 6 2 7" xfId="10437"/>
    <cellStyle name="Vejica 2 3 2 6 2 7 2" xfId="24595"/>
    <cellStyle name="Vejica 2 3 2 6 2 8" xfId="14695"/>
    <cellStyle name="Vejica 2 3 2 6 3" xfId="892"/>
    <cellStyle name="Vejica 2 3 2 6 3 2" xfId="5153"/>
    <cellStyle name="Vejica 2 3 2 6 3 2 2" xfId="9379"/>
    <cellStyle name="Vejica 2 3 2 6 3 2 2 2" xfId="23537"/>
    <cellStyle name="Vejica 2 3 2 6 3 2 3" xfId="13605"/>
    <cellStyle name="Vejica 2 3 2 6 3 2 3 2" xfId="27763"/>
    <cellStyle name="Vejica 2 3 2 6 3 2 4" xfId="17863"/>
    <cellStyle name="Vejica 2 3 2 6 3 3" xfId="3745"/>
    <cellStyle name="Vejica 2 3 2 6 3 3 2" xfId="7971"/>
    <cellStyle name="Vejica 2 3 2 6 3 3 2 2" xfId="22129"/>
    <cellStyle name="Vejica 2 3 2 6 3 3 3" xfId="12197"/>
    <cellStyle name="Vejica 2 3 2 6 3 3 3 2" xfId="26355"/>
    <cellStyle name="Vejica 2 3 2 6 3 3 4" xfId="16455"/>
    <cellStyle name="Vejica 2 3 2 6 3 4" xfId="2337"/>
    <cellStyle name="Vejica 2 3 2 6 3 4 2" xfId="19279"/>
    <cellStyle name="Vejica 2 3 2 6 3 5" xfId="6563"/>
    <cellStyle name="Vejica 2 3 2 6 3 5 2" xfId="20721"/>
    <cellStyle name="Vejica 2 3 2 6 3 6" xfId="10789"/>
    <cellStyle name="Vejica 2 3 2 6 3 6 2" xfId="24947"/>
    <cellStyle name="Vejica 2 3 2 6 3 7" xfId="15047"/>
    <cellStyle name="Vejica 2 3 2 6 4" xfId="4417"/>
    <cellStyle name="Vejica 2 3 2 6 4 2" xfId="8643"/>
    <cellStyle name="Vejica 2 3 2 6 4 2 2" xfId="22801"/>
    <cellStyle name="Vejica 2 3 2 6 4 3" xfId="12869"/>
    <cellStyle name="Vejica 2 3 2 6 4 3 2" xfId="27027"/>
    <cellStyle name="Vejica 2 3 2 6 4 4" xfId="17127"/>
    <cellStyle name="Vejica 2 3 2 6 5" xfId="3009"/>
    <cellStyle name="Vejica 2 3 2 6 5 2" xfId="7235"/>
    <cellStyle name="Vejica 2 3 2 6 5 2 2" xfId="21393"/>
    <cellStyle name="Vejica 2 3 2 6 5 3" xfId="11461"/>
    <cellStyle name="Vejica 2 3 2 6 5 3 2" xfId="25619"/>
    <cellStyle name="Vejica 2 3 2 6 5 4" xfId="15719"/>
    <cellStyle name="Vejica 2 3 2 6 6" xfId="1601"/>
    <cellStyle name="Vejica 2 3 2 6 6 2" xfId="18543"/>
    <cellStyle name="Vejica 2 3 2 6 7" xfId="5827"/>
    <cellStyle name="Vejica 2 3 2 6 7 2" xfId="19985"/>
    <cellStyle name="Vejica 2 3 2 6 8" xfId="10053"/>
    <cellStyle name="Vejica 2 3 2 6 8 2" xfId="24211"/>
    <cellStyle name="Vejica 2 3 2 6 9" xfId="14311"/>
    <cellStyle name="Vejica 2 3 2 7" xfId="187"/>
    <cellStyle name="Vejica 2 3 2 7 2" xfId="412"/>
    <cellStyle name="Vejica 2 3 2 7 2 2" xfId="1116"/>
    <cellStyle name="Vejica 2 3 2 7 2 2 2" xfId="5377"/>
    <cellStyle name="Vejica 2 3 2 7 2 2 2 2" xfId="9603"/>
    <cellStyle name="Vejica 2 3 2 7 2 2 2 2 2" xfId="23761"/>
    <cellStyle name="Vejica 2 3 2 7 2 2 2 3" xfId="13829"/>
    <cellStyle name="Vejica 2 3 2 7 2 2 2 3 2" xfId="27987"/>
    <cellStyle name="Vejica 2 3 2 7 2 2 2 4" xfId="18087"/>
    <cellStyle name="Vejica 2 3 2 7 2 2 3" xfId="3969"/>
    <cellStyle name="Vejica 2 3 2 7 2 2 3 2" xfId="8195"/>
    <cellStyle name="Vejica 2 3 2 7 2 2 3 2 2" xfId="22353"/>
    <cellStyle name="Vejica 2 3 2 7 2 2 3 3" xfId="12421"/>
    <cellStyle name="Vejica 2 3 2 7 2 2 3 3 2" xfId="26579"/>
    <cellStyle name="Vejica 2 3 2 7 2 2 3 4" xfId="16679"/>
    <cellStyle name="Vejica 2 3 2 7 2 2 4" xfId="2561"/>
    <cellStyle name="Vejica 2 3 2 7 2 2 4 2" xfId="19503"/>
    <cellStyle name="Vejica 2 3 2 7 2 2 5" xfId="6787"/>
    <cellStyle name="Vejica 2 3 2 7 2 2 5 2" xfId="20945"/>
    <cellStyle name="Vejica 2 3 2 7 2 2 6" xfId="11013"/>
    <cellStyle name="Vejica 2 3 2 7 2 2 6 2" xfId="25171"/>
    <cellStyle name="Vejica 2 3 2 7 2 2 7" xfId="15271"/>
    <cellStyle name="Vejica 2 3 2 7 2 3" xfId="4673"/>
    <cellStyle name="Vejica 2 3 2 7 2 3 2" xfId="8899"/>
    <cellStyle name="Vejica 2 3 2 7 2 3 2 2" xfId="23057"/>
    <cellStyle name="Vejica 2 3 2 7 2 3 3" xfId="13125"/>
    <cellStyle name="Vejica 2 3 2 7 2 3 3 2" xfId="27283"/>
    <cellStyle name="Vejica 2 3 2 7 2 3 4" xfId="17383"/>
    <cellStyle name="Vejica 2 3 2 7 2 4" xfId="3265"/>
    <cellStyle name="Vejica 2 3 2 7 2 4 2" xfId="7491"/>
    <cellStyle name="Vejica 2 3 2 7 2 4 2 2" xfId="21649"/>
    <cellStyle name="Vejica 2 3 2 7 2 4 3" xfId="11717"/>
    <cellStyle name="Vejica 2 3 2 7 2 4 3 2" xfId="25875"/>
    <cellStyle name="Vejica 2 3 2 7 2 4 4" xfId="15975"/>
    <cellStyle name="Vejica 2 3 2 7 2 5" xfId="1857"/>
    <cellStyle name="Vejica 2 3 2 7 2 5 2" xfId="18799"/>
    <cellStyle name="Vejica 2 3 2 7 2 6" xfId="6083"/>
    <cellStyle name="Vejica 2 3 2 7 2 6 2" xfId="20241"/>
    <cellStyle name="Vejica 2 3 2 7 2 7" xfId="10309"/>
    <cellStyle name="Vejica 2 3 2 7 2 7 2" xfId="24467"/>
    <cellStyle name="Vejica 2 3 2 7 2 8" xfId="14567"/>
    <cellStyle name="Vejica 2 3 2 7 3" xfId="764"/>
    <cellStyle name="Vejica 2 3 2 7 3 2" xfId="5025"/>
    <cellStyle name="Vejica 2 3 2 7 3 2 2" xfId="9251"/>
    <cellStyle name="Vejica 2 3 2 7 3 2 2 2" xfId="23409"/>
    <cellStyle name="Vejica 2 3 2 7 3 2 3" xfId="13477"/>
    <cellStyle name="Vejica 2 3 2 7 3 2 3 2" xfId="27635"/>
    <cellStyle name="Vejica 2 3 2 7 3 2 4" xfId="17735"/>
    <cellStyle name="Vejica 2 3 2 7 3 3" xfId="3617"/>
    <cellStyle name="Vejica 2 3 2 7 3 3 2" xfId="7843"/>
    <cellStyle name="Vejica 2 3 2 7 3 3 2 2" xfId="22001"/>
    <cellStyle name="Vejica 2 3 2 7 3 3 3" xfId="12069"/>
    <cellStyle name="Vejica 2 3 2 7 3 3 3 2" xfId="26227"/>
    <cellStyle name="Vejica 2 3 2 7 3 3 4" xfId="16327"/>
    <cellStyle name="Vejica 2 3 2 7 3 4" xfId="2209"/>
    <cellStyle name="Vejica 2 3 2 7 3 4 2" xfId="19151"/>
    <cellStyle name="Vejica 2 3 2 7 3 5" xfId="6435"/>
    <cellStyle name="Vejica 2 3 2 7 3 5 2" xfId="20593"/>
    <cellStyle name="Vejica 2 3 2 7 3 6" xfId="10661"/>
    <cellStyle name="Vejica 2 3 2 7 3 6 2" xfId="24819"/>
    <cellStyle name="Vejica 2 3 2 7 3 7" xfId="14919"/>
    <cellStyle name="Vejica 2 3 2 7 4" xfId="4449"/>
    <cellStyle name="Vejica 2 3 2 7 4 2" xfId="8675"/>
    <cellStyle name="Vejica 2 3 2 7 4 2 2" xfId="22833"/>
    <cellStyle name="Vejica 2 3 2 7 4 3" xfId="12901"/>
    <cellStyle name="Vejica 2 3 2 7 4 3 2" xfId="27059"/>
    <cellStyle name="Vejica 2 3 2 7 4 4" xfId="17159"/>
    <cellStyle name="Vejica 2 3 2 7 5" xfId="3041"/>
    <cellStyle name="Vejica 2 3 2 7 5 2" xfId="7267"/>
    <cellStyle name="Vejica 2 3 2 7 5 2 2" xfId="21425"/>
    <cellStyle name="Vejica 2 3 2 7 5 3" xfId="11493"/>
    <cellStyle name="Vejica 2 3 2 7 5 3 2" xfId="25651"/>
    <cellStyle name="Vejica 2 3 2 7 5 4" xfId="15751"/>
    <cellStyle name="Vejica 2 3 2 7 6" xfId="1633"/>
    <cellStyle name="Vejica 2 3 2 7 6 2" xfId="18575"/>
    <cellStyle name="Vejica 2 3 2 7 7" xfId="5859"/>
    <cellStyle name="Vejica 2 3 2 7 7 2" xfId="20017"/>
    <cellStyle name="Vejica 2 3 2 7 8" xfId="10085"/>
    <cellStyle name="Vejica 2 3 2 7 8 2" xfId="24243"/>
    <cellStyle name="Vejica 2 3 2 7 9" xfId="14343"/>
    <cellStyle name="Vejica 2 3 2 8" xfId="350"/>
    <cellStyle name="Vejica 2 3 2 8 2" xfId="702"/>
    <cellStyle name="Vejica 2 3 2 8 2 2" xfId="1406"/>
    <cellStyle name="Vejica 2 3 2 8 2 2 2" xfId="5667"/>
    <cellStyle name="Vejica 2 3 2 8 2 2 2 2" xfId="9893"/>
    <cellStyle name="Vejica 2 3 2 8 2 2 2 2 2" xfId="24051"/>
    <cellStyle name="Vejica 2 3 2 8 2 2 2 3" xfId="14119"/>
    <cellStyle name="Vejica 2 3 2 8 2 2 2 3 2" xfId="28277"/>
    <cellStyle name="Vejica 2 3 2 8 2 2 2 4" xfId="18377"/>
    <cellStyle name="Vejica 2 3 2 8 2 2 3" xfId="4259"/>
    <cellStyle name="Vejica 2 3 2 8 2 2 3 2" xfId="8485"/>
    <cellStyle name="Vejica 2 3 2 8 2 2 3 2 2" xfId="22643"/>
    <cellStyle name="Vejica 2 3 2 8 2 2 3 3" xfId="12711"/>
    <cellStyle name="Vejica 2 3 2 8 2 2 3 3 2" xfId="26869"/>
    <cellStyle name="Vejica 2 3 2 8 2 2 3 4" xfId="16969"/>
    <cellStyle name="Vejica 2 3 2 8 2 2 4" xfId="2851"/>
    <cellStyle name="Vejica 2 3 2 8 2 2 4 2" xfId="19793"/>
    <cellStyle name="Vejica 2 3 2 8 2 2 5" xfId="7077"/>
    <cellStyle name="Vejica 2 3 2 8 2 2 5 2" xfId="21235"/>
    <cellStyle name="Vejica 2 3 2 8 2 2 6" xfId="11303"/>
    <cellStyle name="Vejica 2 3 2 8 2 2 6 2" xfId="25461"/>
    <cellStyle name="Vejica 2 3 2 8 2 2 7" xfId="15561"/>
    <cellStyle name="Vejica 2 3 2 8 2 3" xfId="4963"/>
    <cellStyle name="Vejica 2 3 2 8 2 3 2" xfId="9189"/>
    <cellStyle name="Vejica 2 3 2 8 2 3 2 2" xfId="23347"/>
    <cellStyle name="Vejica 2 3 2 8 2 3 3" xfId="13415"/>
    <cellStyle name="Vejica 2 3 2 8 2 3 3 2" xfId="27573"/>
    <cellStyle name="Vejica 2 3 2 8 2 3 4" xfId="17673"/>
    <cellStyle name="Vejica 2 3 2 8 2 4" xfId="3555"/>
    <cellStyle name="Vejica 2 3 2 8 2 4 2" xfId="7781"/>
    <cellStyle name="Vejica 2 3 2 8 2 4 2 2" xfId="21939"/>
    <cellStyle name="Vejica 2 3 2 8 2 4 3" xfId="12007"/>
    <cellStyle name="Vejica 2 3 2 8 2 4 3 2" xfId="26165"/>
    <cellStyle name="Vejica 2 3 2 8 2 4 4" xfId="16265"/>
    <cellStyle name="Vejica 2 3 2 8 2 5" xfId="2147"/>
    <cellStyle name="Vejica 2 3 2 8 2 5 2" xfId="19089"/>
    <cellStyle name="Vejica 2 3 2 8 2 6" xfId="6373"/>
    <cellStyle name="Vejica 2 3 2 8 2 6 2" xfId="20531"/>
    <cellStyle name="Vejica 2 3 2 8 2 7" xfId="10599"/>
    <cellStyle name="Vejica 2 3 2 8 2 7 2" xfId="24757"/>
    <cellStyle name="Vejica 2 3 2 8 2 8" xfId="14857"/>
    <cellStyle name="Vejica 2 3 2 8 3" xfId="1054"/>
    <cellStyle name="Vejica 2 3 2 8 3 2" xfId="5315"/>
    <cellStyle name="Vejica 2 3 2 8 3 2 2" xfId="9541"/>
    <cellStyle name="Vejica 2 3 2 8 3 2 2 2" xfId="23699"/>
    <cellStyle name="Vejica 2 3 2 8 3 2 3" xfId="13767"/>
    <cellStyle name="Vejica 2 3 2 8 3 2 3 2" xfId="27925"/>
    <cellStyle name="Vejica 2 3 2 8 3 2 4" xfId="18025"/>
    <cellStyle name="Vejica 2 3 2 8 3 3" xfId="3907"/>
    <cellStyle name="Vejica 2 3 2 8 3 3 2" xfId="8133"/>
    <cellStyle name="Vejica 2 3 2 8 3 3 2 2" xfId="22291"/>
    <cellStyle name="Vejica 2 3 2 8 3 3 3" xfId="12359"/>
    <cellStyle name="Vejica 2 3 2 8 3 3 3 2" xfId="26517"/>
    <cellStyle name="Vejica 2 3 2 8 3 3 4" xfId="16617"/>
    <cellStyle name="Vejica 2 3 2 8 3 4" xfId="2499"/>
    <cellStyle name="Vejica 2 3 2 8 3 4 2" xfId="19441"/>
    <cellStyle name="Vejica 2 3 2 8 3 5" xfId="6725"/>
    <cellStyle name="Vejica 2 3 2 8 3 5 2" xfId="20883"/>
    <cellStyle name="Vejica 2 3 2 8 3 6" xfId="10951"/>
    <cellStyle name="Vejica 2 3 2 8 3 6 2" xfId="25109"/>
    <cellStyle name="Vejica 2 3 2 8 3 7" xfId="15209"/>
    <cellStyle name="Vejica 2 3 2 8 4" xfId="4611"/>
    <cellStyle name="Vejica 2 3 2 8 4 2" xfId="8837"/>
    <cellStyle name="Vejica 2 3 2 8 4 2 2" xfId="22995"/>
    <cellStyle name="Vejica 2 3 2 8 4 3" xfId="13063"/>
    <cellStyle name="Vejica 2 3 2 8 4 3 2" xfId="27221"/>
    <cellStyle name="Vejica 2 3 2 8 4 4" xfId="17321"/>
    <cellStyle name="Vejica 2 3 2 8 5" xfId="3203"/>
    <cellStyle name="Vejica 2 3 2 8 5 2" xfId="7429"/>
    <cellStyle name="Vejica 2 3 2 8 5 2 2" xfId="21587"/>
    <cellStyle name="Vejica 2 3 2 8 5 3" xfId="11655"/>
    <cellStyle name="Vejica 2 3 2 8 5 3 2" xfId="25813"/>
    <cellStyle name="Vejica 2 3 2 8 5 4" xfId="15913"/>
    <cellStyle name="Vejica 2 3 2 8 6" xfId="1795"/>
    <cellStyle name="Vejica 2 3 2 8 6 2" xfId="18737"/>
    <cellStyle name="Vejica 2 3 2 8 7" xfId="6021"/>
    <cellStyle name="Vejica 2 3 2 8 7 2" xfId="20179"/>
    <cellStyle name="Vejica 2 3 2 8 8" xfId="10247"/>
    <cellStyle name="Vejica 2 3 2 8 8 2" xfId="24405"/>
    <cellStyle name="Vejica 2 3 2 8 9" xfId="14505"/>
    <cellStyle name="Vejica 2 3 2 9" xfId="380"/>
    <cellStyle name="Vejica 2 3 2 9 2" xfId="1084"/>
    <cellStyle name="Vejica 2 3 2 9 2 2" xfId="5345"/>
    <cellStyle name="Vejica 2 3 2 9 2 2 2" xfId="9571"/>
    <cellStyle name="Vejica 2 3 2 9 2 2 2 2" xfId="23729"/>
    <cellStyle name="Vejica 2 3 2 9 2 2 3" xfId="13797"/>
    <cellStyle name="Vejica 2 3 2 9 2 2 3 2" xfId="27955"/>
    <cellStyle name="Vejica 2 3 2 9 2 2 4" xfId="18055"/>
    <cellStyle name="Vejica 2 3 2 9 2 3" xfId="3937"/>
    <cellStyle name="Vejica 2 3 2 9 2 3 2" xfId="8163"/>
    <cellStyle name="Vejica 2 3 2 9 2 3 2 2" xfId="22321"/>
    <cellStyle name="Vejica 2 3 2 9 2 3 3" xfId="12389"/>
    <cellStyle name="Vejica 2 3 2 9 2 3 3 2" xfId="26547"/>
    <cellStyle name="Vejica 2 3 2 9 2 3 4" xfId="16647"/>
    <cellStyle name="Vejica 2 3 2 9 2 4" xfId="2529"/>
    <cellStyle name="Vejica 2 3 2 9 2 4 2" xfId="19471"/>
    <cellStyle name="Vejica 2 3 2 9 2 5" xfId="6755"/>
    <cellStyle name="Vejica 2 3 2 9 2 5 2" xfId="20913"/>
    <cellStyle name="Vejica 2 3 2 9 2 6" xfId="10981"/>
    <cellStyle name="Vejica 2 3 2 9 2 6 2" xfId="25139"/>
    <cellStyle name="Vejica 2 3 2 9 2 7" xfId="15239"/>
    <cellStyle name="Vejica 2 3 2 9 3" xfId="4641"/>
    <cellStyle name="Vejica 2 3 2 9 3 2" xfId="8867"/>
    <cellStyle name="Vejica 2 3 2 9 3 2 2" xfId="23025"/>
    <cellStyle name="Vejica 2 3 2 9 3 3" xfId="13093"/>
    <cellStyle name="Vejica 2 3 2 9 3 3 2" xfId="27251"/>
    <cellStyle name="Vejica 2 3 2 9 3 4" xfId="17351"/>
    <cellStyle name="Vejica 2 3 2 9 4" xfId="3233"/>
    <cellStyle name="Vejica 2 3 2 9 4 2" xfId="7459"/>
    <cellStyle name="Vejica 2 3 2 9 4 2 2" xfId="21617"/>
    <cellStyle name="Vejica 2 3 2 9 4 3" xfId="11685"/>
    <cellStyle name="Vejica 2 3 2 9 4 3 2" xfId="25843"/>
    <cellStyle name="Vejica 2 3 2 9 4 4" xfId="15943"/>
    <cellStyle name="Vejica 2 3 2 9 5" xfId="1825"/>
    <cellStyle name="Vejica 2 3 2 9 5 2" xfId="18767"/>
    <cellStyle name="Vejica 2 3 2 9 6" xfId="6051"/>
    <cellStyle name="Vejica 2 3 2 9 6 2" xfId="20209"/>
    <cellStyle name="Vejica 2 3 2 9 7" xfId="10277"/>
    <cellStyle name="Vejica 2 3 2 9 7 2" xfId="24435"/>
    <cellStyle name="Vejica 2 3 2 9 8" xfId="14535"/>
    <cellStyle name="Vejica 2 3 3" xfId="29"/>
    <cellStyle name="Vejica 2 3 3 10" xfId="1446"/>
    <cellStyle name="Vejica 2 3 3 10 2" xfId="4297"/>
    <cellStyle name="Vejica 2 3 3 10 2 2" xfId="19831"/>
    <cellStyle name="Vejica 2 3 3 10 3" xfId="8523"/>
    <cellStyle name="Vejica 2 3 3 10 3 2" xfId="22681"/>
    <cellStyle name="Vejica 2 3 3 10 4" xfId="12749"/>
    <cellStyle name="Vejica 2 3 3 10 4 2" xfId="26907"/>
    <cellStyle name="Vejica 2 3 3 10 5" xfId="17007"/>
    <cellStyle name="Vejica 2 3 3 11" xfId="2889"/>
    <cellStyle name="Vejica 2 3 3 11 2" xfId="7115"/>
    <cellStyle name="Vejica 2 3 3 11 2 2" xfId="21273"/>
    <cellStyle name="Vejica 2 3 3 11 3" xfId="11341"/>
    <cellStyle name="Vejica 2 3 3 11 3 2" xfId="25499"/>
    <cellStyle name="Vejica 2 3 3 11 4" xfId="15599"/>
    <cellStyle name="Vejica 2 3 3 12" xfId="1483"/>
    <cellStyle name="Vejica 2 3 3 12 2" xfId="18425"/>
    <cellStyle name="Vejica 2 3 3 13" xfId="5709"/>
    <cellStyle name="Vejica 2 3 3 13 2" xfId="19867"/>
    <cellStyle name="Vejica 2 3 3 14" xfId="9935"/>
    <cellStyle name="Vejica 2 3 3 14 2" xfId="24093"/>
    <cellStyle name="Vejica 2 3 3 15" xfId="14159"/>
    <cellStyle name="Vejica 2 3 3 15 2" xfId="28317"/>
    <cellStyle name="Vejica 2 3 3 16" xfId="14193"/>
    <cellStyle name="Vejica 2 3 3 2" xfId="101"/>
    <cellStyle name="Vejica 2 3 3 2 10" xfId="9967"/>
    <cellStyle name="Vejica 2 3 3 2 10 2" xfId="24125"/>
    <cellStyle name="Vejica 2 3 3 2 11" xfId="14225"/>
    <cellStyle name="Vejica 2 3 3 2 2" xfId="261"/>
    <cellStyle name="Vejica 2 3 3 2 2 2" xfId="614"/>
    <cellStyle name="Vejica 2 3 3 2 2 2 2" xfId="1318"/>
    <cellStyle name="Vejica 2 3 3 2 2 2 2 2" xfId="5579"/>
    <cellStyle name="Vejica 2 3 3 2 2 2 2 2 2" xfId="9805"/>
    <cellStyle name="Vejica 2 3 3 2 2 2 2 2 2 2" xfId="23963"/>
    <cellStyle name="Vejica 2 3 3 2 2 2 2 2 3" xfId="14031"/>
    <cellStyle name="Vejica 2 3 3 2 2 2 2 2 3 2" xfId="28189"/>
    <cellStyle name="Vejica 2 3 3 2 2 2 2 2 4" xfId="18289"/>
    <cellStyle name="Vejica 2 3 3 2 2 2 2 3" xfId="4171"/>
    <cellStyle name="Vejica 2 3 3 2 2 2 2 3 2" xfId="8397"/>
    <cellStyle name="Vejica 2 3 3 2 2 2 2 3 2 2" xfId="22555"/>
    <cellStyle name="Vejica 2 3 3 2 2 2 2 3 3" xfId="12623"/>
    <cellStyle name="Vejica 2 3 3 2 2 2 2 3 3 2" xfId="26781"/>
    <cellStyle name="Vejica 2 3 3 2 2 2 2 3 4" xfId="16881"/>
    <cellStyle name="Vejica 2 3 3 2 2 2 2 4" xfId="2763"/>
    <cellStyle name="Vejica 2 3 3 2 2 2 2 4 2" xfId="19705"/>
    <cellStyle name="Vejica 2 3 3 2 2 2 2 5" xfId="6989"/>
    <cellStyle name="Vejica 2 3 3 2 2 2 2 5 2" xfId="21147"/>
    <cellStyle name="Vejica 2 3 3 2 2 2 2 6" xfId="11215"/>
    <cellStyle name="Vejica 2 3 3 2 2 2 2 6 2" xfId="25373"/>
    <cellStyle name="Vejica 2 3 3 2 2 2 2 7" xfId="15473"/>
    <cellStyle name="Vejica 2 3 3 2 2 2 3" xfId="4875"/>
    <cellStyle name="Vejica 2 3 3 2 2 2 3 2" xfId="9101"/>
    <cellStyle name="Vejica 2 3 3 2 2 2 3 2 2" xfId="23259"/>
    <cellStyle name="Vejica 2 3 3 2 2 2 3 3" xfId="13327"/>
    <cellStyle name="Vejica 2 3 3 2 2 2 3 3 2" xfId="27485"/>
    <cellStyle name="Vejica 2 3 3 2 2 2 3 4" xfId="17585"/>
    <cellStyle name="Vejica 2 3 3 2 2 2 4" xfId="3467"/>
    <cellStyle name="Vejica 2 3 3 2 2 2 4 2" xfId="7693"/>
    <cellStyle name="Vejica 2 3 3 2 2 2 4 2 2" xfId="21851"/>
    <cellStyle name="Vejica 2 3 3 2 2 2 4 3" xfId="11919"/>
    <cellStyle name="Vejica 2 3 3 2 2 2 4 3 2" xfId="26077"/>
    <cellStyle name="Vejica 2 3 3 2 2 2 4 4" xfId="16177"/>
    <cellStyle name="Vejica 2 3 3 2 2 2 5" xfId="2059"/>
    <cellStyle name="Vejica 2 3 3 2 2 2 5 2" xfId="19001"/>
    <cellStyle name="Vejica 2 3 3 2 2 2 6" xfId="6285"/>
    <cellStyle name="Vejica 2 3 3 2 2 2 6 2" xfId="20443"/>
    <cellStyle name="Vejica 2 3 3 2 2 2 7" xfId="10511"/>
    <cellStyle name="Vejica 2 3 3 2 2 2 7 2" xfId="24669"/>
    <cellStyle name="Vejica 2 3 3 2 2 2 8" xfId="14769"/>
    <cellStyle name="Vejica 2 3 3 2 2 3" xfId="966"/>
    <cellStyle name="Vejica 2 3 3 2 2 3 2" xfId="5227"/>
    <cellStyle name="Vejica 2 3 3 2 2 3 2 2" xfId="9453"/>
    <cellStyle name="Vejica 2 3 3 2 2 3 2 2 2" xfId="23611"/>
    <cellStyle name="Vejica 2 3 3 2 2 3 2 3" xfId="13679"/>
    <cellStyle name="Vejica 2 3 3 2 2 3 2 3 2" xfId="27837"/>
    <cellStyle name="Vejica 2 3 3 2 2 3 2 4" xfId="17937"/>
    <cellStyle name="Vejica 2 3 3 2 2 3 3" xfId="3819"/>
    <cellStyle name="Vejica 2 3 3 2 2 3 3 2" xfId="8045"/>
    <cellStyle name="Vejica 2 3 3 2 2 3 3 2 2" xfId="22203"/>
    <cellStyle name="Vejica 2 3 3 2 2 3 3 3" xfId="12271"/>
    <cellStyle name="Vejica 2 3 3 2 2 3 3 3 2" xfId="26429"/>
    <cellStyle name="Vejica 2 3 3 2 2 3 3 4" xfId="16529"/>
    <cellStyle name="Vejica 2 3 3 2 2 3 4" xfId="2411"/>
    <cellStyle name="Vejica 2 3 3 2 2 3 4 2" xfId="19353"/>
    <cellStyle name="Vejica 2 3 3 2 2 3 5" xfId="6637"/>
    <cellStyle name="Vejica 2 3 3 2 2 3 5 2" xfId="20795"/>
    <cellStyle name="Vejica 2 3 3 2 2 3 6" xfId="10863"/>
    <cellStyle name="Vejica 2 3 3 2 2 3 6 2" xfId="25021"/>
    <cellStyle name="Vejica 2 3 3 2 2 3 7" xfId="15121"/>
    <cellStyle name="Vejica 2 3 3 2 2 4" xfId="4523"/>
    <cellStyle name="Vejica 2 3 3 2 2 4 2" xfId="8749"/>
    <cellStyle name="Vejica 2 3 3 2 2 4 2 2" xfId="22907"/>
    <cellStyle name="Vejica 2 3 3 2 2 4 3" xfId="12975"/>
    <cellStyle name="Vejica 2 3 3 2 2 4 3 2" xfId="27133"/>
    <cellStyle name="Vejica 2 3 3 2 2 4 4" xfId="17233"/>
    <cellStyle name="Vejica 2 3 3 2 2 5" xfId="3115"/>
    <cellStyle name="Vejica 2 3 3 2 2 5 2" xfId="7341"/>
    <cellStyle name="Vejica 2 3 3 2 2 5 2 2" xfId="21499"/>
    <cellStyle name="Vejica 2 3 3 2 2 5 3" xfId="11567"/>
    <cellStyle name="Vejica 2 3 3 2 2 5 3 2" xfId="25725"/>
    <cellStyle name="Vejica 2 3 3 2 2 5 4" xfId="15825"/>
    <cellStyle name="Vejica 2 3 3 2 2 6" xfId="1707"/>
    <cellStyle name="Vejica 2 3 3 2 2 6 2" xfId="18649"/>
    <cellStyle name="Vejica 2 3 3 2 2 7" xfId="5933"/>
    <cellStyle name="Vejica 2 3 3 2 2 7 2" xfId="20091"/>
    <cellStyle name="Vejica 2 3 3 2 2 8" xfId="10159"/>
    <cellStyle name="Vejica 2 3 3 2 2 8 2" xfId="24317"/>
    <cellStyle name="Vejica 2 3 3 2 2 9" xfId="14417"/>
    <cellStyle name="Vejica 2 3 3 2 3" xfId="346"/>
    <cellStyle name="Vejica 2 3 3 2 3 2" xfId="698"/>
    <cellStyle name="Vejica 2 3 3 2 3 2 2" xfId="1402"/>
    <cellStyle name="Vejica 2 3 3 2 3 2 2 2" xfId="5663"/>
    <cellStyle name="Vejica 2 3 3 2 3 2 2 2 2" xfId="9889"/>
    <cellStyle name="Vejica 2 3 3 2 3 2 2 2 2 2" xfId="24047"/>
    <cellStyle name="Vejica 2 3 3 2 3 2 2 2 3" xfId="14115"/>
    <cellStyle name="Vejica 2 3 3 2 3 2 2 2 3 2" xfId="28273"/>
    <cellStyle name="Vejica 2 3 3 2 3 2 2 2 4" xfId="18373"/>
    <cellStyle name="Vejica 2 3 3 2 3 2 2 3" xfId="4255"/>
    <cellStyle name="Vejica 2 3 3 2 3 2 2 3 2" xfId="8481"/>
    <cellStyle name="Vejica 2 3 3 2 3 2 2 3 2 2" xfId="22639"/>
    <cellStyle name="Vejica 2 3 3 2 3 2 2 3 3" xfId="12707"/>
    <cellStyle name="Vejica 2 3 3 2 3 2 2 3 3 2" xfId="26865"/>
    <cellStyle name="Vejica 2 3 3 2 3 2 2 3 4" xfId="16965"/>
    <cellStyle name="Vejica 2 3 3 2 3 2 2 4" xfId="2847"/>
    <cellStyle name="Vejica 2 3 3 2 3 2 2 4 2" xfId="19789"/>
    <cellStyle name="Vejica 2 3 3 2 3 2 2 5" xfId="7073"/>
    <cellStyle name="Vejica 2 3 3 2 3 2 2 5 2" xfId="21231"/>
    <cellStyle name="Vejica 2 3 3 2 3 2 2 6" xfId="11299"/>
    <cellStyle name="Vejica 2 3 3 2 3 2 2 6 2" xfId="25457"/>
    <cellStyle name="Vejica 2 3 3 2 3 2 2 7" xfId="15557"/>
    <cellStyle name="Vejica 2 3 3 2 3 2 3" xfId="4959"/>
    <cellStyle name="Vejica 2 3 3 2 3 2 3 2" xfId="9185"/>
    <cellStyle name="Vejica 2 3 3 2 3 2 3 2 2" xfId="23343"/>
    <cellStyle name="Vejica 2 3 3 2 3 2 3 3" xfId="13411"/>
    <cellStyle name="Vejica 2 3 3 2 3 2 3 3 2" xfId="27569"/>
    <cellStyle name="Vejica 2 3 3 2 3 2 3 4" xfId="17669"/>
    <cellStyle name="Vejica 2 3 3 2 3 2 4" xfId="3551"/>
    <cellStyle name="Vejica 2 3 3 2 3 2 4 2" xfId="7777"/>
    <cellStyle name="Vejica 2 3 3 2 3 2 4 2 2" xfId="21935"/>
    <cellStyle name="Vejica 2 3 3 2 3 2 4 3" xfId="12003"/>
    <cellStyle name="Vejica 2 3 3 2 3 2 4 3 2" xfId="26161"/>
    <cellStyle name="Vejica 2 3 3 2 3 2 4 4" xfId="16261"/>
    <cellStyle name="Vejica 2 3 3 2 3 2 5" xfId="2143"/>
    <cellStyle name="Vejica 2 3 3 2 3 2 5 2" xfId="19085"/>
    <cellStyle name="Vejica 2 3 3 2 3 2 6" xfId="6369"/>
    <cellStyle name="Vejica 2 3 3 2 3 2 6 2" xfId="20527"/>
    <cellStyle name="Vejica 2 3 3 2 3 2 7" xfId="10595"/>
    <cellStyle name="Vejica 2 3 3 2 3 2 7 2" xfId="24753"/>
    <cellStyle name="Vejica 2 3 3 2 3 2 8" xfId="14853"/>
    <cellStyle name="Vejica 2 3 3 2 3 3" xfId="1050"/>
    <cellStyle name="Vejica 2 3 3 2 3 3 2" xfId="5311"/>
    <cellStyle name="Vejica 2 3 3 2 3 3 2 2" xfId="9537"/>
    <cellStyle name="Vejica 2 3 3 2 3 3 2 2 2" xfId="23695"/>
    <cellStyle name="Vejica 2 3 3 2 3 3 2 3" xfId="13763"/>
    <cellStyle name="Vejica 2 3 3 2 3 3 2 3 2" xfId="27921"/>
    <cellStyle name="Vejica 2 3 3 2 3 3 2 4" xfId="18021"/>
    <cellStyle name="Vejica 2 3 3 2 3 3 3" xfId="3903"/>
    <cellStyle name="Vejica 2 3 3 2 3 3 3 2" xfId="8129"/>
    <cellStyle name="Vejica 2 3 3 2 3 3 3 2 2" xfId="22287"/>
    <cellStyle name="Vejica 2 3 3 2 3 3 3 3" xfId="12355"/>
    <cellStyle name="Vejica 2 3 3 2 3 3 3 3 2" xfId="26513"/>
    <cellStyle name="Vejica 2 3 3 2 3 3 3 4" xfId="16613"/>
    <cellStyle name="Vejica 2 3 3 2 3 3 4" xfId="2495"/>
    <cellStyle name="Vejica 2 3 3 2 3 3 4 2" xfId="19437"/>
    <cellStyle name="Vejica 2 3 3 2 3 3 5" xfId="6721"/>
    <cellStyle name="Vejica 2 3 3 2 3 3 5 2" xfId="20879"/>
    <cellStyle name="Vejica 2 3 3 2 3 3 6" xfId="10947"/>
    <cellStyle name="Vejica 2 3 3 2 3 3 6 2" xfId="25105"/>
    <cellStyle name="Vejica 2 3 3 2 3 3 7" xfId="15205"/>
    <cellStyle name="Vejica 2 3 3 2 3 4" xfId="4607"/>
    <cellStyle name="Vejica 2 3 3 2 3 4 2" xfId="8833"/>
    <cellStyle name="Vejica 2 3 3 2 3 4 2 2" xfId="22991"/>
    <cellStyle name="Vejica 2 3 3 2 3 4 3" xfId="13059"/>
    <cellStyle name="Vejica 2 3 3 2 3 4 3 2" xfId="27217"/>
    <cellStyle name="Vejica 2 3 3 2 3 4 4" xfId="17317"/>
    <cellStyle name="Vejica 2 3 3 2 3 5" xfId="3199"/>
    <cellStyle name="Vejica 2 3 3 2 3 5 2" xfId="7425"/>
    <cellStyle name="Vejica 2 3 3 2 3 5 2 2" xfId="21583"/>
    <cellStyle name="Vejica 2 3 3 2 3 5 3" xfId="11651"/>
    <cellStyle name="Vejica 2 3 3 2 3 5 3 2" xfId="25809"/>
    <cellStyle name="Vejica 2 3 3 2 3 5 4" xfId="15909"/>
    <cellStyle name="Vejica 2 3 3 2 3 6" xfId="1791"/>
    <cellStyle name="Vejica 2 3 3 2 3 6 2" xfId="18733"/>
    <cellStyle name="Vejica 2 3 3 2 3 7" xfId="6017"/>
    <cellStyle name="Vejica 2 3 3 2 3 7 2" xfId="20175"/>
    <cellStyle name="Vejica 2 3 3 2 3 8" xfId="10243"/>
    <cellStyle name="Vejica 2 3 3 2 3 8 2" xfId="24401"/>
    <cellStyle name="Vejica 2 3 3 2 3 9" xfId="14501"/>
    <cellStyle name="Vejica 2 3 3 2 4" xfId="486"/>
    <cellStyle name="Vejica 2 3 3 2 4 2" xfId="1190"/>
    <cellStyle name="Vejica 2 3 3 2 4 2 2" xfId="5451"/>
    <cellStyle name="Vejica 2 3 3 2 4 2 2 2" xfId="9677"/>
    <cellStyle name="Vejica 2 3 3 2 4 2 2 2 2" xfId="23835"/>
    <cellStyle name="Vejica 2 3 3 2 4 2 2 3" xfId="13903"/>
    <cellStyle name="Vejica 2 3 3 2 4 2 2 3 2" xfId="28061"/>
    <cellStyle name="Vejica 2 3 3 2 4 2 2 4" xfId="18161"/>
    <cellStyle name="Vejica 2 3 3 2 4 2 3" xfId="4043"/>
    <cellStyle name="Vejica 2 3 3 2 4 2 3 2" xfId="8269"/>
    <cellStyle name="Vejica 2 3 3 2 4 2 3 2 2" xfId="22427"/>
    <cellStyle name="Vejica 2 3 3 2 4 2 3 3" xfId="12495"/>
    <cellStyle name="Vejica 2 3 3 2 4 2 3 3 2" xfId="26653"/>
    <cellStyle name="Vejica 2 3 3 2 4 2 3 4" xfId="16753"/>
    <cellStyle name="Vejica 2 3 3 2 4 2 4" xfId="2635"/>
    <cellStyle name="Vejica 2 3 3 2 4 2 4 2" xfId="19577"/>
    <cellStyle name="Vejica 2 3 3 2 4 2 5" xfId="6861"/>
    <cellStyle name="Vejica 2 3 3 2 4 2 5 2" xfId="21019"/>
    <cellStyle name="Vejica 2 3 3 2 4 2 6" xfId="11087"/>
    <cellStyle name="Vejica 2 3 3 2 4 2 6 2" xfId="25245"/>
    <cellStyle name="Vejica 2 3 3 2 4 2 7" xfId="15345"/>
    <cellStyle name="Vejica 2 3 3 2 4 3" xfId="4747"/>
    <cellStyle name="Vejica 2 3 3 2 4 3 2" xfId="8973"/>
    <cellStyle name="Vejica 2 3 3 2 4 3 2 2" xfId="23131"/>
    <cellStyle name="Vejica 2 3 3 2 4 3 3" xfId="13199"/>
    <cellStyle name="Vejica 2 3 3 2 4 3 3 2" xfId="27357"/>
    <cellStyle name="Vejica 2 3 3 2 4 3 4" xfId="17457"/>
    <cellStyle name="Vejica 2 3 3 2 4 4" xfId="3339"/>
    <cellStyle name="Vejica 2 3 3 2 4 4 2" xfId="7565"/>
    <cellStyle name="Vejica 2 3 3 2 4 4 2 2" xfId="21723"/>
    <cellStyle name="Vejica 2 3 3 2 4 4 3" xfId="11791"/>
    <cellStyle name="Vejica 2 3 3 2 4 4 3 2" xfId="25949"/>
    <cellStyle name="Vejica 2 3 3 2 4 4 4" xfId="16049"/>
    <cellStyle name="Vejica 2 3 3 2 4 5" xfId="1931"/>
    <cellStyle name="Vejica 2 3 3 2 4 5 2" xfId="18873"/>
    <cellStyle name="Vejica 2 3 3 2 4 6" xfId="6157"/>
    <cellStyle name="Vejica 2 3 3 2 4 6 2" xfId="20315"/>
    <cellStyle name="Vejica 2 3 3 2 4 7" xfId="10383"/>
    <cellStyle name="Vejica 2 3 3 2 4 7 2" xfId="24541"/>
    <cellStyle name="Vejica 2 3 3 2 4 8" xfId="14641"/>
    <cellStyle name="Vejica 2 3 3 2 5" xfId="838"/>
    <cellStyle name="Vejica 2 3 3 2 5 2" xfId="5099"/>
    <cellStyle name="Vejica 2 3 3 2 5 2 2" xfId="9325"/>
    <cellStyle name="Vejica 2 3 3 2 5 2 2 2" xfId="23483"/>
    <cellStyle name="Vejica 2 3 3 2 5 2 3" xfId="13551"/>
    <cellStyle name="Vejica 2 3 3 2 5 2 3 2" xfId="27709"/>
    <cellStyle name="Vejica 2 3 3 2 5 2 4" xfId="17809"/>
    <cellStyle name="Vejica 2 3 3 2 5 3" xfId="3691"/>
    <cellStyle name="Vejica 2 3 3 2 5 3 2" xfId="7917"/>
    <cellStyle name="Vejica 2 3 3 2 5 3 2 2" xfId="22075"/>
    <cellStyle name="Vejica 2 3 3 2 5 3 3" xfId="12143"/>
    <cellStyle name="Vejica 2 3 3 2 5 3 3 2" xfId="26301"/>
    <cellStyle name="Vejica 2 3 3 2 5 3 4" xfId="16401"/>
    <cellStyle name="Vejica 2 3 3 2 5 4" xfId="2283"/>
    <cellStyle name="Vejica 2 3 3 2 5 4 2" xfId="19225"/>
    <cellStyle name="Vejica 2 3 3 2 5 5" xfId="6509"/>
    <cellStyle name="Vejica 2 3 3 2 5 5 2" xfId="20667"/>
    <cellStyle name="Vejica 2 3 3 2 5 6" xfId="10735"/>
    <cellStyle name="Vejica 2 3 3 2 5 6 2" xfId="24893"/>
    <cellStyle name="Vejica 2 3 3 2 5 7" xfId="14993"/>
    <cellStyle name="Vejica 2 3 3 2 6" xfId="4363"/>
    <cellStyle name="Vejica 2 3 3 2 6 2" xfId="8589"/>
    <cellStyle name="Vejica 2 3 3 2 6 2 2" xfId="22747"/>
    <cellStyle name="Vejica 2 3 3 2 6 3" xfId="12815"/>
    <cellStyle name="Vejica 2 3 3 2 6 3 2" xfId="26973"/>
    <cellStyle name="Vejica 2 3 3 2 6 4" xfId="17073"/>
    <cellStyle name="Vejica 2 3 3 2 7" xfId="2955"/>
    <cellStyle name="Vejica 2 3 3 2 7 2" xfId="7181"/>
    <cellStyle name="Vejica 2 3 3 2 7 2 2" xfId="21339"/>
    <cellStyle name="Vejica 2 3 3 2 7 3" xfId="11407"/>
    <cellStyle name="Vejica 2 3 3 2 7 3 2" xfId="25565"/>
    <cellStyle name="Vejica 2 3 3 2 7 4" xfId="15665"/>
    <cellStyle name="Vejica 2 3 3 2 8" xfId="1515"/>
    <cellStyle name="Vejica 2 3 3 2 8 2" xfId="18457"/>
    <cellStyle name="Vejica 2 3 3 2 9" xfId="5741"/>
    <cellStyle name="Vejica 2 3 3 2 9 2" xfId="19899"/>
    <cellStyle name="Vejica 2 3 3 3" xfId="133"/>
    <cellStyle name="Vejica 2 3 3 3 10" xfId="14289"/>
    <cellStyle name="Vejica 2 3 3 3 2" xfId="293"/>
    <cellStyle name="Vejica 2 3 3 3 2 2" xfId="646"/>
    <cellStyle name="Vejica 2 3 3 3 2 2 2" xfId="1350"/>
    <cellStyle name="Vejica 2 3 3 3 2 2 2 2" xfId="5611"/>
    <cellStyle name="Vejica 2 3 3 3 2 2 2 2 2" xfId="9837"/>
    <cellStyle name="Vejica 2 3 3 3 2 2 2 2 2 2" xfId="23995"/>
    <cellStyle name="Vejica 2 3 3 3 2 2 2 2 3" xfId="14063"/>
    <cellStyle name="Vejica 2 3 3 3 2 2 2 2 3 2" xfId="28221"/>
    <cellStyle name="Vejica 2 3 3 3 2 2 2 2 4" xfId="18321"/>
    <cellStyle name="Vejica 2 3 3 3 2 2 2 3" xfId="4203"/>
    <cellStyle name="Vejica 2 3 3 3 2 2 2 3 2" xfId="8429"/>
    <cellStyle name="Vejica 2 3 3 3 2 2 2 3 2 2" xfId="22587"/>
    <cellStyle name="Vejica 2 3 3 3 2 2 2 3 3" xfId="12655"/>
    <cellStyle name="Vejica 2 3 3 3 2 2 2 3 3 2" xfId="26813"/>
    <cellStyle name="Vejica 2 3 3 3 2 2 2 3 4" xfId="16913"/>
    <cellStyle name="Vejica 2 3 3 3 2 2 2 4" xfId="2795"/>
    <cellStyle name="Vejica 2 3 3 3 2 2 2 4 2" xfId="19737"/>
    <cellStyle name="Vejica 2 3 3 3 2 2 2 5" xfId="7021"/>
    <cellStyle name="Vejica 2 3 3 3 2 2 2 5 2" xfId="21179"/>
    <cellStyle name="Vejica 2 3 3 3 2 2 2 6" xfId="11247"/>
    <cellStyle name="Vejica 2 3 3 3 2 2 2 6 2" xfId="25405"/>
    <cellStyle name="Vejica 2 3 3 3 2 2 2 7" xfId="15505"/>
    <cellStyle name="Vejica 2 3 3 3 2 2 3" xfId="4907"/>
    <cellStyle name="Vejica 2 3 3 3 2 2 3 2" xfId="9133"/>
    <cellStyle name="Vejica 2 3 3 3 2 2 3 2 2" xfId="23291"/>
    <cellStyle name="Vejica 2 3 3 3 2 2 3 3" xfId="13359"/>
    <cellStyle name="Vejica 2 3 3 3 2 2 3 3 2" xfId="27517"/>
    <cellStyle name="Vejica 2 3 3 3 2 2 3 4" xfId="17617"/>
    <cellStyle name="Vejica 2 3 3 3 2 2 4" xfId="3499"/>
    <cellStyle name="Vejica 2 3 3 3 2 2 4 2" xfId="7725"/>
    <cellStyle name="Vejica 2 3 3 3 2 2 4 2 2" xfId="21883"/>
    <cellStyle name="Vejica 2 3 3 3 2 2 4 3" xfId="11951"/>
    <cellStyle name="Vejica 2 3 3 3 2 2 4 3 2" xfId="26109"/>
    <cellStyle name="Vejica 2 3 3 3 2 2 4 4" xfId="16209"/>
    <cellStyle name="Vejica 2 3 3 3 2 2 5" xfId="2091"/>
    <cellStyle name="Vejica 2 3 3 3 2 2 5 2" xfId="19033"/>
    <cellStyle name="Vejica 2 3 3 3 2 2 6" xfId="6317"/>
    <cellStyle name="Vejica 2 3 3 3 2 2 6 2" xfId="20475"/>
    <cellStyle name="Vejica 2 3 3 3 2 2 7" xfId="10543"/>
    <cellStyle name="Vejica 2 3 3 3 2 2 7 2" xfId="24701"/>
    <cellStyle name="Vejica 2 3 3 3 2 2 8" xfId="14801"/>
    <cellStyle name="Vejica 2 3 3 3 2 3" xfId="998"/>
    <cellStyle name="Vejica 2 3 3 3 2 3 2" xfId="5259"/>
    <cellStyle name="Vejica 2 3 3 3 2 3 2 2" xfId="9485"/>
    <cellStyle name="Vejica 2 3 3 3 2 3 2 2 2" xfId="23643"/>
    <cellStyle name="Vejica 2 3 3 3 2 3 2 3" xfId="13711"/>
    <cellStyle name="Vejica 2 3 3 3 2 3 2 3 2" xfId="27869"/>
    <cellStyle name="Vejica 2 3 3 3 2 3 2 4" xfId="17969"/>
    <cellStyle name="Vejica 2 3 3 3 2 3 3" xfId="3851"/>
    <cellStyle name="Vejica 2 3 3 3 2 3 3 2" xfId="8077"/>
    <cellStyle name="Vejica 2 3 3 3 2 3 3 2 2" xfId="22235"/>
    <cellStyle name="Vejica 2 3 3 3 2 3 3 3" xfId="12303"/>
    <cellStyle name="Vejica 2 3 3 3 2 3 3 3 2" xfId="26461"/>
    <cellStyle name="Vejica 2 3 3 3 2 3 3 4" xfId="16561"/>
    <cellStyle name="Vejica 2 3 3 3 2 3 4" xfId="2443"/>
    <cellStyle name="Vejica 2 3 3 3 2 3 4 2" xfId="19385"/>
    <cellStyle name="Vejica 2 3 3 3 2 3 5" xfId="6669"/>
    <cellStyle name="Vejica 2 3 3 3 2 3 5 2" xfId="20827"/>
    <cellStyle name="Vejica 2 3 3 3 2 3 6" xfId="10895"/>
    <cellStyle name="Vejica 2 3 3 3 2 3 6 2" xfId="25053"/>
    <cellStyle name="Vejica 2 3 3 3 2 3 7" xfId="15153"/>
    <cellStyle name="Vejica 2 3 3 3 2 4" xfId="4555"/>
    <cellStyle name="Vejica 2 3 3 3 2 4 2" xfId="8781"/>
    <cellStyle name="Vejica 2 3 3 3 2 4 2 2" xfId="22939"/>
    <cellStyle name="Vejica 2 3 3 3 2 4 3" xfId="13007"/>
    <cellStyle name="Vejica 2 3 3 3 2 4 3 2" xfId="27165"/>
    <cellStyle name="Vejica 2 3 3 3 2 4 4" xfId="17265"/>
    <cellStyle name="Vejica 2 3 3 3 2 5" xfId="3147"/>
    <cellStyle name="Vejica 2 3 3 3 2 5 2" xfId="7373"/>
    <cellStyle name="Vejica 2 3 3 3 2 5 2 2" xfId="21531"/>
    <cellStyle name="Vejica 2 3 3 3 2 5 3" xfId="11599"/>
    <cellStyle name="Vejica 2 3 3 3 2 5 3 2" xfId="25757"/>
    <cellStyle name="Vejica 2 3 3 3 2 5 4" xfId="15857"/>
    <cellStyle name="Vejica 2 3 3 3 2 6" xfId="1739"/>
    <cellStyle name="Vejica 2 3 3 3 2 6 2" xfId="18681"/>
    <cellStyle name="Vejica 2 3 3 3 2 7" xfId="5965"/>
    <cellStyle name="Vejica 2 3 3 3 2 7 2" xfId="20123"/>
    <cellStyle name="Vejica 2 3 3 3 2 8" xfId="10191"/>
    <cellStyle name="Vejica 2 3 3 3 2 8 2" xfId="24349"/>
    <cellStyle name="Vejica 2 3 3 3 2 9" xfId="14449"/>
    <cellStyle name="Vejica 2 3 3 3 3" xfId="518"/>
    <cellStyle name="Vejica 2 3 3 3 3 2" xfId="1222"/>
    <cellStyle name="Vejica 2 3 3 3 3 2 2" xfId="5483"/>
    <cellStyle name="Vejica 2 3 3 3 3 2 2 2" xfId="9709"/>
    <cellStyle name="Vejica 2 3 3 3 3 2 2 2 2" xfId="23867"/>
    <cellStyle name="Vejica 2 3 3 3 3 2 2 3" xfId="13935"/>
    <cellStyle name="Vejica 2 3 3 3 3 2 2 3 2" xfId="28093"/>
    <cellStyle name="Vejica 2 3 3 3 3 2 2 4" xfId="18193"/>
    <cellStyle name="Vejica 2 3 3 3 3 2 3" xfId="4075"/>
    <cellStyle name="Vejica 2 3 3 3 3 2 3 2" xfId="8301"/>
    <cellStyle name="Vejica 2 3 3 3 3 2 3 2 2" xfId="22459"/>
    <cellStyle name="Vejica 2 3 3 3 3 2 3 3" xfId="12527"/>
    <cellStyle name="Vejica 2 3 3 3 3 2 3 3 2" xfId="26685"/>
    <cellStyle name="Vejica 2 3 3 3 3 2 3 4" xfId="16785"/>
    <cellStyle name="Vejica 2 3 3 3 3 2 4" xfId="2667"/>
    <cellStyle name="Vejica 2 3 3 3 3 2 4 2" xfId="19609"/>
    <cellStyle name="Vejica 2 3 3 3 3 2 5" xfId="6893"/>
    <cellStyle name="Vejica 2 3 3 3 3 2 5 2" xfId="21051"/>
    <cellStyle name="Vejica 2 3 3 3 3 2 6" xfId="11119"/>
    <cellStyle name="Vejica 2 3 3 3 3 2 6 2" xfId="25277"/>
    <cellStyle name="Vejica 2 3 3 3 3 2 7" xfId="15377"/>
    <cellStyle name="Vejica 2 3 3 3 3 3" xfId="4779"/>
    <cellStyle name="Vejica 2 3 3 3 3 3 2" xfId="9005"/>
    <cellStyle name="Vejica 2 3 3 3 3 3 2 2" xfId="23163"/>
    <cellStyle name="Vejica 2 3 3 3 3 3 3" xfId="13231"/>
    <cellStyle name="Vejica 2 3 3 3 3 3 3 2" xfId="27389"/>
    <cellStyle name="Vejica 2 3 3 3 3 3 4" xfId="17489"/>
    <cellStyle name="Vejica 2 3 3 3 3 4" xfId="3371"/>
    <cellStyle name="Vejica 2 3 3 3 3 4 2" xfId="7597"/>
    <cellStyle name="Vejica 2 3 3 3 3 4 2 2" xfId="21755"/>
    <cellStyle name="Vejica 2 3 3 3 3 4 3" xfId="11823"/>
    <cellStyle name="Vejica 2 3 3 3 3 4 3 2" xfId="25981"/>
    <cellStyle name="Vejica 2 3 3 3 3 4 4" xfId="16081"/>
    <cellStyle name="Vejica 2 3 3 3 3 5" xfId="1963"/>
    <cellStyle name="Vejica 2 3 3 3 3 5 2" xfId="18905"/>
    <cellStyle name="Vejica 2 3 3 3 3 6" xfId="6189"/>
    <cellStyle name="Vejica 2 3 3 3 3 6 2" xfId="20347"/>
    <cellStyle name="Vejica 2 3 3 3 3 7" xfId="10415"/>
    <cellStyle name="Vejica 2 3 3 3 3 7 2" xfId="24573"/>
    <cellStyle name="Vejica 2 3 3 3 3 8" xfId="14673"/>
    <cellStyle name="Vejica 2 3 3 3 4" xfId="870"/>
    <cellStyle name="Vejica 2 3 3 3 4 2" xfId="5131"/>
    <cellStyle name="Vejica 2 3 3 3 4 2 2" xfId="9357"/>
    <cellStyle name="Vejica 2 3 3 3 4 2 2 2" xfId="23515"/>
    <cellStyle name="Vejica 2 3 3 3 4 2 3" xfId="13583"/>
    <cellStyle name="Vejica 2 3 3 3 4 2 3 2" xfId="27741"/>
    <cellStyle name="Vejica 2 3 3 3 4 2 4" xfId="17841"/>
    <cellStyle name="Vejica 2 3 3 3 4 3" xfId="3723"/>
    <cellStyle name="Vejica 2 3 3 3 4 3 2" xfId="7949"/>
    <cellStyle name="Vejica 2 3 3 3 4 3 2 2" xfId="22107"/>
    <cellStyle name="Vejica 2 3 3 3 4 3 3" xfId="12175"/>
    <cellStyle name="Vejica 2 3 3 3 4 3 3 2" xfId="26333"/>
    <cellStyle name="Vejica 2 3 3 3 4 3 4" xfId="16433"/>
    <cellStyle name="Vejica 2 3 3 3 4 4" xfId="2315"/>
    <cellStyle name="Vejica 2 3 3 3 4 4 2" xfId="19257"/>
    <cellStyle name="Vejica 2 3 3 3 4 5" xfId="6541"/>
    <cellStyle name="Vejica 2 3 3 3 4 5 2" xfId="20699"/>
    <cellStyle name="Vejica 2 3 3 3 4 6" xfId="10767"/>
    <cellStyle name="Vejica 2 3 3 3 4 6 2" xfId="24925"/>
    <cellStyle name="Vejica 2 3 3 3 4 7" xfId="15025"/>
    <cellStyle name="Vejica 2 3 3 3 5" xfId="4395"/>
    <cellStyle name="Vejica 2 3 3 3 5 2" xfId="8621"/>
    <cellStyle name="Vejica 2 3 3 3 5 2 2" xfId="22779"/>
    <cellStyle name="Vejica 2 3 3 3 5 3" xfId="12847"/>
    <cellStyle name="Vejica 2 3 3 3 5 3 2" xfId="27005"/>
    <cellStyle name="Vejica 2 3 3 3 5 4" xfId="17105"/>
    <cellStyle name="Vejica 2 3 3 3 6" xfId="2987"/>
    <cellStyle name="Vejica 2 3 3 3 6 2" xfId="7213"/>
    <cellStyle name="Vejica 2 3 3 3 6 2 2" xfId="21371"/>
    <cellStyle name="Vejica 2 3 3 3 6 3" xfId="11439"/>
    <cellStyle name="Vejica 2 3 3 3 6 3 2" xfId="25597"/>
    <cellStyle name="Vejica 2 3 3 3 6 4" xfId="15697"/>
    <cellStyle name="Vejica 2 3 3 3 7" xfId="1579"/>
    <cellStyle name="Vejica 2 3 3 3 7 2" xfId="18521"/>
    <cellStyle name="Vejica 2 3 3 3 8" xfId="5805"/>
    <cellStyle name="Vejica 2 3 3 3 8 2" xfId="19963"/>
    <cellStyle name="Vejica 2 3 3 3 9" xfId="10031"/>
    <cellStyle name="Vejica 2 3 3 3 9 2" xfId="24189"/>
    <cellStyle name="Vejica 2 3 3 4" xfId="63"/>
    <cellStyle name="Vejica 2 3 3 4 10" xfId="14257"/>
    <cellStyle name="Vejica 2 3 3 4 2" xfId="229"/>
    <cellStyle name="Vejica 2 3 3 4 2 2" xfId="582"/>
    <cellStyle name="Vejica 2 3 3 4 2 2 2" xfId="1286"/>
    <cellStyle name="Vejica 2 3 3 4 2 2 2 2" xfId="5547"/>
    <cellStyle name="Vejica 2 3 3 4 2 2 2 2 2" xfId="9773"/>
    <cellStyle name="Vejica 2 3 3 4 2 2 2 2 2 2" xfId="23931"/>
    <cellStyle name="Vejica 2 3 3 4 2 2 2 2 3" xfId="13999"/>
    <cellStyle name="Vejica 2 3 3 4 2 2 2 2 3 2" xfId="28157"/>
    <cellStyle name="Vejica 2 3 3 4 2 2 2 2 4" xfId="18257"/>
    <cellStyle name="Vejica 2 3 3 4 2 2 2 3" xfId="4139"/>
    <cellStyle name="Vejica 2 3 3 4 2 2 2 3 2" xfId="8365"/>
    <cellStyle name="Vejica 2 3 3 4 2 2 2 3 2 2" xfId="22523"/>
    <cellStyle name="Vejica 2 3 3 4 2 2 2 3 3" xfId="12591"/>
    <cellStyle name="Vejica 2 3 3 4 2 2 2 3 3 2" xfId="26749"/>
    <cellStyle name="Vejica 2 3 3 4 2 2 2 3 4" xfId="16849"/>
    <cellStyle name="Vejica 2 3 3 4 2 2 2 4" xfId="2731"/>
    <cellStyle name="Vejica 2 3 3 4 2 2 2 4 2" xfId="19673"/>
    <cellStyle name="Vejica 2 3 3 4 2 2 2 5" xfId="6957"/>
    <cellStyle name="Vejica 2 3 3 4 2 2 2 5 2" xfId="21115"/>
    <cellStyle name="Vejica 2 3 3 4 2 2 2 6" xfId="11183"/>
    <cellStyle name="Vejica 2 3 3 4 2 2 2 6 2" xfId="25341"/>
    <cellStyle name="Vejica 2 3 3 4 2 2 2 7" xfId="15441"/>
    <cellStyle name="Vejica 2 3 3 4 2 2 3" xfId="4843"/>
    <cellStyle name="Vejica 2 3 3 4 2 2 3 2" xfId="9069"/>
    <cellStyle name="Vejica 2 3 3 4 2 2 3 2 2" xfId="23227"/>
    <cellStyle name="Vejica 2 3 3 4 2 2 3 3" xfId="13295"/>
    <cellStyle name="Vejica 2 3 3 4 2 2 3 3 2" xfId="27453"/>
    <cellStyle name="Vejica 2 3 3 4 2 2 3 4" xfId="17553"/>
    <cellStyle name="Vejica 2 3 3 4 2 2 4" xfId="3435"/>
    <cellStyle name="Vejica 2 3 3 4 2 2 4 2" xfId="7661"/>
    <cellStyle name="Vejica 2 3 3 4 2 2 4 2 2" xfId="21819"/>
    <cellStyle name="Vejica 2 3 3 4 2 2 4 3" xfId="11887"/>
    <cellStyle name="Vejica 2 3 3 4 2 2 4 3 2" xfId="26045"/>
    <cellStyle name="Vejica 2 3 3 4 2 2 4 4" xfId="16145"/>
    <cellStyle name="Vejica 2 3 3 4 2 2 5" xfId="2027"/>
    <cellStyle name="Vejica 2 3 3 4 2 2 5 2" xfId="18969"/>
    <cellStyle name="Vejica 2 3 3 4 2 2 6" xfId="6253"/>
    <cellStyle name="Vejica 2 3 3 4 2 2 6 2" xfId="20411"/>
    <cellStyle name="Vejica 2 3 3 4 2 2 7" xfId="10479"/>
    <cellStyle name="Vejica 2 3 3 4 2 2 7 2" xfId="24637"/>
    <cellStyle name="Vejica 2 3 3 4 2 2 8" xfId="14737"/>
    <cellStyle name="Vejica 2 3 3 4 2 3" xfId="934"/>
    <cellStyle name="Vejica 2 3 3 4 2 3 2" xfId="5195"/>
    <cellStyle name="Vejica 2 3 3 4 2 3 2 2" xfId="9421"/>
    <cellStyle name="Vejica 2 3 3 4 2 3 2 2 2" xfId="23579"/>
    <cellStyle name="Vejica 2 3 3 4 2 3 2 3" xfId="13647"/>
    <cellStyle name="Vejica 2 3 3 4 2 3 2 3 2" xfId="27805"/>
    <cellStyle name="Vejica 2 3 3 4 2 3 2 4" xfId="17905"/>
    <cellStyle name="Vejica 2 3 3 4 2 3 3" xfId="3787"/>
    <cellStyle name="Vejica 2 3 3 4 2 3 3 2" xfId="8013"/>
    <cellStyle name="Vejica 2 3 3 4 2 3 3 2 2" xfId="22171"/>
    <cellStyle name="Vejica 2 3 3 4 2 3 3 3" xfId="12239"/>
    <cellStyle name="Vejica 2 3 3 4 2 3 3 3 2" xfId="26397"/>
    <cellStyle name="Vejica 2 3 3 4 2 3 3 4" xfId="16497"/>
    <cellStyle name="Vejica 2 3 3 4 2 3 4" xfId="2379"/>
    <cellStyle name="Vejica 2 3 3 4 2 3 4 2" xfId="19321"/>
    <cellStyle name="Vejica 2 3 3 4 2 3 5" xfId="6605"/>
    <cellStyle name="Vejica 2 3 3 4 2 3 5 2" xfId="20763"/>
    <cellStyle name="Vejica 2 3 3 4 2 3 6" xfId="10831"/>
    <cellStyle name="Vejica 2 3 3 4 2 3 6 2" xfId="24989"/>
    <cellStyle name="Vejica 2 3 3 4 2 3 7" xfId="15089"/>
    <cellStyle name="Vejica 2 3 3 4 2 4" xfId="4491"/>
    <cellStyle name="Vejica 2 3 3 4 2 4 2" xfId="8717"/>
    <cellStyle name="Vejica 2 3 3 4 2 4 2 2" xfId="22875"/>
    <cellStyle name="Vejica 2 3 3 4 2 4 3" xfId="12943"/>
    <cellStyle name="Vejica 2 3 3 4 2 4 3 2" xfId="27101"/>
    <cellStyle name="Vejica 2 3 3 4 2 4 4" xfId="17201"/>
    <cellStyle name="Vejica 2 3 3 4 2 5" xfId="3083"/>
    <cellStyle name="Vejica 2 3 3 4 2 5 2" xfId="7309"/>
    <cellStyle name="Vejica 2 3 3 4 2 5 2 2" xfId="21467"/>
    <cellStyle name="Vejica 2 3 3 4 2 5 3" xfId="11535"/>
    <cellStyle name="Vejica 2 3 3 4 2 5 3 2" xfId="25693"/>
    <cellStyle name="Vejica 2 3 3 4 2 5 4" xfId="15793"/>
    <cellStyle name="Vejica 2 3 3 4 2 6" xfId="1675"/>
    <cellStyle name="Vejica 2 3 3 4 2 6 2" xfId="18617"/>
    <cellStyle name="Vejica 2 3 3 4 2 7" xfId="5901"/>
    <cellStyle name="Vejica 2 3 3 4 2 7 2" xfId="20059"/>
    <cellStyle name="Vejica 2 3 3 4 2 8" xfId="10127"/>
    <cellStyle name="Vejica 2 3 3 4 2 8 2" xfId="24285"/>
    <cellStyle name="Vejica 2 3 3 4 2 9" xfId="14385"/>
    <cellStyle name="Vejica 2 3 3 4 3" xfId="454"/>
    <cellStyle name="Vejica 2 3 3 4 3 2" xfId="1158"/>
    <cellStyle name="Vejica 2 3 3 4 3 2 2" xfId="5419"/>
    <cellStyle name="Vejica 2 3 3 4 3 2 2 2" xfId="9645"/>
    <cellStyle name="Vejica 2 3 3 4 3 2 2 2 2" xfId="23803"/>
    <cellStyle name="Vejica 2 3 3 4 3 2 2 3" xfId="13871"/>
    <cellStyle name="Vejica 2 3 3 4 3 2 2 3 2" xfId="28029"/>
    <cellStyle name="Vejica 2 3 3 4 3 2 2 4" xfId="18129"/>
    <cellStyle name="Vejica 2 3 3 4 3 2 3" xfId="4011"/>
    <cellStyle name="Vejica 2 3 3 4 3 2 3 2" xfId="8237"/>
    <cellStyle name="Vejica 2 3 3 4 3 2 3 2 2" xfId="22395"/>
    <cellStyle name="Vejica 2 3 3 4 3 2 3 3" xfId="12463"/>
    <cellStyle name="Vejica 2 3 3 4 3 2 3 3 2" xfId="26621"/>
    <cellStyle name="Vejica 2 3 3 4 3 2 3 4" xfId="16721"/>
    <cellStyle name="Vejica 2 3 3 4 3 2 4" xfId="2603"/>
    <cellStyle name="Vejica 2 3 3 4 3 2 4 2" xfId="19545"/>
    <cellStyle name="Vejica 2 3 3 4 3 2 5" xfId="6829"/>
    <cellStyle name="Vejica 2 3 3 4 3 2 5 2" xfId="20987"/>
    <cellStyle name="Vejica 2 3 3 4 3 2 6" xfId="11055"/>
    <cellStyle name="Vejica 2 3 3 4 3 2 6 2" xfId="25213"/>
    <cellStyle name="Vejica 2 3 3 4 3 2 7" xfId="15313"/>
    <cellStyle name="Vejica 2 3 3 4 3 3" xfId="4715"/>
    <cellStyle name="Vejica 2 3 3 4 3 3 2" xfId="8941"/>
    <cellStyle name="Vejica 2 3 3 4 3 3 2 2" xfId="23099"/>
    <cellStyle name="Vejica 2 3 3 4 3 3 3" xfId="13167"/>
    <cellStyle name="Vejica 2 3 3 4 3 3 3 2" xfId="27325"/>
    <cellStyle name="Vejica 2 3 3 4 3 3 4" xfId="17425"/>
    <cellStyle name="Vejica 2 3 3 4 3 4" xfId="3307"/>
    <cellStyle name="Vejica 2 3 3 4 3 4 2" xfId="7533"/>
    <cellStyle name="Vejica 2 3 3 4 3 4 2 2" xfId="21691"/>
    <cellStyle name="Vejica 2 3 3 4 3 4 3" xfId="11759"/>
    <cellStyle name="Vejica 2 3 3 4 3 4 3 2" xfId="25917"/>
    <cellStyle name="Vejica 2 3 3 4 3 4 4" xfId="16017"/>
    <cellStyle name="Vejica 2 3 3 4 3 5" xfId="1899"/>
    <cellStyle name="Vejica 2 3 3 4 3 5 2" xfId="18841"/>
    <cellStyle name="Vejica 2 3 3 4 3 6" xfId="6125"/>
    <cellStyle name="Vejica 2 3 3 4 3 6 2" xfId="20283"/>
    <cellStyle name="Vejica 2 3 3 4 3 7" xfId="10351"/>
    <cellStyle name="Vejica 2 3 3 4 3 7 2" xfId="24509"/>
    <cellStyle name="Vejica 2 3 3 4 3 8" xfId="14609"/>
    <cellStyle name="Vejica 2 3 3 4 4" xfId="806"/>
    <cellStyle name="Vejica 2 3 3 4 4 2" xfId="5067"/>
    <cellStyle name="Vejica 2 3 3 4 4 2 2" xfId="9293"/>
    <cellStyle name="Vejica 2 3 3 4 4 2 2 2" xfId="23451"/>
    <cellStyle name="Vejica 2 3 3 4 4 2 3" xfId="13519"/>
    <cellStyle name="Vejica 2 3 3 4 4 2 3 2" xfId="27677"/>
    <cellStyle name="Vejica 2 3 3 4 4 2 4" xfId="17777"/>
    <cellStyle name="Vejica 2 3 3 4 4 3" xfId="3659"/>
    <cellStyle name="Vejica 2 3 3 4 4 3 2" xfId="7885"/>
    <cellStyle name="Vejica 2 3 3 4 4 3 2 2" xfId="22043"/>
    <cellStyle name="Vejica 2 3 3 4 4 3 3" xfId="12111"/>
    <cellStyle name="Vejica 2 3 3 4 4 3 3 2" xfId="26269"/>
    <cellStyle name="Vejica 2 3 3 4 4 3 4" xfId="16369"/>
    <cellStyle name="Vejica 2 3 3 4 4 4" xfId="2251"/>
    <cellStyle name="Vejica 2 3 3 4 4 4 2" xfId="19193"/>
    <cellStyle name="Vejica 2 3 3 4 4 5" xfId="6477"/>
    <cellStyle name="Vejica 2 3 3 4 4 5 2" xfId="20635"/>
    <cellStyle name="Vejica 2 3 3 4 4 6" xfId="10703"/>
    <cellStyle name="Vejica 2 3 3 4 4 6 2" xfId="24861"/>
    <cellStyle name="Vejica 2 3 3 4 4 7" xfId="14961"/>
    <cellStyle name="Vejica 2 3 3 4 5" xfId="4331"/>
    <cellStyle name="Vejica 2 3 3 4 5 2" xfId="8557"/>
    <cellStyle name="Vejica 2 3 3 4 5 2 2" xfId="22715"/>
    <cellStyle name="Vejica 2 3 3 4 5 3" xfId="12783"/>
    <cellStyle name="Vejica 2 3 3 4 5 3 2" xfId="26941"/>
    <cellStyle name="Vejica 2 3 3 4 5 4" xfId="17041"/>
    <cellStyle name="Vejica 2 3 3 4 6" xfId="2923"/>
    <cellStyle name="Vejica 2 3 3 4 6 2" xfId="7149"/>
    <cellStyle name="Vejica 2 3 3 4 6 2 2" xfId="21307"/>
    <cellStyle name="Vejica 2 3 3 4 6 3" xfId="11375"/>
    <cellStyle name="Vejica 2 3 3 4 6 3 2" xfId="25533"/>
    <cellStyle name="Vejica 2 3 3 4 6 4" xfId="15633"/>
    <cellStyle name="Vejica 2 3 3 4 7" xfId="1547"/>
    <cellStyle name="Vejica 2 3 3 4 7 2" xfId="18489"/>
    <cellStyle name="Vejica 2 3 3 4 8" xfId="5773"/>
    <cellStyle name="Vejica 2 3 3 4 8 2" xfId="19931"/>
    <cellStyle name="Vejica 2 3 3 4 9" xfId="9999"/>
    <cellStyle name="Vejica 2 3 3 4 9 2" xfId="24157"/>
    <cellStyle name="Vejica 2 3 3 5" xfId="163"/>
    <cellStyle name="Vejica 2 3 3 5 2" xfId="548"/>
    <cellStyle name="Vejica 2 3 3 5 2 2" xfId="1252"/>
    <cellStyle name="Vejica 2 3 3 5 2 2 2" xfId="5513"/>
    <cellStyle name="Vejica 2 3 3 5 2 2 2 2" xfId="9739"/>
    <cellStyle name="Vejica 2 3 3 5 2 2 2 2 2" xfId="23897"/>
    <cellStyle name="Vejica 2 3 3 5 2 2 2 3" xfId="13965"/>
    <cellStyle name="Vejica 2 3 3 5 2 2 2 3 2" xfId="28123"/>
    <cellStyle name="Vejica 2 3 3 5 2 2 2 4" xfId="18223"/>
    <cellStyle name="Vejica 2 3 3 5 2 2 3" xfId="4105"/>
    <cellStyle name="Vejica 2 3 3 5 2 2 3 2" xfId="8331"/>
    <cellStyle name="Vejica 2 3 3 5 2 2 3 2 2" xfId="22489"/>
    <cellStyle name="Vejica 2 3 3 5 2 2 3 3" xfId="12557"/>
    <cellStyle name="Vejica 2 3 3 5 2 2 3 3 2" xfId="26715"/>
    <cellStyle name="Vejica 2 3 3 5 2 2 3 4" xfId="16815"/>
    <cellStyle name="Vejica 2 3 3 5 2 2 4" xfId="2697"/>
    <cellStyle name="Vejica 2 3 3 5 2 2 4 2" xfId="19639"/>
    <cellStyle name="Vejica 2 3 3 5 2 2 5" xfId="6923"/>
    <cellStyle name="Vejica 2 3 3 5 2 2 5 2" xfId="21081"/>
    <cellStyle name="Vejica 2 3 3 5 2 2 6" xfId="11149"/>
    <cellStyle name="Vejica 2 3 3 5 2 2 6 2" xfId="25307"/>
    <cellStyle name="Vejica 2 3 3 5 2 2 7" xfId="15407"/>
    <cellStyle name="Vejica 2 3 3 5 2 3" xfId="4809"/>
    <cellStyle name="Vejica 2 3 3 5 2 3 2" xfId="9035"/>
    <cellStyle name="Vejica 2 3 3 5 2 3 2 2" xfId="23193"/>
    <cellStyle name="Vejica 2 3 3 5 2 3 3" xfId="13261"/>
    <cellStyle name="Vejica 2 3 3 5 2 3 3 2" xfId="27419"/>
    <cellStyle name="Vejica 2 3 3 5 2 3 4" xfId="17519"/>
    <cellStyle name="Vejica 2 3 3 5 2 4" xfId="3401"/>
    <cellStyle name="Vejica 2 3 3 5 2 4 2" xfId="7627"/>
    <cellStyle name="Vejica 2 3 3 5 2 4 2 2" xfId="21785"/>
    <cellStyle name="Vejica 2 3 3 5 2 4 3" xfId="11853"/>
    <cellStyle name="Vejica 2 3 3 5 2 4 3 2" xfId="26011"/>
    <cellStyle name="Vejica 2 3 3 5 2 4 4" xfId="16111"/>
    <cellStyle name="Vejica 2 3 3 5 2 5" xfId="1993"/>
    <cellStyle name="Vejica 2 3 3 5 2 5 2" xfId="18935"/>
    <cellStyle name="Vejica 2 3 3 5 2 6" xfId="6219"/>
    <cellStyle name="Vejica 2 3 3 5 2 6 2" xfId="20377"/>
    <cellStyle name="Vejica 2 3 3 5 2 7" xfId="10445"/>
    <cellStyle name="Vejica 2 3 3 5 2 7 2" xfId="24603"/>
    <cellStyle name="Vejica 2 3 3 5 2 8" xfId="14703"/>
    <cellStyle name="Vejica 2 3 3 5 3" xfId="900"/>
    <cellStyle name="Vejica 2 3 3 5 3 2" xfId="5161"/>
    <cellStyle name="Vejica 2 3 3 5 3 2 2" xfId="9387"/>
    <cellStyle name="Vejica 2 3 3 5 3 2 2 2" xfId="23545"/>
    <cellStyle name="Vejica 2 3 3 5 3 2 3" xfId="13613"/>
    <cellStyle name="Vejica 2 3 3 5 3 2 3 2" xfId="27771"/>
    <cellStyle name="Vejica 2 3 3 5 3 2 4" xfId="17871"/>
    <cellStyle name="Vejica 2 3 3 5 3 3" xfId="3753"/>
    <cellStyle name="Vejica 2 3 3 5 3 3 2" xfId="7979"/>
    <cellStyle name="Vejica 2 3 3 5 3 3 2 2" xfId="22137"/>
    <cellStyle name="Vejica 2 3 3 5 3 3 3" xfId="12205"/>
    <cellStyle name="Vejica 2 3 3 5 3 3 3 2" xfId="26363"/>
    <cellStyle name="Vejica 2 3 3 5 3 3 4" xfId="16463"/>
    <cellStyle name="Vejica 2 3 3 5 3 4" xfId="2345"/>
    <cellStyle name="Vejica 2 3 3 5 3 4 2" xfId="19287"/>
    <cellStyle name="Vejica 2 3 3 5 3 5" xfId="6571"/>
    <cellStyle name="Vejica 2 3 3 5 3 5 2" xfId="20729"/>
    <cellStyle name="Vejica 2 3 3 5 3 6" xfId="10797"/>
    <cellStyle name="Vejica 2 3 3 5 3 6 2" xfId="24955"/>
    <cellStyle name="Vejica 2 3 3 5 3 7" xfId="15055"/>
    <cellStyle name="Vejica 2 3 3 5 4" xfId="4425"/>
    <cellStyle name="Vejica 2 3 3 5 4 2" xfId="8651"/>
    <cellStyle name="Vejica 2 3 3 5 4 2 2" xfId="22809"/>
    <cellStyle name="Vejica 2 3 3 5 4 3" xfId="12877"/>
    <cellStyle name="Vejica 2 3 3 5 4 3 2" xfId="27035"/>
    <cellStyle name="Vejica 2 3 3 5 4 4" xfId="17135"/>
    <cellStyle name="Vejica 2 3 3 5 5" xfId="3017"/>
    <cellStyle name="Vejica 2 3 3 5 5 2" xfId="7243"/>
    <cellStyle name="Vejica 2 3 3 5 5 2 2" xfId="21401"/>
    <cellStyle name="Vejica 2 3 3 5 5 3" xfId="11469"/>
    <cellStyle name="Vejica 2 3 3 5 5 3 2" xfId="25627"/>
    <cellStyle name="Vejica 2 3 3 5 5 4" xfId="15727"/>
    <cellStyle name="Vejica 2 3 3 5 6" xfId="1609"/>
    <cellStyle name="Vejica 2 3 3 5 6 2" xfId="18551"/>
    <cellStyle name="Vejica 2 3 3 5 7" xfId="5835"/>
    <cellStyle name="Vejica 2 3 3 5 7 2" xfId="19993"/>
    <cellStyle name="Vejica 2 3 3 5 8" xfId="10061"/>
    <cellStyle name="Vejica 2 3 3 5 8 2" xfId="24219"/>
    <cellStyle name="Vejica 2 3 3 5 9" xfId="14319"/>
    <cellStyle name="Vejica 2 3 3 6" xfId="195"/>
    <cellStyle name="Vejica 2 3 3 6 2" xfId="420"/>
    <cellStyle name="Vejica 2 3 3 6 2 2" xfId="1124"/>
    <cellStyle name="Vejica 2 3 3 6 2 2 2" xfId="5385"/>
    <cellStyle name="Vejica 2 3 3 6 2 2 2 2" xfId="9611"/>
    <cellStyle name="Vejica 2 3 3 6 2 2 2 2 2" xfId="23769"/>
    <cellStyle name="Vejica 2 3 3 6 2 2 2 3" xfId="13837"/>
    <cellStyle name="Vejica 2 3 3 6 2 2 2 3 2" xfId="27995"/>
    <cellStyle name="Vejica 2 3 3 6 2 2 2 4" xfId="18095"/>
    <cellStyle name="Vejica 2 3 3 6 2 2 3" xfId="3977"/>
    <cellStyle name="Vejica 2 3 3 6 2 2 3 2" xfId="8203"/>
    <cellStyle name="Vejica 2 3 3 6 2 2 3 2 2" xfId="22361"/>
    <cellStyle name="Vejica 2 3 3 6 2 2 3 3" xfId="12429"/>
    <cellStyle name="Vejica 2 3 3 6 2 2 3 3 2" xfId="26587"/>
    <cellStyle name="Vejica 2 3 3 6 2 2 3 4" xfId="16687"/>
    <cellStyle name="Vejica 2 3 3 6 2 2 4" xfId="2569"/>
    <cellStyle name="Vejica 2 3 3 6 2 2 4 2" xfId="19511"/>
    <cellStyle name="Vejica 2 3 3 6 2 2 5" xfId="6795"/>
    <cellStyle name="Vejica 2 3 3 6 2 2 5 2" xfId="20953"/>
    <cellStyle name="Vejica 2 3 3 6 2 2 6" xfId="11021"/>
    <cellStyle name="Vejica 2 3 3 6 2 2 6 2" xfId="25179"/>
    <cellStyle name="Vejica 2 3 3 6 2 2 7" xfId="15279"/>
    <cellStyle name="Vejica 2 3 3 6 2 3" xfId="4681"/>
    <cellStyle name="Vejica 2 3 3 6 2 3 2" xfId="8907"/>
    <cellStyle name="Vejica 2 3 3 6 2 3 2 2" xfId="23065"/>
    <cellStyle name="Vejica 2 3 3 6 2 3 3" xfId="13133"/>
    <cellStyle name="Vejica 2 3 3 6 2 3 3 2" xfId="27291"/>
    <cellStyle name="Vejica 2 3 3 6 2 3 4" xfId="17391"/>
    <cellStyle name="Vejica 2 3 3 6 2 4" xfId="3273"/>
    <cellStyle name="Vejica 2 3 3 6 2 4 2" xfId="7499"/>
    <cellStyle name="Vejica 2 3 3 6 2 4 2 2" xfId="21657"/>
    <cellStyle name="Vejica 2 3 3 6 2 4 3" xfId="11725"/>
    <cellStyle name="Vejica 2 3 3 6 2 4 3 2" xfId="25883"/>
    <cellStyle name="Vejica 2 3 3 6 2 4 4" xfId="15983"/>
    <cellStyle name="Vejica 2 3 3 6 2 5" xfId="1865"/>
    <cellStyle name="Vejica 2 3 3 6 2 5 2" xfId="18807"/>
    <cellStyle name="Vejica 2 3 3 6 2 6" xfId="6091"/>
    <cellStyle name="Vejica 2 3 3 6 2 6 2" xfId="20249"/>
    <cellStyle name="Vejica 2 3 3 6 2 7" xfId="10317"/>
    <cellStyle name="Vejica 2 3 3 6 2 7 2" xfId="24475"/>
    <cellStyle name="Vejica 2 3 3 6 2 8" xfId="14575"/>
    <cellStyle name="Vejica 2 3 3 6 3" xfId="772"/>
    <cellStyle name="Vejica 2 3 3 6 3 2" xfId="5033"/>
    <cellStyle name="Vejica 2 3 3 6 3 2 2" xfId="9259"/>
    <cellStyle name="Vejica 2 3 3 6 3 2 2 2" xfId="23417"/>
    <cellStyle name="Vejica 2 3 3 6 3 2 3" xfId="13485"/>
    <cellStyle name="Vejica 2 3 3 6 3 2 3 2" xfId="27643"/>
    <cellStyle name="Vejica 2 3 3 6 3 2 4" xfId="17743"/>
    <cellStyle name="Vejica 2 3 3 6 3 3" xfId="3625"/>
    <cellStyle name="Vejica 2 3 3 6 3 3 2" xfId="7851"/>
    <cellStyle name="Vejica 2 3 3 6 3 3 2 2" xfId="22009"/>
    <cellStyle name="Vejica 2 3 3 6 3 3 3" xfId="12077"/>
    <cellStyle name="Vejica 2 3 3 6 3 3 3 2" xfId="26235"/>
    <cellStyle name="Vejica 2 3 3 6 3 3 4" xfId="16335"/>
    <cellStyle name="Vejica 2 3 3 6 3 4" xfId="2217"/>
    <cellStyle name="Vejica 2 3 3 6 3 4 2" xfId="19159"/>
    <cellStyle name="Vejica 2 3 3 6 3 5" xfId="6443"/>
    <cellStyle name="Vejica 2 3 3 6 3 5 2" xfId="20601"/>
    <cellStyle name="Vejica 2 3 3 6 3 6" xfId="10669"/>
    <cellStyle name="Vejica 2 3 3 6 3 6 2" xfId="24827"/>
    <cellStyle name="Vejica 2 3 3 6 3 7" xfId="14927"/>
    <cellStyle name="Vejica 2 3 3 6 4" xfId="4457"/>
    <cellStyle name="Vejica 2 3 3 6 4 2" xfId="8683"/>
    <cellStyle name="Vejica 2 3 3 6 4 2 2" xfId="22841"/>
    <cellStyle name="Vejica 2 3 3 6 4 3" xfId="12909"/>
    <cellStyle name="Vejica 2 3 3 6 4 3 2" xfId="27067"/>
    <cellStyle name="Vejica 2 3 3 6 4 4" xfId="17167"/>
    <cellStyle name="Vejica 2 3 3 6 5" xfId="3049"/>
    <cellStyle name="Vejica 2 3 3 6 5 2" xfId="7275"/>
    <cellStyle name="Vejica 2 3 3 6 5 2 2" xfId="21433"/>
    <cellStyle name="Vejica 2 3 3 6 5 3" xfId="11501"/>
    <cellStyle name="Vejica 2 3 3 6 5 3 2" xfId="25659"/>
    <cellStyle name="Vejica 2 3 3 6 5 4" xfId="15759"/>
    <cellStyle name="Vejica 2 3 3 6 6" xfId="1641"/>
    <cellStyle name="Vejica 2 3 3 6 6 2" xfId="18583"/>
    <cellStyle name="Vejica 2 3 3 6 7" xfId="5867"/>
    <cellStyle name="Vejica 2 3 3 6 7 2" xfId="20025"/>
    <cellStyle name="Vejica 2 3 3 6 8" xfId="10093"/>
    <cellStyle name="Vejica 2 3 3 6 8 2" xfId="24251"/>
    <cellStyle name="Vejica 2 3 3 6 9" xfId="14351"/>
    <cellStyle name="Vejica 2 3 3 7" xfId="321"/>
    <cellStyle name="Vejica 2 3 3 7 2" xfId="673"/>
    <cellStyle name="Vejica 2 3 3 7 2 2" xfId="1377"/>
    <cellStyle name="Vejica 2 3 3 7 2 2 2" xfId="5638"/>
    <cellStyle name="Vejica 2 3 3 7 2 2 2 2" xfId="9864"/>
    <cellStyle name="Vejica 2 3 3 7 2 2 2 2 2" xfId="24022"/>
    <cellStyle name="Vejica 2 3 3 7 2 2 2 3" xfId="14090"/>
    <cellStyle name="Vejica 2 3 3 7 2 2 2 3 2" xfId="28248"/>
    <cellStyle name="Vejica 2 3 3 7 2 2 2 4" xfId="18348"/>
    <cellStyle name="Vejica 2 3 3 7 2 2 3" xfId="4230"/>
    <cellStyle name="Vejica 2 3 3 7 2 2 3 2" xfId="8456"/>
    <cellStyle name="Vejica 2 3 3 7 2 2 3 2 2" xfId="22614"/>
    <cellStyle name="Vejica 2 3 3 7 2 2 3 3" xfId="12682"/>
    <cellStyle name="Vejica 2 3 3 7 2 2 3 3 2" xfId="26840"/>
    <cellStyle name="Vejica 2 3 3 7 2 2 3 4" xfId="16940"/>
    <cellStyle name="Vejica 2 3 3 7 2 2 4" xfId="2822"/>
    <cellStyle name="Vejica 2 3 3 7 2 2 4 2" xfId="19764"/>
    <cellStyle name="Vejica 2 3 3 7 2 2 5" xfId="7048"/>
    <cellStyle name="Vejica 2 3 3 7 2 2 5 2" xfId="21206"/>
    <cellStyle name="Vejica 2 3 3 7 2 2 6" xfId="11274"/>
    <cellStyle name="Vejica 2 3 3 7 2 2 6 2" xfId="25432"/>
    <cellStyle name="Vejica 2 3 3 7 2 2 7" xfId="15532"/>
    <cellStyle name="Vejica 2 3 3 7 2 3" xfId="4934"/>
    <cellStyle name="Vejica 2 3 3 7 2 3 2" xfId="9160"/>
    <cellStyle name="Vejica 2 3 3 7 2 3 2 2" xfId="23318"/>
    <cellStyle name="Vejica 2 3 3 7 2 3 3" xfId="13386"/>
    <cellStyle name="Vejica 2 3 3 7 2 3 3 2" xfId="27544"/>
    <cellStyle name="Vejica 2 3 3 7 2 3 4" xfId="17644"/>
    <cellStyle name="Vejica 2 3 3 7 2 4" xfId="3526"/>
    <cellStyle name="Vejica 2 3 3 7 2 4 2" xfId="7752"/>
    <cellStyle name="Vejica 2 3 3 7 2 4 2 2" xfId="21910"/>
    <cellStyle name="Vejica 2 3 3 7 2 4 3" xfId="11978"/>
    <cellStyle name="Vejica 2 3 3 7 2 4 3 2" xfId="26136"/>
    <cellStyle name="Vejica 2 3 3 7 2 4 4" xfId="16236"/>
    <cellStyle name="Vejica 2 3 3 7 2 5" xfId="2118"/>
    <cellStyle name="Vejica 2 3 3 7 2 5 2" xfId="19060"/>
    <cellStyle name="Vejica 2 3 3 7 2 6" xfId="6344"/>
    <cellStyle name="Vejica 2 3 3 7 2 6 2" xfId="20502"/>
    <cellStyle name="Vejica 2 3 3 7 2 7" xfId="10570"/>
    <cellStyle name="Vejica 2 3 3 7 2 7 2" xfId="24728"/>
    <cellStyle name="Vejica 2 3 3 7 2 8" xfId="14828"/>
    <cellStyle name="Vejica 2 3 3 7 3" xfId="1025"/>
    <cellStyle name="Vejica 2 3 3 7 3 2" xfId="5286"/>
    <cellStyle name="Vejica 2 3 3 7 3 2 2" xfId="9512"/>
    <cellStyle name="Vejica 2 3 3 7 3 2 2 2" xfId="23670"/>
    <cellStyle name="Vejica 2 3 3 7 3 2 3" xfId="13738"/>
    <cellStyle name="Vejica 2 3 3 7 3 2 3 2" xfId="27896"/>
    <cellStyle name="Vejica 2 3 3 7 3 2 4" xfId="17996"/>
    <cellStyle name="Vejica 2 3 3 7 3 3" xfId="3878"/>
    <cellStyle name="Vejica 2 3 3 7 3 3 2" xfId="8104"/>
    <cellStyle name="Vejica 2 3 3 7 3 3 2 2" xfId="22262"/>
    <cellStyle name="Vejica 2 3 3 7 3 3 3" xfId="12330"/>
    <cellStyle name="Vejica 2 3 3 7 3 3 3 2" xfId="26488"/>
    <cellStyle name="Vejica 2 3 3 7 3 3 4" xfId="16588"/>
    <cellStyle name="Vejica 2 3 3 7 3 4" xfId="2470"/>
    <cellStyle name="Vejica 2 3 3 7 3 4 2" xfId="19412"/>
    <cellStyle name="Vejica 2 3 3 7 3 5" xfId="6696"/>
    <cellStyle name="Vejica 2 3 3 7 3 5 2" xfId="20854"/>
    <cellStyle name="Vejica 2 3 3 7 3 6" xfId="10922"/>
    <cellStyle name="Vejica 2 3 3 7 3 6 2" xfId="25080"/>
    <cellStyle name="Vejica 2 3 3 7 3 7" xfId="15180"/>
    <cellStyle name="Vejica 2 3 3 7 4" xfId="4582"/>
    <cellStyle name="Vejica 2 3 3 7 4 2" xfId="8808"/>
    <cellStyle name="Vejica 2 3 3 7 4 2 2" xfId="22966"/>
    <cellStyle name="Vejica 2 3 3 7 4 3" xfId="13034"/>
    <cellStyle name="Vejica 2 3 3 7 4 3 2" xfId="27192"/>
    <cellStyle name="Vejica 2 3 3 7 4 4" xfId="17292"/>
    <cellStyle name="Vejica 2 3 3 7 5" xfId="3174"/>
    <cellStyle name="Vejica 2 3 3 7 5 2" xfId="7400"/>
    <cellStyle name="Vejica 2 3 3 7 5 2 2" xfId="21558"/>
    <cellStyle name="Vejica 2 3 3 7 5 3" xfId="11626"/>
    <cellStyle name="Vejica 2 3 3 7 5 3 2" xfId="25784"/>
    <cellStyle name="Vejica 2 3 3 7 5 4" xfId="15884"/>
    <cellStyle name="Vejica 2 3 3 7 6" xfId="1766"/>
    <cellStyle name="Vejica 2 3 3 7 6 2" xfId="18708"/>
    <cellStyle name="Vejica 2 3 3 7 7" xfId="5992"/>
    <cellStyle name="Vejica 2 3 3 7 7 2" xfId="20150"/>
    <cellStyle name="Vejica 2 3 3 7 8" xfId="10218"/>
    <cellStyle name="Vejica 2 3 3 7 8 2" xfId="24376"/>
    <cellStyle name="Vejica 2 3 3 7 9" xfId="14476"/>
    <cellStyle name="Vejica 2 3 3 8" xfId="388"/>
    <cellStyle name="Vejica 2 3 3 8 2" xfId="1092"/>
    <cellStyle name="Vejica 2 3 3 8 2 2" xfId="5353"/>
    <cellStyle name="Vejica 2 3 3 8 2 2 2" xfId="9579"/>
    <cellStyle name="Vejica 2 3 3 8 2 2 2 2" xfId="23737"/>
    <cellStyle name="Vejica 2 3 3 8 2 2 3" xfId="13805"/>
    <cellStyle name="Vejica 2 3 3 8 2 2 3 2" xfId="27963"/>
    <cellStyle name="Vejica 2 3 3 8 2 2 4" xfId="18063"/>
    <cellStyle name="Vejica 2 3 3 8 2 3" xfId="3945"/>
    <cellStyle name="Vejica 2 3 3 8 2 3 2" xfId="8171"/>
    <cellStyle name="Vejica 2 3 3 8 2 3 2 2" xfId="22329"/>
    <cellStyle name="Vejica 2 3 3 8 2 3 3" xfId="12397"/>
    <cellStyle name="Vejica 2 3 3 8 2 3 3 2" xfId="26555"/>
    <cellStyle name="Vejica 2 3 3 8 2 3 4" xfId="16655"/>
    <cellStyle name="Vejica 2 3 3 8 2 4" xfId="2537"/>
    <cellStyle name="Vejica 2 3 3 8 2 4 2" xfId="19479"/>
    <cellStyle name="Vejica 2 3 3 8 2 5" xfId="6763"/>
    <cellStyle name="Vejica 2 3 3 8 2 5 2" xfId="20921"/>
    <cellStyle name="Vejica 2 3 3 8 2 6" xfId="10989"/>
    <cellStyle name="Vejica 2 3 3 8 2 6 2" xfId="25147"/>
    <cellStyle name="Vejica 2 3 3 8 2 7" xfId="15247"/>
    <cellStyle name="Vejica 2 3 3 8 3" xfId="4649"/>
    <cellStyle name="Vejica 2 3 3 8 3 2" xfId="8875"/>
    <cellStyle name="Vejica 2 3 3 8 3 2 2" xfId="23033"/>
    <cellStyle name="Vejica 2 3 3 8 3 3" xfId="13101"/>
    <cellStyle name="Vejica 2 3 3 8 3 3 2" xfId="27259"/>
    <cellStyle name="Vejica 2 3 3 8 3 4" xfId="17359"/>
    <cellStyle name="Vejica 2 3 3 8 4" xfId="3241"/>
    <cellStyle name="Vejica 2 3 3 8 4 2" xfId="7467"/>
    <cellStyle name="Vejica 2 3 3 8 4 2 2" xfId="21625"/>
    <cellStyle name="Vejica 2 3 3 8 4 3" xfId="11693"/>
    <cellStyle name="Vejica 2 3 3 8 4 3 2" xfId="25851"/>
    <cellStyle name="Vejica 2 3 3 8 4 4" xfId="15951"/>
    <cellStyle name="Vejica 2 3 3 8 5" xfId="1833"/>
    <cellStyle name="Vejica 2 3 3 8 5 2" xfId="18775"/>
    <cellStyle name="Vejica 2 3 3 8 6" xfId="6059"/>
    <cellStyle name="Vejica 2 3 3 8 6 2" xfId="20217"/>
    <cellStyle name="Vejica 2 3 3 8 7" xfId="10285"/>
    <cellStyle name="Vejica 2 3 3 8 7 2" xfId="24443"/>
    <cellStyle name="Vejica 2 3 3 8 8" xfId="14543"/>
    <cellStyle name="Vejica 2 3 3 9" xfId="740"/>
    <cellStyle name="Vejica 2 3 3 9 2" xfId="5001"/>
    <cellStyle name="Vejica 2 3 3 9 2 2" xfId="9227"/>
    <cellStyle name="Vejica 2 3 3 9 2 2 2" xfId="23385"/>
    <cellStyle name="Vejica 2 3 3 9 2 3" xfId="13453"/>
    <cellStyle name="Vejica 2 3 3 9 2 3 2" xfId="27611"/>
    <cellStyle name="Vejica 2 3 3 9 2 4" xfId="17711"/>
    <cellStyle name="Vejica 2 3 3 9 3" xfId="3593"/>
    <cellStyle name="Vejica 2 3 3 9 3 2" xfId="7819"/>
    <cellStyle name="Vejica 2 3 3 9 3 2 2" xfId="21977"/>
    <cellStyle name="Vejica 2 3 3 9 3 3" xfId="12045"/>
    <cellStyle name="Vejica 2 3 3 9 3 3 2" xfId="26203"/>
    <cellStyle name="Vejica 2 3 3 9 3 4" xfId="16303"/>
    <cellStyle name="Vejica 2 3 3 9 4" xfId="2185"/>
    <cellStyle name="Vejica 2 3 3 9 4 2" xfId="19127"/>
    <cellStyle name="Vejica 2 3 3 9 5" xfId="6411"/>
    <cellStyle name="Vejica 2 3 3 9 5 2" xfId="20569"/>
    <cellStyle name="Vejica 2 3 3 9 6" xfId="10637"/>
    <cellStyle name="Vejica 2 3 3 9 6 2" xfId="24795"/>
    <cellStyle name="Vejica 2 3 3 9 7" xfId="14895"/>
    <cellStyle name="Vejica 2 3 4" xfId="85"/>
    <cellStyle name="Vejica 2 3 4 10" xfId="9951"/>
    <cellStyle name="Vejica 2 3 4 10 2" xfId="24109"/>
    <cellStyle name="Vejica 2 3 4 11" xfId="14209"/>
    <cellStyle name="Vejica 2 3 4 2" xfId="245"/>
    <cellStyle name="Vejica 2 3 4 2 2" xfId="598"/>
    <cellStyle name="Vejica 2 3 4 2 2 2" xfId="1302"/>
    <cellStyle name="Vejica 2 3 4 2 2 2 2" xfId="5563"/>
    <cellStyle name="Vejica 2 3 4 2 2 2 2 2" xfId="9789"/>
    <cellStyle name="Vejica 2 3 4 2 2 2 2 2 2" xfId="23947"/>
    <cellStyle name="Vejica 2 3 4 2 2 2 2 3" xfId="14015"/>
    <cellStyle name="Vejica 2 3 4 2 2 2 2 3 2" xfId="28173"/>
    <cellStyle name="Vejica 2 3 4 2 2 2 2 4" xfId="18273"/>
    <cellStyle name="Vejica 2 3 4 2 2 2 3" xfId="4155"/>
    <cellStyle name="Vejica 2 3 4 2 2 2 3 2" xfId="8381"/>
    <cellStyle name="Vejica 2 3 4 2 2 2 3 2 2" xfId="22539"/>
    <cellStyle name="Vejica 2 3 4 2 2 2 3 3" xfId="12607"/>
    <cellStyle name="Vejica 2 3 4 2 2 2 3 3 2" xfId="26765"/>
    <cellStyle name="Vejica 2 3 4 2 2 2 3 4" xfId="16865"/>
    <cellStyle name="Vejica 2 3 4 2 2 2 4" xfId="2747"/>
    <cellStyle name="Vejica 2 3 4 2 2 2 4 2" xfId="19689"/>
    <cellStyle name="Vejica 2 3 4 2 2 2 5" xfId="6973"/>
    <cellStyle name="Vejica 2 3 4 2 2 2 5 2" xfId="21131"/>
    <cellStyle name="Vejica 2 3 4 2 2 2 6" xfId="11199"/>
    <cellStyle name="Vejica 2 3 4 2 2 2 6 2" xfId="25357"/>
    <cellStyle name="Vejica 2 3 4 2 2 2 7" xfId="15457"/>
    <cellStyle name="Vejica 2 3 4 2 2 3" xfId="4859"/>
    <cellStyle name="Vejica 2 3 4 2 2 3 2" xfId="9085"/>
    <cellStyle name="Vejica 2 3 4 2 2 3 2 2" xfId="23243"/>
    <cellStyle name="Vejica 2 3 4 2 2 3 3" xfId="13311"/>
    <cellStyle name="Vejica 2 3 4 2 2 3 3 2" xfId="27469"/>
    <cellStyle name="Vejica 2 3 4 2 2 3 4" xfId="17569"/>
    <cellStyle name="Vejica 2 3 4 2 2 4" xfId="3451"/>
    <cellStyle name="Vejica 2 3 4 2 2 4 2" xfId="7677"/>
    <cellStyle name="Vejica 2 3 4 2 2 4 2 2" xfId="21835"/>
    <cellStyle name="Vejica 2 3 4 2 2 4 3" xfId="11903"/>
    <cellStyle name="Vejica 2 3 4 2 2 4 3 2" xfId="26061"/>
    <cellStyle name="Vejica 2 3 4 2 2 4 4" xfId="16161"/>
    <cellStyle name="Vejica 2 3 4 2 2 5" xfId="2043"/>
    <cellStyle name="Vejica 2 3 4 2 2 5 2" xfId="18985"/>
    <cellStyle name="Vejica 2 3 4 2 2 6" xfId="6269"/>
    <cellStyle name="Vejica 2 3 4 2 2 6 2" xfId="20427"/>
    <cellStyle name="Vejica 2 3 4 2 2 7" xfId="10495"/>
    <cellStyle name="Vejica 2 3 4 2 2 7 2" xfId="24653"/>
    <cellStyle name="Vejica 2 3 4 2 2 8" xfId="14753"/>
    <cellStyle name="Vejica 2 3 4 2 3" xfId="950"/>
    <cellStyle name="Vejica 2 3 4 2 3 2" xfId="5211"/>
    <cellStyle name="Vejica 2 3 4 2 3 2 2" xfId="9437"/>
    <cellStyle name="Vejica 2 3 4 2 3 2 2 2" xfId="23595"/>
    <cellStyle name="Vejica 2 3 4 2 3 2 3" xfId="13663"/>
    <cellStyle name="Vejica 2 3 4 2 3 2 3 2" xfId="27821"/>
    <cellStyle name="Vejica 2 3 4 2 3 2 4" xfId="17921"/>
    <cellStyle name="Vejica 2 3 4 2 3 3" xfId="3803"/>
    <cellStyle name="Vejica 2 3 4 2 3 3 2" xfId="8029"/>
    <cellStyle name="Vejica 2 3 4 2 3 3 2 2" xfId="22187"/>
    <cellStyle name="Vejica 2 3 4 2 3 3 3" xfId="12255"/>
    <cellStyle name="Vejica 2 3 4 2 3 3 3 2" xfId="26413"/>
    <cellStyle name="Vejica 2 3 4 2 3 3 4" xfId="16513"/>
    <cellStyle name="Vejica 2 3 4 2 3 4" xfId="2395"/>
    <cellStyle name="Vejica 2 3 4 2 3 4 2" xfId="19337"/>
    <cellStyle name="Vejica 2 3 4 2 3 5" xfId="6621"/>
    <cellStyle name="Vejica 2 3 4 2 3 5 2" xfId="20779"/>
    <cellStyle name="Vejica 2 3 4 2 3 6" xfId="10847"/>
    <cellStyle name="Vejica 2 3 4 2 3 6 2" xfId="25005"/>
    <cellStyle name="Vejica 2 3 4 2 3 7" xfId="15105"/>
    <cellStyle name="Vejica 2 3 4 2 4" xfId="4507"/>
    <cellStyle name="Vejica 2 3 4 2 4 2" xfId="8733"/>
    <cellStyle name="Vejica 2 3 4 2 4 2 2" xfId="22891"/>
    <cellStyle name="Vejica 2 3 4 2 4 3" xfId="12959"/>
    <cellStyle name="Vejica 2 3 4 2 4 3 2" xfId="27117"/>
    <cellStyle name="Vejica 2 3 4 2 4 4" xfId="17217"/>
    <cellStyle name="Vejica 2 3 4 2 5" xfId="3099"/>
    <cellStyle name="Vejica 2 3 4 2 5 2" xfId="7325"/>
    <cellStyle name="Vejica 2 3 4 2 5 2 2" xfId="21483"/>
    <cellStyle name="Vejica 2 3 4 2 5 3" xfId="11551"/>
    <cellStyle name="Vejica 2 3 4 2 5 3 2" xfId="25709"/>
    <cellStyle name="Vejica 2 3 4 2 5 4" xfId="15809"/>
    <cellStyle name="Vejica 2 3 4 2 6" xfId="1691"/>
    <cellStyle name="Vejica 2 3 4 2 6 2" xfId="18633"/>
    <cellStyle name="Vejica 2 3 4 2 7" xfId="5917"/>
    <cellStyle name="Vejica 2 3 4 2 7 2" xfId="20075"/>
    <cellStyle name="Vejica 2 3 4 2 8" xfId="10143"/>
    <cellStyle name="Vejica 2 3 4 2 8 2" xfId="24301"/>
    <cellStyle name="Vejica 2 3 4 2 9" xfId="14401"/>
    <cellStyle name="Vejica 2 3 4 3" xfId="309"/>
    <cellStyle name="Vejica 2 3 4 3 2" xfId="661"/>
    <cellStyle name="Vejica 2 3 4 3 2 2" xfId="1365"/>
    <cellStyle name="Vejica 2 3 4 3 2 2 2" xfId="5626"/>
    <cellStyle name="Vejica 2 3 4 3 2 2 2 2" xfId="9852"/>
    <cellStyle name="Vejica 2 3 4 3 2 2 2 2 2" xfId="24010"/>
    <cellStyle name="Vejica 2 3 4 3 2 2 2 3" xfId="14078"/>
    <cellStyle name="Vejica 2 3 4 3 2 2 2 3 2" xfId="28236"/>
    <cellStyle name="Vejica 2 3 4 3 2 2 2 4" xfId="18336"/>
    <cellStyle name="Vejica 2 3 4 3 2 2 3" xfId="4218"/>
    <cellStyle name="Vejica 2 3 4 3 2 2 3 2" xfId="8444"/>
    <cellStyle name="Vejica 2 3 4 3 2 2 3 2 2" xfId="22602"/>
    <cellStyle name="Vejica 2 3 4 3 2 2 3 3" xfId="12670"/>
    <cellStyle name="Vejica 2 3 4 3 2 2 3 3 2" xfId="26828"/>
    <cellStyle name="Vejica 2 3 4 3 2 2 3 4" xfId="16928"/>
    <cellStyle name="Vejica 2 3 4 3 2 2 4" xfId="2810"/>
    <cellStyle name="Vejica 2 3 4 3 2 2 4 2" xfId="19752"/>
    <cellStyle name="Vejica 2 3 4 3 2 2 5" xfId="7036"/>
    <cellStyle name="Vejica 2 3 4 3 2 2 5 2" xfId="21194"/>
    <cellStyle name="Vejica 2 3 4 3 2 2 6" xfId="11262"/>
    <cellStyle name="Vejica 2 3 4 3 2 2 6 2" xfId="25420"/>
    <cellStyle name="Vejica 2 3 4 3 2 2 7" xfId="15520"/>
    <cellStyle name="Vejica 2 3 4 3 2 3" xfId="4922"/>
    <cellStyle name="Vejica 2 3 4 3 2 3 2" xfId="9148"/>
    <cellStyle name="Vejica 2 3 4 3 2 3 2 2" xfId="23306"/>
    <cellStyle name="Vejica 2 3 4 3 2 3 3" xfId="13374"/>
    <cellStyle name="Vejica 2 3 4 3 2 3 3 2" xfId="27532"/>
    <cellStyle name="Vejica 2 3 4 3 2 3 4" xfId="17632"/>
    <cellStyle name="Vejica 2 3 4 3 2 4" xfId="3514"/>
    <cellStyle name="Vejica 2 3 4 3 2 4 2" xfId="7740"/>
    <cellStyle name="Vejica 2 3 4 3 2 4 2 2" xfId="21898"/>
    <cellStyle name="Vejica 2 3 4 3 2 4 3" xfId="11966"/>
    <cellStyle name="Vejica 2 3 4 3 2 4 3 2" xfId="26124"/>
    <cellStyle name="Vejica 2 3 4 3 2 4 4" xfId="16224"/>
    <cellStyle name="Vejica 2 3 4 3 2 5" xfId="2106"/>
    <cellStyle name="Vejica 2 3 4 3 2 5 2" xfId="19048"/>
    <cellStyle name="Vejica 2 3 4 3 2 6" xfId="6332"/>
    <cellStyle name="Vejica 2 3 4 3 2 6 2" xfId="20490"/>
    <cellStyle name="Vejica 2 3 4 3 2 7" xfId="10558"/>
    <cellStyle name="Vejica 2 3 4 3 2 7 2" xfId="24716"/>
    <cellStyle name="Vejica 2 3 4 3 2 8" xfId="14816"/>
    <cellStyle name="Vejica 2 3 4 3 3" xfId="1013"/>
    <cellStyle name="Vejica 2 3 4 3 3 2" xfId="5274"/>
    <cellStyle name="Vejica 2 3 4 3 3 2 2" xfId="9500"/>
    <cellStyle name="Vejica 2 3 4 3 3 2 2 2" xfId="23658"/>
    <cellStyle name="Vejica 2 3 4 3 3 2 3" xfId="13726"/>
    <cellStyle name="Vejica 2 3 4 3 3 2 3 2" xfId="27884"/>
    <cellStyle name="Vejica 2 3 4 3 3 2 4" xfId="17984"/>
    <cellStyle name="Vejica 2 3 4 3 3 3" xfId="3866"/>
    <cellStyle name="Vejica 2 3 4 3 3 3 2" xfId="8092"/>
    <cellStyle name="Vejica 2 3 4 3 3 3 2 2" xfId="22250"/>
    <cellStyle name="Vejica 2 3 4 3 3 3 3" xfId="12318"/>
    <cellStyle name="Vejica 2 3 4 3 3 3 3 2" xfId="26476"/>
    <cellStyle name="Vejica 2 3 4 3 3 3 4" xfId="16576"/>
    <cellStyle name="Vejica 2 3 4 3 3 4" xfId="2458"/>
    <cellStyle name="Vejica 2 3 4 3 3 4 2" xfId="19400"/>
    <cellStyle name="Vejica 2 3 4 3 3 5" xfId="6684"/>
    <cellStyle name="Vejica 2 3 4 3 3 5 2" xfId="20842"/>
    <cellStyle name="Vejica 2 3 4 3 3 6" xfId="10910"/>
    <cellStyle name="Vejica 2 3 4 3 3 6 2" xfId="25068"/>
    <cellStyle name="Vejica 2 3 4 3 3 7" xfId="15168"/>
    <cellStyle name="Vejica 2 3 4 3 4" xfId="4570"/>
    <cellStyle name="Vejica 2 3 4 3 4 2" xfId="8796"/>
    <cellStyle name="Vejica 2 3 4 3 4 2 2" xfId="22954"/>
    <cellStyle name="Vejica 2 3 4 3 4 3" xfId="13022"/>
    <cellStyle name="Vejica 2 3 4 3 4 3 2" xfId="27180"/>
    <cellStyle name="Vejica 2 3 4 3 4 4" xfId="17280"/>
    <cellStyle name="Vejica 2 3 4 3 5" xfId="3162"/>
    <cellStyle name="Vejica 2 3 4 3 5 2" xfId="7388"/>
    <cellStyle name="Vejica 2 3 4 3 5 2 2" xfId="21546"/>
    <cellStyle name="Vejica 2 3 4 3 5 3" xfId="11614"/>
    <cellStyle name="Vejica 2 3 4 3 5 3 2" xfId="25772"/>
    <cellStyle name="Vejica 2 3 4 3 5 4" xfId="15872"/>
    <cellStyle name="Vejica 2 3 4 3 6" xfId="1754"/>
    <cellStyle name="Vejica 2 3 4 3 6 2" xfId="18696"/>
    <cellStyle name="Vejica 2 3 4 3 7" xfId="5980"/>
    <cellStyle name="Vejica 2 3 4 3 7 2" xfId="20138"/>
    <cellStyle name="Vejica 2 3 4 3 8" xfId="10206"/>
    <cellStyle name="Vejica 2 3 4 3 8 2" xfId="24364"/>
    <cellStyle name="Vejica 2 3 4 3 9" xfId="14464"/>
    <cellStyle name="Vejica 2 3 4 4" xfId="470"/>
    <cellStyle name="Vejica 2 3 4 4 2" xfId="1174"/>
    <cellStyle name="Vejica 2 3 4 4 2 2" xfId="5435"/>
    <cellStyle name="Vejica 2 3 4 4 2 2 2" xfId="9661"/>
    <cellStyle name="Vejica 2 3 4 4 2 2 2 2" xfId="23819"/>
    <cellStyle name="Vejica 2 3 4 4 2 2 3" xfId="13887"/>
    <cellStyle name="Vejica 2 3 4 4 2 2 3 2" xfId="28045"/>
    <cellStyle name="Vejica 2 3 4 4 2 2 4" xfId="18145"/>
    <cellStyle name="Vejica 2 3 4 4 2 3" xfId="4027"/>
    <cellStyle name="Vejica 2 3 4 4 2 3 2" xfId="8253"/>
    <cellStyle name="Vejica 2 3 4 4 2 3 2 2" xfId="22411"/>
    <cellStyle name="Vejica 2 3 4 4 2 3 3" xfId="12479"/>
    <cellStyle name="Vejica 2 3 4 4 2 3 3 2" xfId="26637"/>
    <cellStyle name="Vejica 2 3 4 4 2 3 4" xfId="16737"/>
    <cellStyle name="Vejica 2 3 4 4 2 4" xfId="2619"/>
    <cellStyle name="Vejica 2 3 4 4 2 4 2" xfId="19561"/>
    <cellStyle name="Vejica 2 3 4 4 2 5" xfId="6845"/>
    <cellStyle name="Vejica 2 3 4 4 2 5 2" xfId="21003"/>
    <cellStyle name="Vejica 2 3 4 4 2 6" xfId="11071"/>
    <cellStyle name="Vejica 2 3 4 4 2 6 2" xfId="25229"/>
    <cellStyle name="Vejica 2 3 4 4 2 7" xfId="15329"/>
    <cellStyle name="Vejica 2 3 4 4 3" xfId="4731"/>
    <cellStyle name="Vejica 2 3 4 4 3 2" xfId="8957"/>
    <cellStyle name="Vejica 2 3 4 4 3 2 2" xfId="23115"/>
    <cellStyle name="Vejica 2 3 4 4 3 3" xfId="13183"/>
    <cellStyle name="Vejica 2 3 4 4 3 3 2" xfId="27341"/>
    <cellStyle name="Vejica 2 3 4 4 3 4" xfId="17441"/>
    <cellStyle name="Vejica 2 3 4 4 4" xfId="3323"/>
    <cellStyle name="Vejica 2 3 4 4 4 2" xfId="7549"/>
    <cellStyle name="Vejica 2 3 4 4 4 2 2" xfId="21707"/>
    <cellStyle name="Vejica 2 3 4 4 4 3" xfId="11775"/>
    <cellStyle name="Vejica 2 3 4 4 4 3 2" xfId="25933"/>
    <cellStyle name="Vejica 2 3 4 4 4 4" xfId="16033"/>
    <cellStyle name="Vejica 2 3 4 4 5" xfId="1915"/>
    <cellStyle name="Vejica 2 3 4 4 5 2" xfId="18857"/>
    <cellStyle name="Vejica 2 3 4 4 6" xfId="6141"/>
    <cellStyle name="Vejica 2 3 4 4 6 2" xfId="20299"/>
    <cellStyle name="Vejica 2 3 4 4 7" xfId="10367"/>
    <cellStyle name="Vejica 2 3 4 4 7 2" xfId="24525"/>
    <cellStyle name="Vejica 2 3 4 4 8" xfId="14625"/>
    <cellStyle name="Vejica 2 3 4 5" xfId="822"/>
    <cellStyle name="Vejica 2 3 4 5 2" xfId="5083"/>
    <cellStyle name="Vejica 2 3 4 5 2 2" xfId="9309"/>
    <cellStyle name="Vejica 2 3 4 5 2 2 2" xfId="23467"/>
    <cellStyle name="Vejica 2 3 4 5 2 3" xfId="13535"/>
    <cellStyle name="Vejica 2 3 4 5 2 3 2" xfId="27693"/>
    <cellStyle name="Vejica 2 3 4 5 2 4" xfId="17793"/>
    <cellStyle name="Vejica 2 3 4 5 3" xfId="3675"/>
    <cellStyle name="Vejica 2 3 4 5 3 2" xfId="7901"/>
    <cellStyle name="Vejica 2 3 4 5 3 2 2" xfId="22059"/>
    <cellStyle name="Vejica 2 3 4 5 3 3" xfId="12127"/>
    <cellStyle name="Vejica 2 3 4 5 3 3 2" xfId="26285"/>
    <cellStyle name="Vejica 2 3 4 5 3 4" xfId="16385"/>
    <cellStyle name="Vejica 2 3 4 5 4" xfId="2267"/>
    <cellStyle name="Vejica 2 3 4 5 4 2" xfId="19209"/>
    <cellStyle name="Vejica 2 3 4 5 5" xfId="6493"/>
    <cellStyle name="Vejica 2 3 4 5 5 2" xfId="20651"/>
    <cellStyle name="Vejica 2 3 4 5 6" xfId="10719"/>
    <cellStyle name="Vejica 2 3 4 5 6 2" xfId="24877"/>
    <cellStyle name="Vejica 2 3 4 5 7" xfId="14977"/>
    <cellStyle name="Vejica 2 3 4 6" xfId="4347"/>
    <cellStyle name="Vejica 2 3 4 6 2" xfId="8573"/>
    <cellStyle name="Vejica 2 3 4 6 2 2" xfId="22731"/>
    <cellStyle name="Vejica 2 3 4 6 3" xfId="12799"/>
    <cellStyle name="Vejica 2 3 4 6 3 2" xfId="26957"/>
    <cellStyle name="Vejica 2 3 4 6 4" xfId="17057"/>
    <cellStyle name="Vejica 2 3 4 7" xfId="2939"/>
    <cellStyle name="Vejica 2 3 4 7 2" xfId="7165"/>
    <cellStyle name="Vejica 2 3 4 7 2 2" xfId="21323"/>
    <cellStyle name="Vejica 2 3 4 7 3" xfId="11391"/>
    <cellStyle name="Vejica 2 3 4 7 3 2" xfId="25549"/>
    <cellStyle name="Vejica 2 3 4 7 4" xfId="15649"/>
    <cellStyle name="Vejica 2 3 4 8" xfId="1499"/>
    <cellStyle name="Vejica 2 3 4 8 2" xfId="18441"/>
    <cellStyle name="Vejica 2 3 4 9" xfId="5725"/>
    <cellStyle name="Vejica 2 3 4 9 2" xfId="19883"/>
    <cellStyle name="Vejica 2 3 5" xfId="117"/>
    <cellStyle name="Vejica 2 3 5 10" xfId="14273"/>
    <cellStyle name="Vejica 2 3 5 2" xfId="277"/>
    <cellStyle name="Vejica 2 3 5 2 2" xfId="630"/>
    <cellStyle name="Vejica 2 3 5 2 2 2" xfId="1334"/>
    <cellStyle name="Vejica 2 3 5 2 2 2 2" xfId="5595"/>
    <cellStyle name="Vejica 2 3 5 2 2 2 2 2" xfId="9821"/>
    <cellStyle name="Vejica 2 3 5 2 2 2 2 2 2" xfId="23979"/>
    <cellStyle name="Vejica 2 3 5 2 2 2 2 3" xfId="14047"/>
    <cellStyle name="Vejica 2 3 5 2 2 2 2 3 2" xfId="28205"/>
    <cellStyle name="Vejica 2 3 5 2 2 2 2 4" xfId="18305"/>
    <cellStyle name="Vejica 2 3 5 2 2 2 3" xfId="4187"/>
    <cellStyle name="Vejica 2 3 5 2 2 2 3 2" xfId="8413"/>
    <cellStyle name="Vejica 2 3 5 2 2 2 3 2 2" xfId="22571"/>
    <cellStyle name="Vejica 2 3 5 2 2 2 3 3" xfId="12639"/>
    <cellStyle name="Vejica 2 3 5 2 2 2 3 3 2" xfId="26797"/>
    <cellStyle name="Vejica 2 3 5 2 2 2 3 4" xfId="16897"/>
    <cellStyle name="Vejica 2 3 5 2 2 2 4" xfId="2779"/>
    <cellStyle name="Vejica 2 3 5 2 2 2 4 2" xfId="19721"/>
    <cellStyle name="Vejica 2 3 5 2 2 2 5" xfId="7005"/>
    <cellStyle name="Vejica 2 3 5 2 2 2 5 2" xfId="21163"/>
    <cellStyle name="Vejica 2 3 5 2 2 2 6" xfId="11231"/>
    <cellStyle name="Vejica 2 3 5 2 2 2 6 2" xfId="25389"/>
    <cellStyle name="Vejica 2 3 5 2 2 2 7" xfId="15489"/>
    <cellStyle name="Vejica 2 3 5 2 2 3" xfId="4891"/>
    <cellStyle name="Vejica 2 3 5 2 2 3 2" xfId="9117"/>
    <cellStyle name="Vejica 2 3 5 2 2 3 2 2" xfId="23275"/>
    <cellStyle name="Vejica 2 3 5 2 2 3 3" xfId="13343"/>
    <cellStyle name="Vejica 2 3 5 2 2 3 3 2" xfId="27501"/>
    <cellStyle name="Vejica 2 3 5 2 2 3 4" xfId="17601"/>
    <cellStyle name="Vejica 2 3 5 2 2 4" xfId="3483"/>
    <cellStyle name="Vejica 2 3 5 2 2 4 2" xfId="7709"/>
    <cellStyle name="Vejica 2 3 5 2 2 4 2 2" xfId="21867"/>
    <cellStyle name="Vejica 2 3 5 2 2 4 3" xfId="11935"/>
    <cellStyle name="Vejica 2 3 5 2 2 4 3 2" xfId="26093"/>
    <cellStyle name="Vejica 2 3 5 2 2 4 4" xfId="16193"/>
    <cellStyle name="Vejica 2 3 5 2 2 5" xfId="2075"/>
    <cellStyle name="Vejica 2 3 5 2 2 5 2" xfId="19017"/>
    <cellStyle name="Vejica 2 3 5 2 2 6" xfId="6301"/>
    <cellStyle name="Vejica 2 3 5 2 2 6 2" xfId="20459"/>
    <cellStyle name="Vejica 2 3 5 2 2 7" xfId="10527"/>
    <cellStyle name="Vejica 2 3 5 2 2 7 2" xfId="24685"/>
    <cellStyle name="Vejica 2 3 5 2 2 8" xfId="14785"/>
    <cellStyle name="Vejica 2 3 5 2 3" xfId="982"/>
    <cellStyle name="Vejica 2 3 5 2 3 2" xfId="5243"/>
    <cellStyle name="Vejica 2 3 5 2 3 2 2" xfId="9469"/>
    <cellStyle name="Vejica 2 3 5 2 3 2 2 2" xfId="23627"/>
    <cellStyle name="Vejica 2 3 5 2 3 2 3" xfId="13695"/>
    <cellStyle name="Vejica 2 3 5 2 3 2 3 2" xfId="27853"/>
    <cellStyle name="Vejica 2 3 5 2 3 2 4" xfId="17953"/>
    <cellStyle name="Vejica 2 3 5 2 3 3" xfId="3835"/>
    <cellStyle name="Vejica 2 3 5 2 3 3 2" xfId="8061"/>
    <cellStyle name="Vejica 2 3 5 2 3 3 2 2" xfId="22219"/>
    <cellStyle name="Vejica 2 3 5 2 3 3 3" xfId="12287"/>
    <cellStyle name="Vejica 2 3 5 2 3 3 3 2" xfId="26445"/>
    <cellStyle name="Vejica 2 3 5 2 3 3 4" xfId="16545"/>
    <cellStyle name="Vejica 2 3 5 2 3 4" xfId="2427"/>
    <cellStyle name="Vejica 2 3 5 2 3 4 2" xfId="19369"/>
    <cellStyle name="Vejica 2 3 5 2 3 5" xfId="6653"/>
    <cellStyle name="Vejica 2 3 5 2 3 5 2" xfId="20811"/>
    <cellStyle name="Vejica 2 3 5 2 3 6" xfId="10879"/>
    <cellStyle name="Vejica 2 3 5 2 3 6 2" xfId="25037"/>
    <cellStyle name="Vejica 2 3 5 2 3 7" xfId="15137"/>
    <cellStyle name="Vejica 2 3 5 2 4" xfId="4539"/>
    <cellStyle name="Vejica 2 3 5 2 4 2" xfId="8765"/>
    <cellStyle name="Vejica 2 3 5 2 4 2 2" xfId="22923"/>
    <cellStyle name="Vejica 2 3 5 2 4 3" xfId="12991"/>
    <cellStyle name="Vejica 2 3 5 2 4 3 2" xfId="27149"/>
    <cellStyle name="Vejica 2 3 5 2 4 4" xfId="17249"/>
    <cellStyle name="Vejica 2 3 5 2 5" xfId="3131"/>
    <cellStyle name="Vejica 2 3 5 2 5 2" xfId="7357"/>
    <cellStyle name="Vejica 2 3 5 2 5 2 2" xfId="21515"/>
    <cellStyle name="Vejica 2 3 5 2 5 3" xfId="11583"/>
    <cellStyle name="Vejica 2 3 5 2 5 3 2" xfId="25741"/>
    <cellStyle name="Vejica 2 3 5 2 5 4" xfId="15841"/>
    <cellStyle name="Vejica 2 3 5 2 6" xfId="1723"/>
    <cellStyle name="Vejica 2 3 5 2 6 2" xfId="18665"/>
    <cellStyle name="Vejica 2 3 5 2 7" xfId="5949"/>
    <cellStyle name="Vejica 2 3 5 2 7 2" xfId="20107"/>
    <cellStyle name="Vejica 2 3 5 2 8" xfId="10175"/>
    <cellStyle name="Vejica 2 3 5 2 8 2" xfId="24333"/>
    <cellStyle name="Vejica 2 3 5 2 9" xfId="14433"/>
    <cellStyle name="Vejica 2 3 5 3" xfId="502"/>
    <cellStyle name="Vejica 2 3 5 3 2" xfId="1206"/>
    <cellStyle name="Vejica 2 3 5 3 2 2" xfId="5467"/>
    <cellStyle name="Vejica 2 3 5 3 2 2 2" xfId="9693"/>
    <cellStyle name="Vejica 2 3 5 3 2 2 2 2" xfId="23851"/>
    <cellStyle name="Vejica 2 3 5 3 2 2 3" xfId="13919"/>
    <cellStyle name="Vejica 2 3 5 3 2 2 3 2" xfId="28077"/>
    <cellStyle name="Vejica 2 3 5 3 2 2 4" xfId="18177"/>
    <cellStyle name="Vejica 2 3 5 3 2 3" xfId="4059"/>
    <cellStyle name="Vejica 2 3 5 3 2 3 2" xfId="8285"/>
    <cellStyle name="Vejica 2 3 5 3 2 3 2 2" xfId="22443"/>
    <cellStyle name="Vejica 2 3 5 3 2 3 3" xfId="12511"/>
    <cellStyle name="Vejica 2 3 5 3 2 3 3 2" xfId="26669"/>
    <cellStyle name="Vejica 2 3 5 3 2 3 4" xfId="16769"/>
    <cellStyle name="Vejica 2 3 5 3 2 4" xfId="2651"/>
    <cellStyle name="Vejica 2 3 5 3 2 4 2" xfId="19593"/>
    <cellStyle name="Vejica 2 3 5 3 2 5" xfId="6877"/>
    <cellStyle name="Vejica 2 3 5 3 2 5 2" xfId="21035"/>
    <cellStyle name="Vejica 2 3 5 3 2 6" xfId="11103"/>
    <cellStyle name="Vejica 2 3 5 3 2 6 2" xfId="25261"/>
    <cellStyle name="Vejica 2 3 5 3 2 7" xfId="15361"/>
    <cellStyle name="Vejica 2 3 5 3 3" xfId="4763"/>
    <cellStyle name="Vejica 2 3 5 3 3 2" xfId="8989"/>
    <cellStyle name="Vejica 2 3 5 3 3 2 2" xfId="23147"/>
    <cellStyle name="Vejica 2 3 5 3 3 3" xfId="13215"/>
    <cellStyle name="Vejica 2 3 5 3 3 3 2" xfId="27373"/>
    <cellStyle name="Vejica 2 3 5 3 3 4" xfId="17473"/>
    <cellStyle name="Vejica 2 3 5 3 4" xfId="3355"/>
    <cellStyle name="Vejica 2 3 5 3 4 2" xfId="7581"/>
    <cellStyle name="Vejica 2 3 5 3 4 2 2" xfId="21739"/>
    <cellStyle name="Vejica 2 3 5 3 4 3" xfId="11807"/>
    <cellStyle name="Vejica 2 3 5 3 4 3 2" xfId="25965"/>
    <cellStyle name="Vejica 2 3 5 3 4 4" xfId="16065"/>
    <cellStyle name="Vejica 2 3 5 3 5" xfId="1947"/>
    <cellStyle name="Vejica 2 3 5 3 5 2" xfId="18889"/>
    <cellStyle name="Vejica 2 3 5 3 6" xfId="6173"/>
    <cellStyle name="Vejica 2 3 5 3 6 2" xfId="20331"/>
    <cellStyle name="Vejica 2 3 5 3 7" xfId="10399"/>
    <cellStyle name="Vejica 2 3 5 3 7 2" xfId="24557"/>
    <cellStyle name="Vejica 2 3 5 3 8" xfId="14657"/>
    <cellStyle name="Vejica 2 3 5 4" xfId="854"/>
    <cellStyle name="Vejica 2 3 5 4 2" xfId="5115"/>
    <cellStyle name="Vejica 2 3 5 4 2 2" xfId="9341"/>
    <cellStyle name="Vejica 2 3 5 4 2 2 2" xfId="23499"/>
    <cellStyle name="Vejica 2 3 5 4 2 3" xfId="13567"/>
    <cellStyle name="Vejica 2 3 5 4 2 3 2" xfId="27725"/>
    <cellStyle name="Vejica 2 3 5 4 2 4" xfId="17825"/>
    <cellStyle name="Vejica 2 3 5 4 3" xfId="3707"/>
    <cellStyle name="Vejica 2 3 5 4 3 2" xfId="7933"/>
    <cellStyle name="Vejica 2 3 5 4 3 2 2" xfId="22091"/>
    <cellStyle name="Vejica 2 3 5 4 3 3" xfId="12159"/>
    <cellStyle name="Vejica 2 3 5 4 3 3 2" xfId="26317"/>
    <cellStyle name="Vejica 2 3 5 4 3 4" xfId="16417"/>
    <cellStyle name="Vejica 2 3 5 4 4" xfId="2299"/>
    <cellStyle name="Vejica 2 3 5 4 4 2" xfId="19241"/>
    <cellStyle name="Vejica 2 3 5 4 5" xfId="6525"/>
    <cellStyle name="Vejica 2 3 5 4 5 2" xfId="20683"/>
    <cellStyle name="Vejica 2 3 5 4 6" xfId="10751"/>
    <cellStyle name="Vejica 2 3 5 4 6 2" xfId="24909"/>
    <cellStyle name="Vejica 2 3 5 4 7" xfId="15009"/>
    <cellStyle name="Vejica 2 3 5 5" xfId="4379"/>
    <cellStyle name="Vejica 2 3 5 5 2" xfId="8605"/>
    <cellStyle name="Vejica 2 3 5 5 2 2" xfId="22763"/>
    <cellStyle name="Vejica 2 3 5 5 3" xfId="12831"/>
    <cellStyle name="Vejica 2 3 5 5 3 2" xfId="26989"/>
    <cellStyle name="Vejica 2 3 5 5 4" xfId="17089"/>
    <cellStyle name="Vejica 2 3 5 6" xfId="2971"/>
    <cellStyle name="Vejica 2 3 5 6 2" xfId="7197"/>
    <cellStyle name="Vejica 2 3 5 6 2 2" xfId="21355"/>
    <cellStyle name="Vejica 2 3 5 6 3" xfId="11423"/>
    <cellStyle name="Vejica 2 3 5 6 3 2" xfId="25581"/>
    <cellStyle name="Vejica 2 3 5 6 4" xfId="15681"/>
    <cellStyle name="Vejica 2 3 5 7" xfId="1563"/>
    <cellStyle name="Vejica 2 3 5 7 2" xfId="18505"/>
    <cellStyle name="Vejica 2 3 5 8" xfId="5789"/>
    <cellStyle name="Vejica 2 3 5 8 2" xfId="19947"/>
    <cellStyle name="Vejica 2 3 5 9" xfId="10015"/>
    <cellStyle name="Vejica 2 3 5 9 2" xfId="24173"/>
    <cellStyle name="Vejica 2 3 6" xfId="47"/>
    <cellStyle name="Vejica 2 3 6 10" xfId="14241"/>
    <cellStyle name="Vejica 2 3 6 2" xfId="213"/>
    <cellStyle name="Vejica 2 3 6 2 2" xfId="566"/>
    <cellStyle name="Vejica 2 3 6 2 2 2" xfId="1270"/>
    <cellStyle name="Vejica 2 3 6 2 2 2 2" xfId="5531"/>
    <cellStyle name="Vejica 2 3 6 2 2 2 2 2" xfId="9757"/>
    <cellStyle name="Vejica 2 3 6 2 2 2 2 2 2" xfId="23915"/>
    <cellStyle name="Vejica 2 3 6 2 2 2 2 3" xfId="13983"/>
    <cellStyle name="Vejica 2 3 6 2 2 2 2 3 2" xfId="28141"/>
    <cellStyle name="Vejica 2 3 6 2 2 2 2 4" xfId="18241"/>
    <cellStyle name="Vejica 2 3 6 2 2 2 3" xfId="4123"/>
    <cellStyle name="Vejica 2 3 6 2 2 2 3 2" xfId="8349"/>
    <cellStyle name="Vejica 2 3 6 2 2 2 3 2 2" xfId="22507"/>
    <cellStyle name="Vejica 2 3 6 2 2 2 3 3" xfId="12575"/>
    <cellStyle name="Vejica 2 3 6 2 2 2 3 3 2" xfId="26733"/>
    <cellStyle name="Vejica 2 3 6 2 2 2 3 4" xfId="16833"/>
    <cellStyle name="Vejica 2 3 6 2 2 2 4" xfId="2715"/>
    <cellStyle name="Vejica 2 3 6 2 2 2 4 2" xfId="19657"/>
    <cellStyle name="Vejica 2 3 6 2 2 2 5" xfId="6941"/>
    <cellStyle name="Vejica 2 3 6 2 2 2 5 2" xfId="21099"/>
    <cellStyle name="Vejica 2 3 6 2 2 2 6" xfId="11167"/>
    <cellStyle name="Vejica 2 3 6 2 2 2 6 2" xfId="25325"/>
    <cellStyle name="Vejica 2 3 6 2 2 2 7" xfId="15425"/>
    <cellStyle name="Vejica 2 3 6 2 2 3" xfId="4827"/>
    <cellStyle name="Vejica 2 3 6 2 2 3 2" xfId="9053"/>
    <cellStyle name="Vejica 2 3 6 2 2 3 2 2" xfId="23211"/>
    <cellStyle name="Vejica 2 3 6 2 2 3 3" xfId="13279"/>
    <cellStyle name="Vejica 2 3 6 2 2 3 3 2" xfId="27437"/>
    <cellStyle name="Vejica 2 3 6 2 2 3 4" xfId="17537"/>
    <cellStyle name="Vejica 2 3 6 2 2 4" xfId="3419"/>
    <cellStyle name="Vejica 2 3 6 2 2 4 2" xfId="7645"/>
    <cellStyle name="Vejica 2 3 6 2 2 4 2 2" xfId="21803"/>
    <cellStyle name="Vejica 2 3 6 2 2 4 3" xfId="11871"/>
    <cellStyle name="Vejica 2 3 6 2 2 4 3 2" xfId="26029"/>
    <cellStyle name="Vejica 2 3 6 2 2 4 4" xfId="16129"/>
    <cellStyle name="Vejica 2 3 6 2 2 5" xfId="2011"/>
    <cellStyle name="Vejica 2 3 6 2 2 5 2" xfId="18953"/>
    <cellStyle name="Vejica 2 3 6 2 2 6" xfId="6237"/>
    <cellStyle name="Vejica 2 3 6 2 2 6 2" xfId="20395"/>
    <cellStyle name="Vejica 2 3 6 2 2 7" xfId="10463"/>
    <cellStyle name="Vejica 2 3 6 2 2 7 2" xfId="24621"/>
    <cellStyle name="Vejica 2 3 6 2 2 8" xfId="14721"/>
    <cellStyle name="Vejica 2 3 6 2 3" xfId="918"/>
    <cellStyle name="Vejica 2 3 6 2 3 2" xfId="5179"/>
    <cellStyle name="Vejica 2 3 6 2 3 2 2" xfId="9405"/>
    <cellStyle name="Vejica 2 3 6 2 3 2 2 2" xfId="23563"/>
    <cellStyle name="Vejica 2 3 6 2 3 2 3" xfId="13631"/>
    <cellStyle name="Vejica 2 3 6 2 3 2 3 2" xfId="27789"/>
    <cellStyle name="Vejica 2 3 6 2 3 2 4" xfId="17889"/>
    <cellStyle name="Vejica 2 3 6 2 3 3" xfId="3771"/>
    <cellStyle name="Vejica 2 3 6 2 3 3 2" xfId="7997"/>
    <cellStyle name="Vejica 2 3 6 2 3 3 2 2" xfId="22155"/>
    <cellStyle name="Vejica 2 3 6 2 3 3 3" xfId="12223"/>
    <cellStyle name="Vejica 2 3 6 2 3 3 3 2" xfId="26381"/>
    <cellStyle name="Vejica 2 3 6 2 3 3 4" xfId="16481"/>
    <cellStyle name="Vejica 2 3 6 2 3 4" xfId="2363"/>
    <cellStyle name="Vejica 2 3 6 2 3 4 2" xfId="19305"/>
    <cellStyle name="Vejica 2 3 6 2 3 5" xfId="6589"/>
    <cellStyle name="Vejica 2 3 6 2 3 5 2" xfId="20747"/>
    <cellStyle name="Vejica 2 3 6 2 3 6" xfId="10815"/>
    <cellStyle name="Vejica 2 3 6 2 3 6 2" xfId="24973"/>
    <cellStyle name="Vejica 2 3 6 2 3 7" xfId="15073"/>
    <cellStyle name="Vejica 2 3 6 2 4" xfId="4475"/>
    <cellStyle name="Vejica 2 3 6 2 4 2" xfId="8701"/>
    <cellStyle name="Vejica 2 3 6 2 4 2 2" xfId="22859"/>
    <cellStyle name="Vejica 2 3 6 2 4 3" xfId="12927"/>
    <cellStyle name="Vejica 2 3 6 2 4 3 2" xfId="27085"/>
    <cellStyle name="Vejica 2 3 6 2 4 4" xfId="17185"/>
    <cellStyle name="Vejica 2 3 6 2 5" xfId="3067"/>
    <cellStyle name="Vejica 2 3 6 2 5 2" xfId="7293"/>
    <cellStyle name="Vejica 2 3 6 2 5 2 2" xfId="21451"/>
    <cellStyle name="Vejica 2 3 6 2 5 3" xfId="11519"/>
    <cellStyle name="Vejica 2 3 6 2 5 3 2" xfId="25677"/>
    <cellStyle name="Vejica 2 3 6 2 5 4" xfId="15777"/>
    <cellStyle name="Vejica 2 3 6 2 6" xfId="1659"/>
    <cellStyle name="Vejica 2 3 6 2 6 2" xfId="18601"/>
    <cellStyle name="Vejica 2 3 6 2 7" xfId="5885"/>
    <cellStyle name="Vejica 2 3 6 2 7 2" xfId="20043"/>
    <cellStyle name="Vejica 2 3 6 2 8" xfId="10111"/>
    <cellStyle name="Vejica 2 3 6 2 8 2" xfId="24269"/>
    <cellStyle name="Vejica 2 3 6 2 9" xfId="14369"/>
    <cellStyle name="Vejica 2 3 6 3" xfId="438"/>
    <cellStyle name="Vejica 2 3 6 3 2" xfId="1142"/>
    <cellStyle name="Vejica 2 3 6 3 2 2" xfId="5403"/>
    <cellStyle name="Vejica 2 3 6 3 2 2 2" xfId="9629"/>
    <cellStyle name="Vejica 2 3 6 3 2 2 2 2" xfId="23787"/>
    <cellStyle name="Vejica 2 3 6 3 2 2 3" xfId="13855"/>
    <cellStyle name="Vejica 2 3 6 3 2 2 3 2" xfId="28013"/>
    <cellStyle name="Vejica 2 3 6 3 2 2 4" xfId="18113"/>
    <cellStyle name="Vejica 2 3 6 3 2 3" xfId="3995"/>
    <cellStyle name="Vejica 2 3 6 3 2 3 2" xfId="8221"/>
    <cellStyle name="Vejica 2 3 6 3 2 3 2 2" xfId="22379"/>
    <cellStyle name="Vejica 2 3 6 3 2 3 3" xfId="12447"/>
    <cellStyle name="Vejica 2 3 6 3 2 3 3 2" xfId="26605"/>
    <cellStyle name="Vejica 2 3 6 3 2 3 4" xfId="16705"/>
    <cellStyle name="Vejica 2 3 6 3 2 4" xfId="2587"/>
    <cellStyle name="Vejica 2 3 6 3 2 4 2" xfId="19529"/>
    <cellStyle name="Vejica 2 3 6 3 2 5" xfId="6813"/>
    <cellStyle name="Vejica 2 3 6 3 2 5 2" xfId="20971"/>
    <cellStyle name="Vejica 2 3 6 3 2 6" xfId="11039"/>
    <cellStyle name="Vejica 2 3 6 3 2 6 2" xfId="25197"/>
    <cellStyle name="Vejica 2 3 6 3 2 7" xfId="15297"/>
    <cellStyle name="Vejica 2 3 6 3 3" xfId="4699"/>
    <cellStyle name="Vejica 2 3 6 3 3 2" xfId="8925"/>
    <cellStyle name="Vejica 2 3 6 3 3 2 2" xfId="23083"/>
    <cellStyle name="Vejica 2 3 6 3 3 3" xfId="13151"/>
    <cellStyle name="Vejica 2 3 6 3 3 3 2" xfId="27309"/>
    <cellStyle name="Vejica 2 3 6 3 3 4" xfId="17409"/>
    <cellStyle name="Vejica 2 3 6 3 4" xfId="3291"/>
    <cellStyle name="Vejica 2 3 6 3 4 2" xfId="7517"/>
    <cellStyle name="Vejica 2 3 6 3 4 2 2" xfId="21675"/>
    <cellStyle name="Vejica 2 3 6 3 4 3" xfId="11743"/>
    <cellStyle name="Vejica 2 3 6 3 4 3 2" xfId="25901"/>
    <cellStyle name="Vejica 2 3 6 3 4 4" xfId="16001"/>
    <cellStyle name="Vejica 2 3 6 3 5" xfId="1883"/>
    <cellStyle name="Vejica 2 3 6 3 5 2" xfId="18825"/>
    <cellStyle name="Vejica 2 3 6 3 6" xfId="6109"/>
    <cellStyle name="Vejica 2 3 6 3 6 2" xfId="20267"/>
    <cellStyle name="Vejica 2 3 6 3 7" xfId="10335"/>
    <cellStyle name="Vejica 2 3 6 3 7 2" xfId="24493"/>
    <cellStyle name="Vejica 2 3 6 3 8" xfId="14593"/>
    <cellStyle name="Vejica 2 3 6 4" xfId="790"/>
    <cellStyle name="Vejica 2 3 6 4 2" xfId="5051"/>
    <cellStyle name="Vejica 2 3 6 4 2 2" xfId="9277"/>
    <cellStyle name="Vejica 2 3 6 4 2 2 2" xfId="23435"/>
    <cellStyle name="Vejica 2 3 6 4 2 3" xfId="13503"/>
    <cellStyle name="Vejica 2 3 6 4 2 3 2" xfId="27661"/>
    <cellStyle name="Vejica 2 3 6 4 2 4" xfId="17761"/>
    <cellStyle name="Vejica 2 3 6 4 3" xfId="3643"/>
    <cellStyle name="Vejica 2 3 6 4 3 2" xfId="7869"/>
    <cellStyle name="Vejica 2 3 6 4 3 2 2" xfId="22027"/>
    <cellStyle name="Vejica 2 3 6 4 3 3" xfId="12095"/>
    <cellStyle name="Vejica 2 3 6 4 3 3 2" xfId="26253"/>
    <cellStyle name="Vejica 2 3 6 4 3 4" xfId="16353"/>
    <cellStyle name="Vejica 2 3 6 4 4" xfId="2235"/>
    <cellStyle name="Vejica 2 3 6 4 4 2" xfId="19177"/>
    <cellStyle name="Vejica 2 3 6 4 5" xfId="6461"/>
    <cellStyle name="Vejica 2 3 6 4 5 2" xfId="20619"/>
    <cellStyle name="Vejica 2 3 6 4 6" xfId="10687"/>
    <cellStyle name="Vejica 2 3 6 4 6 2" xfId="24845"/>
    <cellStyle name="Vejica 2 3 6 4 7" xfId="14945"/>
    <cellStyle name="Vejica 2 3 6 5" xfId="4315"/>
    <cellStyle name="Vejica 2 3 6 5 2" xfId="8541"/>
    <cellStyle name="Vejica 2 3 6 5 2 2" xfId="22699"/>
    <cellStyle name="Vejica 2 3 6 5 3" xfId="12767"/>
    <cellStyle name="Vejica 2 3 6 5 3 2" xfId="26925"/>
    <cellStyle name="Vejica 2 3 6 5 4" xfId="17025"/>
    <cellStyle name="Vejica 2 3 6 6" xfId="2907"/>
    <cellStyle name="Vejica 2 3 6 6 2" xfId="7133"/>
    <cellStyle name="Vejica 2 3 6 6 2 2" xfId="21291"/>
    <cellStyle name="Vejica 2 3 6 6 3" xfId="11359"/>
    <cellStyle name="Vejica 2 3 6 6 3 2" xfId="25517"/>
    <cellStyle name="Vejica 2 3 6 6 4" xfId="15617"/>
    <cellStyle name="Vejica 2 3 6 7" xfId="1531"/>
    <cellStyle name="Vejica 2 3 6 7 2" xfId="18473"/>
    <cellStyle name="Vejica 2 3 6 8" xfId="5757"/>
    <cellStyle name="Vejica 2 3 6 8 2" xfId="19915"/>
    <cellStyle name="Vejica 2 3 6 9" xfId="9983"/>
    <cellStyle name="Vejica 2 3 6 9 2" xfId="24141"/>
    <cellStyle name="Vejica 2 3 7" xfId="147"/>
    <cellStyle name="Vejica 2 3 7 2" xfId="532"/>
    <cellStyle name="Vejica 2 3 7 2 2" xfId="1236"/>
    <cellStyle name="Vejica 2 3 7 2 2 2" xfId="5497"/>
    <cellStyle name="Vejica 2 3 7 2 2 2 2" xfId="9723"/>
    <cellStyle name="Vejica 2 3 7 2 2 2 2 2" xfId="23881"/>
    <cellStyle name="Vejica 2 3 7 2 2 2 3" xfId="13949"/>
    <cellStyle name="Vejica 2 3 7 2 2 2 3 2" xfId="28107"/>
    <cellStyle name="Vejica 2 3 7 2 2 2 4" xfId="18207"/>
    <cellStyle name="Vejica 2 3 7 2 2 3" xfId="4089"/>
    <cellStyle name="Vejica 2 3 7 2 2 3 2" xfId="8315"/>
    <cellStyle name="Vejica 2 3 7 2 2 3 2 2" xfId="22473"/>
    <cellStyle name="Vejica 2 3 7 2 2 3 3" xfId="12541"/>
    <cellStyle name="Vejica 2 3 7 2 2 3 3 2" xfId="26699"/>
    <cellStyle name="Vejica 2 3 7 2 2 3 4" xfId="16799"/>
    <cellStyle name="Vejica 2 3 7 2 2 4" xfId="2681"/>
    <cellStyle name="Vejica 2 3 7 2 2 4 2" xfId="19623"/>
    <cellStyle name="Vejica 2 3 7 2 2 5" xfId="6907"/>
    <cellStyle name="Vejica 2 3 7 2 2 5 2" xfId="21065"/>
    <cellStyle name="Vejica 2 3 7 2 2 6" xfId="11133"/>
    <cellStyle name="Vejica 2 3 7 2 2 6 2" xfId="25291"/>
    <cellStyle name="Vejica 2 3 7 2 2 7" xfId="15391"/>
    <cellStyle name="Vejica 2 3 7 2 3" xfId="4793"/>
    <cellStyle name="Vejica 2 3 7 2 3 2" xfId="9019"/>
    <cellStyle name="Vejica 2 3 7 2 3 2 2" xfId="23177"/>
    <cellStyle name="Vejica 2 3 7 2 3 3" xfId="13245"/>
    <cellStyle name="Vejica 2 3 7 2 3 3 2" xfId="27403"/>
    <cellStyle name="Vejica 2 3 7 2 3 4" xfId="17503"/>
    <cellStyle name="Vejica 2 3 7 2 4" xfId="3385"/>
    <cellStyle name="Vejica 2 3 7 2 4 2" xfId="7611"/>
    <cellStyle name="Vejica 2 3 7 2 4 2 2" xfId="21769"/>
    <cellStyle name="Vejica 2 3 7 2 4 3" xfId="11837"/>
    <cellStyle name="Vejica 2 3 7 2 4 3 2" xfId="25995"/>
    <cellStyle name="Vejica 2 3 7 2 4 4" xfId="16095"/>
    <cellStyle name="Vejica 2 3 7 2 5" xfId="1977"/>
    <cellStyle name="Vejica 2 3 7 2 5 2" xfId="18919"/>
    <cellStyle name="Vejica 2 3 7 2 6" xfId="6203"/>
    <cellStyle name="Vejica 2 3 7 2 6 2" xfId="20361"/>
    <cellStyle name="Vejica 2 3 7 2 7" xfId="10429"/>
    <cellStyle name="Vejica 2 3 7 2 7 2" xfId="24587"/>
    <cellStyle name="Vejica 2 3 7 2 8" xfId="14687"/>
    <cellStyle name="Vejica 2 3 7 3" xfId="884"/>
    <cellStyle name="Vejica 2 3 7 3 2" xfId="5145"/>
    <cellStyle name="Vejica 2 3 7 3 2 2" xfId="9371"/>
    <cellStyle name="Vejica 2 3 7 3 2 2 2" xfId="23529"/>
    <cellStyle name="Vejica 2 3 7 3 2 3" xfId="13597"/>
    <cellStyle name="Vejica 2 3 7 3 2 3 2" xfId="27755"/>
    <cellStyle name="Vejica 2 3 7 3 2 4" xfId="17855"/>
    <cellStyle name="Vejica 2 3 7 3 3" xfId="3737"/>
    <cellStyle name="Vejica 2 3 7 3 3 2" xfId="7963"/>
    <cellStyle name="Vejica 2 3 7 3 3 2 2" xfId="22121"/>
    <cellStyle name="Vejica 2 3 7 3 3 3" xfId="12189"/>
    <cellStyle name="Vejica 2 3 7 3 3 3 2" xfId="26347"/>
    <cellStyle name="Vejica 2 3 7 3 3 4" xfId="16447"/>
    <cellStyle name="Vejica 2 3 7 3 4" xfId="2329"/>
    <cellStyle name="Vejica 2 3 7 3 4 2" xfId="19271"/>
    <cellStyle name="Vejica 2 3 7 3 5" xfId="6555"/>
    <cellStyle name="Vejica 2 3 7 3 5 2" xfId="20713"/>
    <cellStyle name="Vejica 2 3 7 3 6" xfId="10781"/>
    <cellStyle name="Vejica 2 3 7 3 6 2" xfId="24939"/>
    <cellStyle name="Vejica 2 3 7 3 7" xfId="15039"/>
    <cellStyle name="Vejica 2 3 7 4" xfId="4409"/>
    <cellStyle name="Vejica 2 3 7 4 2" xfId="8635"/>
    <cellStyle name="Vejica 2 3 7 4 2 2" xfId="22793"/>
    <cellStyle name="Vejica 2 3 7 4 3" xfId="12861"/>
    <cellStyle name="Vejica 2 3 7 4 3 2" xfId="27019"/>
    <cellStyle name="Vejica 2 3 7 4 4" xfId="17119"/>
    <cellStyle name="Vejica 2 3 7 5" xfId="3001"/>
    <cellStyle name="Vejica 2 3 7 5 2" xfId="7227"/>
    <cellStyle name="Vejica 2 3 7 5 2 2" xfId="21385"/>
    <cellStyle name="Vejica 2 3 7 5 3" xfId="11453"/>
    <cellStyle name="Vejica 2 3 7 5 3 2" xfId="25611"/>
    <cellStyle name="Vejica 2 3 7 5 4" xfId="15711"/>
    <cellStyle name="Vejica 2 3 7 6" xfId="1593"/>
    <cellStyle name="Vejica 2 3 7 6 2" xfId="18535"/>
    <cellStyle name="Vejica 2 3 7 7" xfId="5819"/>
    <cellStyle name="Vejica 2 3 7 7 2" xfId="19977"/>
    <cellStyle name="Vejica 2 3 7 8" xfId="10045"/>
    <cellStyle name="Vejica 2 3 7 8 2" xfId="24203"/>
    <cellStyle name="Vejica 2 3 7 9" xfId="14303"/>
    <cellStyle name="Vejica 2 3 8" xfId="179"/>
    <cellStyle name="Vejica 2 3 8 2" xfId="404"/>
    <cellStyle name="Vejica 2 3 8 2 2" xfId="1108"/>
    <cellStyle name="Vejica 2 3 8 2 2 2" xfId="5369"/>
    <cellStyle name="Vejica 2 3 8 2 2 2 2" xfId="9595"/>
    <cellStyle name="Vejica 2 3 8 2 2 2 2 2" xfId="23753"/>
    <cellStyle name="Vejica 2 3 8 2 2 2 3" xfId="13821"/>
    <cellStyle name="Vejica 2 3 8 2 2 2 3 2" xfId="27979"/>
    <cellStyle name="Vejica 2 3 8 2 2 2 4" xfId="18079"/>
    <cellStyle name="Vejica 2 3 8 2 2 3" xfId="3961"/>
    <cellStyle name="Vejica 2 3 8 2 2 3 2" xfId="8187"/>
    <cellStyle name="Vejica 2 3 8 2 2 3 2 2" xfId="22345"/>
    <cellStyle name="Vejica 2 3 8 2 2 3 3" xfId="12413"/>
    <cellStyle name="Vejica 2 3 8 2 2 3 3 2" xfId="26571"/>
    <cellStyle name="Vejica 2 3 8 2 2 3 4" xfId="16671"/>
    <cellStyle name="Vejica 2 3 8 2 2 4" xfId="2553"/>
    <cellStyle name="Vejica 2 3 8 2 2 4 2" xfId="19495"/>
    <cellStyle name="Vejica 2 3 8 2 2 5" xfId="6779"/>
    <cellStyle name="Vejica 2 3 8 2 2 5 2" xfId="20937"/>
    <cellStyle name="Vejica 2 3 8 2 2 6" xfId="11005"/>
    <cellStyle name="Vejica 2 3 8 2 2 6 2" xfId="25163"/>
    <cellStyle name="Vejica 2 3 8 2 2 7" xfId="15263"/>
    <cellStyle name="Vejica 2 3 8 2 3" xfId="4665"/>
    <cellStyle name="Vejica 2 3 8 2 3 2" xfId="8891"/>
    <cellStyle name="Vejica 2 3 8 2 3 2 2" xfId="23049"/>
    <cellStyle name="Vejica 2 3 8 2 3 3" xfId="13117"/>
    <cellStyle name="Vejica 2 3 8 2 3 3 2" xfId="27275"/>
    <cellStyle name="Vejica 2 3 8 2 3 4" xfId="17375"/>
    <cellStyle name="Vejica 2 3 8 2 4" xfId="3257"/>
    <cellStyle name="Vejica 2 3 8 2 4 2" xfId="7483"/>
    <cellStyle name="Vejica 2 3 8 2 4 2 2" xfId="21641"/>
    <cellStyle name="Vejica 2 3 8 2 4 3" xfId="11709"/>
    <cellStyle name="Vejica 2 3 8 2 4 3 2" xfId="25867"/>
    <cellStyle name="Vejica 2 3 8 2 4 4" xfId="15967"/>
    <cellStyle name="Vejica 2 3 8 2 5" xfId="1849"/>
    <cellStyle name="Vejica 2 3 8 2 5 2" xfId="18791"/>
    <cellStyle name="Vejica 2 3 8 2 6" xfId="6075"/>
    <cellStyle name="Vejica 2 3 8 2 6 2" xfId="20233"/>
    <cellStyle name="Vejica 2 3 8 2 7" xfId="10301"/>
    <cellStyle name="Vejica 2 3 8 2 7 2" xfId="24459"/>
    <cellStyle name="Vejica 2 3 8 2 8" xfId="14559"/>
    <cellStyle name="Vejica 2 3 8 3" xfId="756"/>
    <cellStyle name="Vejica 2 3 8 3 2" xfId="5017"/>
    <cellStyle name="Vejica 2 3 8 3 2 2" xfId="9243"/>
    <cellStyle name="Vejica 2 3 8 3 2 2 2" xfId="23401"/>
    <cellStyle name="Vejica 2 3 8 3 2 3" xfId="13469"/>
    <cellStyle name="Vejica 2 3 8 3 2 3 2" xfId="27627"/>
    <cellStyle name="Vejica 2 3 8 3 2 4" xfId="17727"/>
    <cellStyle name="Vejica 2 3 8 3 3" xfId="3609"/>
    <cellStyle name="Vejica 2 3 8 3 3 2" xfId="7835"/>
    <cellStyle name="Vejica 2 3 8 3 3 2 2" xfId="21993"/>
    <cellStyle name="Vejica 2 3 8 3 3 3" xfId="12061"/>
    <cellStyle name="Vejica 2 3 8 3 3 3 2" xfId="26219"/>
    <cellStyle name="Vejica 2 3 8 3 3 4" xfId="16319"/>
    <cellStyle name="Vejica 2 3 8 3 4" xfId="2201"/>
    <cellStyle name="Vejica 2 3 8 3 4 2" xfId="19143"/>
    <cellStyle name="Vejica 2 3 8 3 5" xfId="6427"/>
    <cellStyle name="Vejica 2 3 8 3 5 2" xfId="20585"/>
    <cellStyle name="Vejica 2 3 8 3 6" xfId="10653"/>
    <cellStyle name="Vejica 2 3 8 3 6 2" xfId="24811"/>
    <cellStyle name="Vejica 2 3 8 3 7" xfId="14911"/>
    <cellStyle name="Vejica 2 3 8 4" xfId="4441"/>
    <cellStyle name="Vejica 2 3 8 4 2" xfId="8667"/>
    <cellStyle name="Vejica 2 3 8 4 2 2" xfId="22825"/>
    <cellStyle name="Vejica 2 3 8 4 3" xfId="12893"/>
    <cellStyle name="Vejica 2 3 8 4 3 2" xfId="27051"/>
    <cellStyle name="Vejica 2 3 8 4 4" xfId="17151"/>
    <cellStyle name="Vejica 2 3 8 5" xfId="3033"/>
    <cellStyle name="Vejica 2 3 8 5 2" xfId="7259"/>
    <cellStyle name="Vejica 2 3 8 5 2 2" xfId="21417"/>
    <cellStyle name="Vejica 2 3 8 5 3" xfId="11485"/>
    <cellStyle name="Vejica 2 3 8 5 3 2" xfId="25643"/>
    <cellStyle name="Vejica 2 3 8 5 4" xfId="15743"/>
    <cellStyle name="Vejica 2 3 8 6" xfId="1625"/>
    <cellStyle name="Vejica 2 3 8 6 2" xfId="18567"/>
    <cellStyle name="Vejica 2 3 8 7" xfId="5851"/>
    <cellStyle name="Vejica 2 3 8 7 2" xfId="20009"/>
    <cellStyle name="Vejica 2 3 8 8" xfId="10077"/>
    <cellStyle name="Vejica 2 3 8 8 2" xfId="24235"/>
    <cellStyle name="Vejica 2 3 8 9" xfId="14335"/>
    <cellStyle name="Vejica 2 3 9" xfId="349"/>
    <cellStyle name="Vejica 2 3 9 2" xfId="701"/>
    <cellStyle name="Vejica 2 3 9 2 2" xfId="1405"/>
    <cellStyle name="Vejica 2 3 9 2 2 2" xfId="5666"/>
    <cellStyle name="Vejica 2 3 9 2 2 2 2" xfId="9892"/>
    <cellStyle name="Vejica 2 3 9 2 2 2 2 2" xfId="24050"/>
    <cellStyle name="Vejica 2 3 9 2 2 2 3" xfId="14118"/>
    <cellStyle name="Vejica 2 3 9 2 2 2 3 2" xfId="28276"/>
    <cellStyle name="Vejica 2 3 9 2 2 2 4" xfId="18376"/>
    <cellStyle name="Vejica 2 3 9 2 2 3" xfId="4258"/>
    <cellStyle name="Vejica 2 3 9 2 2 3 2" xfId="8484"/>
    <cellStyle name="Vejica 2 3 9 2 2 3 2 2" xfId="22642"/>
    <cellStyle name="Vejica 2 3 9 2 2 3 3" xfId="12710"/>
    <cellStyle name="Vejica 2 3 9 2 2 3 3 2" xfId="26868"/>
    <cellStyle name="Vejica 2 3 9 2 2 3 4" xfId="16968"/>
    <cellStyle name="Vejica 2 3 9 2 2 4" xfId="2850"/>
    <cellStyle name="Vejica 2 3 9 2 2 4 2" xfId="19792"/>
    <cellStyle name="Vejica 2 3 9 2 2 5" xfId="7076"/>
    <cellStyle name="Vejica 2 3 9 2 2 5 2" xfId="21234"/>
    <cellStyle name="Vejica 2 3 9 2 2 6" xfId="11302"/>
    <cellStyle name="Vejica 2 3 9 2 2 6 2" xfId="25460"/>
    <cellStyle name="Vejica 2 3 9 2 2 7" xfId="15560"/>
    <cellStyle name="Vejica 2 3 9 2 3" xfId="4962"/>
    <cellStyle name="Vejica 2 3 9 2 3 2" xfId="9188"/>
    <cellStyle name="Vejica 2 3 9 2 3 2 2" xfId="23346"/>
    <cellStyle name="Vejica 2 3 9 2 3 3" xfId="13414"/>
    <cellStyle name="Vejica 2 3 9 2 3 3 2" xfId="27572"/>
    <cellStyle name="Vejica 2 3 9 2 3 4" xfId="17672"/>
    <cellStyle name="Vejica 2 3 9 2 4" xfId="3554"/>
    <cellStyle name="Vejica 2 3 9 2 4 2" xfId="7780"/>
    <cellStyle name="Vejica 2 3 9 2 4 2 2" xfId="21938"/>
    <cellStyle name="Vejica 2 3 9 2 4 3" xfId="12006"/>
    <cellStyle name="Vejica 2 3 9 2 4 3 2" xfId="26164"/>
    <cellStyle name="Vejica 2 3 9 2 4 4" xfId="16264"/>
    <cellStyle name="Vejica 2 3 9 2 5" xfId="2146"/>
    <cellStyle name="Vejica 2 3 9 2 5 2" xfId="19088"/>
    <cellStyle name="Vejica 2 3 9 2 6" xfId="6372"/>
    <cellStyle name="Vejica 2 3 9 2 6 2" xfId="20530"/>
    <cellStyle name="Vejica 2 3 9 2 7" xfId="10598"/>
    <cellStyle name="Vejica 2 3 9 2 7 2" xfId="24756"/>
    <cellStyle name="Vejica 2 3 9 2 8" xfId="14856"/>
    <cellStyle name="Vejica 2 3 9 3" xfId="1053"/>
    <cellStyle name="Vejica 2 3 9 3 2" xfId="5314"/>
    <cellStyle name="Vejica 2 3 9 3 2 2" xfId="9540"/>
    <cellStyle name="Vejica 2 3 9 3 2 2 2" xfId="23698"/>
    <cellStyle name="Vejica 2 3 9 3 2 3" xfId="13766"/>
    <cellStyle name="Vejica 2 3 9 3 2 3 2" xfId="27924"/>
    <cellStyle name="Vejica 2 3 9 3 2 4" xfId="18024"/>
    <cellStyle name="Vejica 2 3 9 3 3" xfId="3906"/>
    <cellStyle name="Vejica 2 3 9 3 3 2" xfId="8132"/>
    <cellStyle name="Vejica 2 3 9 3 3 2 2" xfId="22290"/>
    <cellStyle name="Vejica 2 3 9 3 3 3" xfId="12358"/>
    <cellStyle name="Vejica 2 3 9 3 3 3 2" xfId="26516"/>
    <cellStyle name="Vejica 2 3 9 3 3 4" xfId="16616"/>
    <cellStyle name="Vejica 2 3 9 3 4" xfId="2498"/>
    <cellStyle name="Vejica 2 3 9 3 4 2" xfId="19440"/>
    <cellStyle name="Vejica 2 3 9 3 5" xfId="6724"/>
    <cellStyle name="Vejica 2 3 9 3 5 2" xfId="20882"/>
    <cellStyle name="Vejica 2 3 9 3 6" xfId="10950"/>
    <cellStyle name="Vejica 2 3 9 3 6 2" xfId="25108"/>
    <cellStyle name="Vejica 2 3 9 3 7" xfId="15208"/>
    <cellStyle name="Vejica 2 3 9 4" xfId="4610"/>
    <cellStyle name="Vejica 2 3 9 4 2" xfId="8836"/>
    <cellStyle name="Vejica 2 3 9 4 2 2" xfId="22994"/>
    <cellStyle name="Vejica 2 3 9 4 3" xfId="13062"/>
    <cellStyle name="Vejica 2 3 9 4 3 2" xfId="27220"/>
    <cellStyle name="Vejica 2 3 9 4 4" xfId="17320"/>
    <cellStyle name="Vejica 2 3 9 5" xfId="3202"/>
    <cellStyle name="Vejica 2 3 9 5 2" xfId="7428"/>
    <cellStyle name="Vejica 2 3 9 5 2 2" xfId="21586"/>
    <cellStyle name="Vejica 2 3 9 5 3" xfId="11654"/>
    <cellStyle name="Vejica 2 3 9 5 3 2" xfId="25812"/>
    <cellStyle name="Vejica 2 3 9 5 4" xfId="15912"/>
    <cellStyle name="Vejica 2 3 9 6" xfId="1794"/>
    <cellStyle name="Vejica 2 3 9 6 2" xfId="18736"/>
    <cellStyle name="Vejica 2 3 9 7" xfId="6020"/>
    <cellStyle name="Vejica 2 3 9 7 2" xfId="20178"/>
    <cellStyle name="Vejica 2 3 9 8" xfId="10246"/>
    <cellStyle name="Vejica 2 3 9 8 2" xfId="24404"/>
    <cellStyle name="Vejica 2 3 9 9" xfId="14504"/>
    <cellStyle name="Vejica 2 4" xfId="17"/>
    <cellStyle name="Vejica 2 4 10" xfId="728"/>
    <cellStyle name="Vejica 2 4 10 2" xfId="4989"/>
    <cellStyle name="Vejica 2 4 10 2 2" xfId="9215"/>
    <cellStyle name="Vejica 2 4 10 2 2 2" xfId="23373"/>
    <cellStyle name="Vejica 2 4 10 2 3" xfId="13441"/>
    <cellStyle name="Vejica 2 4 10 2 3 2" xfId="27599"/>
    <cellStyle name="Vejica 2 4 10 2 4" xfId="17699"/>
    <cellStyle name="Vejica 2 4 10 3" xfId="3581"/>
    <cellStyle name="Vejica 2 4 10 3 2" xfId="7807"/>
    <cellStyle name="Vejica 2 4 10 3 2 2" xfId="21965"/>
    <cellStyle name="Vejica 2 4 10 3 3" xfId="12033"/>
    <cellStyle name="Vejica 2 4 10 3 3 2" xfId="26191"/>
    <cellStyle name="Vejica 2 4 10 3 4" xfId="16291"/>
    <cellStyle name="Vejica 2 4 10 4" xfId="2173"/>
    <cellStyle name="Vejica 2 4 10 4 2" xfId="19115"/>
    <cellStyle name="Vejica 2 4 10 5" xfId="6399"/>
    <cellStyle name="Vejica 2 4 10 5 2" xfId="20557"/>
    <cellStyle name="Vejica 2 4 10 6" xfId="10625"/>
    <cellStyle name="Vejica 2 4 10 6 2" xfId="24783"/>
    <cellStyle name="Vejica 2 4 10 7" xfId="14883"/>
    <cellStyle name="Vejica 2 4 11" xfId="1435"/>
    <cellStyle name="Vejica 2 4 11 2" xfId="4285"/>
    <cellStyle name="Vejica 2 4 11 2 2" xfId="19819"/>
    <cellStyle name="Vejica 2 4 11 3" xfId="8511"/>
    <cellStyle name="Vejica 2 4 11 3 2" xfId="22669"/>
    <cellStyle name="Vejica 2 4 11 4" xfId="12737"/>
    <cellStyle name="Vejica 2 4 11 4 2" xfId="26895"/>
    <cellStyle name="Vejica 2 4 11 5" xfId="16995"/>
    <cellStyle name="Vejica 2 4 12" xfId="2877"/>
    <cellStyle name="Vejica 2 4 12 2" xfId="7103"/>
    <cellStyle name="Vejica 2 4 12 2 2" xfId="21261"/>
    <cellStyle name="Vejica 2 4 12 3" xfId="11329"/>
    <cellStyle name="Vejica 2 4 12 3 2" xfId="25487"/>
    <cellStyle name="Vejica 2 4 12 4" xfId="15587"/>
    <cellStyle name="Vejica 2 4 13" xfId="1472"/>
    <cellStyle name="Vejica 2 4 13 2" xfId="18414"/>
    <cellStyle name="Vejica 2 4 14" xfId="5698"/>
    <cellStyle name="Vejica 2 4 14 2" xfId="19856"/>
    <cellStyle name="Vejica 2 4 15" xfId="9924"/>
    <cellStyle name="Vejica 2 4 15 2" xfId="24082"/>
    <cellStyle name="Vejica 2 4 16" xfId="14148"/>
    <cellStyle name="Vejica 2 4 16 2" xfId="28306"/>
    <cellStyle name="Vejica 2 4 17" xfId="14182"/>
    <cellStyle name="Vejica 2 4 2" xfId="33"/>
    <cellStyle name="Vejica 2 4 2 10" xfId="1451"/>
    <cellStyle name="Vejica 2 4 2 10 2" xfId="4301"/>
    <cellStyle name="Vejica 2 4 2 10 2 2" xfId="19835"/>
    <cellStyle name="Vejica 2 4 2 10 3" xfId="8527"/>
    <cellStyle name="Vejica 2 4 2 10 3 2" xfId="22685"/>
    <cellStyle name="Vejica 2 4 2 10 4" xfId="12753"/>
    <cellStyle name="Vejica 2 4 2 10 4 2" xfId="26911"/>
    <cellStyle name="Vejica 2 4 2 10 5" xfId="17011"/>
    <cellStyle name="Vejica 2 4 2 11" xfId="2893"/>
    <cellStyle name="Vejica 2 4 2 11 2" xfId="7119"/>
    <cellStyle name="Vejica 2 4 2 11 2 2" xfId="21277"/>
    <cellStyle name="Vejica 2 4 2 11 3" xfId="11345"/>
    <cellStyle name="Vejica 2 4 2 11 3 2" xfId="25503"/>
    <cellStyle name="Vejica 2 4 2 11 4" xfId="15603"/>
    <cellStyle name="Vejica 2 4 2 12" xfId="1488"/>
    <cellStyle name="Vejica 2 4 2 12 2" xfId="18430"/>
    <cellStyle name="Vejica 2 4 2 13" xfId="5714"/>
    <cellStyle name="Vejica 2 4 2 13 2" xfId="19872"/>
    <cellStyle name="Vejica 2 4 2 14" xfId="9940"/>
    <cellStyle name="Vejica 2 4 2 14 2" xfId="24098"/>
    <cellStyle name="Vejica 2 4 2 15" xfId="14164"/>
    <cellStyle name="Vejica 2 4 2 15 2" xfId="28322"/>
    <cellStyle name="Vejica 2 4 2 16" xfId="14198"/>
    <cellStyle name="Vejica 2 4 2 2" xfId="106"/>
    <cellStyle name="Vejica 2 4 2 2 10" xfId="9972"/>
    <cellStyle name="Vejica 2 4 2 2 10 2" xfId="24130"/>
    <cellStyle name="Vejica 2 4 2 2 11" xfId="14230"/>
    <cellStyle name="Vejica 2 4 2 2 2" xfId="266"/>
    <cellStyle name="Vejica 2 4 2 2 2 2" xfId="619"/>
    <cellStyle name="Vejica 2 4 2 2 2 2 2" xfId="1323"/>
    <cellStyle name="Vejica 2 4 2 2 2 2 2 2" xfId="5584"/>
    <cellStyle name="Vejica 2 4 2 2 2 2 2 2 2" xfId="9810"/>
    <cellStyle name="Vejica 2 4 2 2 2 2 2 2 2 2" xfId="23968"/>
    <cellStyle name="Vejica 2 4 2 2 2 2 2 2 3" xfId="14036"/>
    <cellStyle name="Vejica 2 4 2 2 2 2 2 2 3 2" xfId="28194"/>
    <cellStyle name="Vejica 2 4 2 2 2 2 2 2 4" xfId="18294"/>
    <cellStyle name="Vejica 2 4 2 2 2 2 2 3" xfId="4176"/>
    <cellStyle name="Vejica 2 4 2 2 2 2 2 3 2" xfId="8402"/>
    <cellStyle name="Vejica 2 4 2 2 2 2 2 3 2 2" xfId="22560"/>
    <cellStyle name="Vejica 2 4 2 2 2 2 2 3 3" xfId="12628"/>
    <cellStyle name="Vejica 2 4 2 2 2 2 2 3 3 2" xfId="26786"/>
    <cellStyle name="Vejica 2 4 2 2 2 2 2 3 4" xfId="16886"/>
    <cellStyle name="Vejica 2 4 2 2 2 2 2 4" xfId="2768"/>
    <cellStyle name="Vejica 2 4 2 2 2 2 2 4 2" xfId="19710"/>
    <cellStyle name="Vejica 2 4 2 2 2 2 2 5" xfId="6994"/>
    <cellStyle name="Vejica 2 4 2 2 2 2 2 5 2" xfId="21152"/>
    <cellStyle name="Vejica 2 4 2 2 2 2 2 6" xfId="11220"/>
    <cellStyle name="Vejica 2 4 2 2 2 2 2 6 2" xfId="25378"/>
    <cellStyle name="Vejica 2 4 2 2 2 2 2 7" xfId="15478"/>
    <cellStyle name="Vejica 2 4 2 2 2 2 3" xfId="4880"/>
    <cellStyle name="Vejica 2 4 2 2 2 2 3 2" xfId="9106"/>
    <cellStyle name="Vejica 2 4 2 2 2 2 3 2 2" xfId="23264"/>
    <cellStyle name="Vejica 2 4 2 2 2 2 3 3" xfId="13332"/>
    <cellStyle name="Vejica 2 4 2 2 2 2 3 3 2" xfId="27490"/>
    <cellStyle name="Vejica 2 4 2 2 2 2 3 4" xfId="17590"/>
    <cellStyle name="Vejica 2 4 2 2 2 2 4" xfId="3472"/>
    <cellStyle name="Vejica 2 4 2 2 2 2 4 2" xfId="7698"/>
    <cellStyle name="Vejica 2 4 2 2 2 2 4 2 2" xfId="21856"/>
    <cellStyle name="Vejica 2 4 2 2 2 2 4 3" xfId="11924"/>
    <cellStyle name="Vejica 2 4 2 2 2 2 4 3 2" xfId="26082"/>
    <cellStyle name="Vejica 2 4 2 2 2 2 4 4" xfId="16182"/>
    <cellStyle name="Vejica 2 4 2 2 2 2 5" xfId="2064"/>
    <cellStyle name="Vejica 2 4 2 2 2 2 5 2" xfId="19006"/>
    <cellStyle name="Vejica 2 4 2 2 2 2 6" xfId="6290"/>
    <cellStyle name="Vejica 2 4 2 2 2 2 6 2" xfId="20448"/>
    <cellStyle name="Vejica 2 4 2 2 2 2 7" xfId="10516"/>
    <cellStyle name="Vejica 2 4 2 2 2 2 7 2" xfId="24674"/>
    <cellStyle name="Vejica 2 4 2 2 2 2 8" xfId="14774"/>
    <cellStyle name="Vejica 2 4 2 2 2 3" xfId="971"/>
    <cellStyle name="Vejica 2 4 2 2 2 3 2" xfId="5232"/>
    <cellStyle name="Vejica 2 4 2 2 2 3 2 2" xfId="9458"/>
    <cellStyle name="Vejica 2 4 2 2 2 3 2 2 2" xfId="23616"/>
    <cellStyle name="Vejica 2 4 2 2 2 3 2 3" xfId="13684"/>
    <cellStyle name="Vejica 2 4 2 2 2 3 2 3 2" xfId="27842"/>
    <cellStyle name="Vejica 2 4 2 2 2 3 2 4" xfId="17942"/>
    <cellStyle name="Vejica 2 4 2 2 2 3 3" xfId="3824"/>
    <cellStyle name="Vejica 2 4 2 2 2 3 3 2" xfId="8050"/>
    <cellStyle name="Vejica 2 4 2 2 2 3 3 2 2" xfId="22208"/>
    <cellStyle name="Vejica 2 4 2 2 2 3 3 3" xfId="12276"/>
    <cellStyle name="Vejica 2 4 2 2 2 3 3 3 2" xfId="26434"/>
    <cellStyle name="Vejica 2 4 2 2 2 3 3 4" xfId="16534"/>
    <cellStyle name="Vejica 2 4 2 2 2 3 4" xfId="2416"/>
    <cellStyle name="Vejica 2 4 2 2 2 3 4 2" xfId="19358"/>
    <cellStyle name="Vejica 2 4 2 2 2 3 5" xfId="6642"/>
    <cellStyle name="Vejica 2 4 2 2 2 3 5 2" xfId="20800"/>
    <cellStyle name="Vejica 2 4 2 2 2 3 6" xfId="10868"/>
    <cellStyle name="Vejica 2 4 2 2 2 3 6 2" xfId="25026"/>
    <cellStyle name="Vejica 2 4 2 2 2 3 7" xfId="15126"/>
    <cellStyle name="Vejica 2 4 2 2 2 4" xfId="4528"/>
    <cellStyle name="Vejica 2 4 2 2 2 4 2" xfId="8754"/>
    <cellStyle name="Vejica 2 4 2 2 2 4 2 2" xfId="22912"/>
    <cellStyle name="Vejica 2 4 2 2 2 4 3" xfId="12980"/>
    <cellStyle name="Vejica 2 4 2 2 2 4 3 2" xfId="27138"/>
    <cellStyle name="Vejica 2 4 2 2 2 4 4" xfId="17238"/>
    <cellStyle name="Vejica 2 4 2 2 2 5" xfId="3120"/>
    <cellStyle name="Vejica 2 4 2 2 2 5 2" xfId="7346"/>
    <cellStyle name="Vejica 2 4 2 2 2 5 2 2" xfId="21504"/>
    <cellStyle name="Vejica 2 4 2 2 2 5 3" xfId="11572"/>
    <cellStyle name="Vejica 2 4 2 2 2 5 3 2" xfId="25730"/>
    <cellStyle name="Vejica 2 4 2 2 2 5 4" xfId="15830"/>
    <cellStyle name="Vejica 2 4 2 2 2 6" xfId="1712"/>
    <cellStyle name="Vejica 2 4 2 2 2 6 2" xfId="18654"/>
    <cellStyle name="Vejica 2 4 2 2 2 7" xfId="5938"/>
    <cellStyle name="Vejica 2 4 2 2 2 7 2" xfId="20096"/>
    <cellStyle name="Vejica 2 4 2 2 2 8" xfId="10164"/>
    <cellStyle name="Vejica 2 4 2 2 2 8 2" xfId="24322"/>
    <cellStyle name="Vejica 2 4 2 2 2 9" xfId="14422"/>
    <cellStyle name="Vejica 2 4 2 2 3" xfId="358"/>
    <cellStyle name="Vejica 2 4 2 2 3 2" xfId="710"/>
    <cellStyle name="Vejica 2 4 2 2 3 2 2" xfId="1414"/>
    <cellStyle name="Vejica 2 4 2 2 3 2 2 2" xfId="5675"/>
    <cellStyle name="Vejica 2 4 2 2 3 2 2 2 2" xfId="9901"/>
    <cellStyle name="Vejica 2 4 2 2 3 2 2 2 2 2" xfId="24059"/>
    <cellStyle name="Vejica 2 4 2 2 3 2 2 2 3" xfId="14127"/>
    <cellStyle name="Vejica 2 4 2 2 3 2 2 2 3 2" xfId="28285"/>
    <cellStyle name="Vejica 2 4 2 2 3 2 2 2 4" xfId="18385"/>
    <cellStyle name="Vejica 2 4 2 2 3 2 2 3" xfId="4267"/>
    <cellStyle name="Vejica 2 4 2 2 3 2 2 3 2" xfId="8493"/>
    <cellStyle name="Vejica 2 4 2 2 3 2 2 3 2 2" xfId="22651"/>
    <cellStyle name="Vejica 2 4 2 2 3 2 2 3 3" xfId="12719"/>
    <cellStyle name="Vejica 2 4 2 2 3 2 2 3 3 2" xfId="26877"/>
    <cellStyle name="Vejica 2 4 2 2 3 2 2 3 4" xfId="16977"/>
    <cellStyle name="Vejica 2 4 2 2 3 2 2 4" xfId="2859"/>
    <cellStyle name="Vejica 2 4 2 2 3 2 2 4 2" xfId="19801"/>
    <cellStyle name="Vejica 2 4 2 2 3 2 2 5" xfId="7085"/>
    <cellStyle name="Vejica 2 4 2 2 3 2 2 5 2" xfId="21243"/>
    <cellStyle name="Vejica 2 4 2 2 3 2 2 6" xfId="11311"/>
    <cellStyle name="Vejica 2 4 2 2 3 2 2 6 2" xfId="25469"/>
    <cellStyle name="Vejica 2 4 2 2 3 2 2 7" xfId="15569"/>
    <cellStyle name="Vejica 2 4 2 2 3 2 3" xfId="4971"/>
    <cellStyle name="Vejica 2 4 2 2 3 2 3 2" xfId="9197"/>
    <cellStyle name="Vejica 2 4 2 2 3 2 3 2 2" xfId="23355"/>
    <cellStyle name="Vejica 2 4 2 2 3 2 3 3" xfId="13423"/>
    <cellStyle name="Vejica 2 4 2 2 3 2 3 3 2" xfId="27581"/>
    <cellStyle name="Vejica 2 4 2 2 3 2 3 4" xfId="17681"/>
    <cellStyle name="Vejica 2 4 2 2 3 2 4" xfId="3563"/>
    <cellStyle name="Vejica 2 4 2 2 3 2 4 2" xfId="7789"/>
    <cellStyle name="Vejica 2 4 2 2 3 2 4 2 2" xfId="21947"/>
    <cellStyle name="Vejica 2 4 2 2 3 2 4 3" xfId="12015"/>
    <cellStyle name="Vejica 2 4 2 2 3 2 4 3 2" xfId="26173"/>
    <cellStyle name="Vejica 2 4 2 2 3 2 4 4" xfId="16273"/>
    <cellStyle name="Vejica 2 4 2 2 3 2 5" xfId="2155"/>
    <cellStyle name="Vejica 2 4 2 2 3 2 5 2" xfId="19097"/>
    <cellStyle name="Vejica 2 4 2 2 3 2 6" xfId="6381"/>
    <cellStyle name="Vejica 2 4 2 2 3 2 6 2" xfId="20539"/>
    <cellStyle name="Vejica 2 4 2 2 3 2 7" xfId="10607"/>
    <cellStyle name="Vejica 2 4 2 2 3 2 7 2" xfId="24765"/>
    <cellStyle name="Vejica 2 4 2 2 3 2 8" xfId="14865"/>
    <cellStyle name="Vejica 2 4 2 2 3 3" xfId="1062"/>
    <cellStyle name="Vejica 2 4 2 2 3 3 2" xfId="5323"/>
    <cellStyle name="Vejica 2 4 2 2 3 3 2 2" xfId="9549"/>
    <cellStyle name="Vejica 2 4 2 2 3 3 2 2 2" xfId="23707"/>
    <cellStyle name="Vejica 2 4 2 2 3 3 2 3" xfId="13775"/>
    <cellStyle name="Vejica 2 4 2 2 3 3 2 3 2" xfId="27933"/>
    <cellStyle name="Vejica 2 4 2 2 3 3 2 4" xfId="18033"/>
    <cellStyle name="Vejica 2 4 2 2 3 3 3" xfId="3915"/>
    <cellStyle name="Vejica 2 4 2 2 3 3 3 2" xfId="8141"/>
    <cellStyle name="Vejica 2 4 2 2 3 3 3 2 2" xfId="22299"/>
    <cellStyle name="Vejica 2 4 2 2 3 3 3 3" xfId="12367"/>
    <cellStyle name="Vejica 2 4 2 2 3 3 3 3 2" xfId="26525"/>
    <cellStyle name="Vejica 2 4 2 2 3 3 3 4" xfId="16625"/>
    <cellStyle name="Vejica 2 4 2 2 3 3 4" xfId="2507"/>
    <cellStyle name="Vejica 2 4 2 2 3 3 4 2" xfId="19449"/>
    <cellStyle name="Vejica 2 4 2 2 3 3 5" xfId="6733"/>
    <cellStyle name="Vejica 2 4 2 2 3 3 5 2" xfId="20891"/>
    <cellStyle name="Vejica 2 4 2 2 3 3 6" xfId="10959"/>
    <cellStyle name="Vejica 2 4 2 2 3 3 6 2" xfId="25117"/>
    <cellStyle name="Vejica 2 4 2 2 3 3 7" xfId="15217"/>
    <cellStyle name="Vejica 2 4 2 2 3 4" xfId="4619"/>
    <cellStyle name="Vejica 2 4 2 2 3 4 2" xfId="8845"/>
    <cellStyle name="Vejica 2 4 2 2 3 4 2 2" xfId="23003"/>
    <cellStyle name="Vejica 2 4 2 2 3 4 3" xfId="13071"/>
    <cellStyle name="Vejica 2 4 2 2 3 4 3 2" xfId="27229"/>
    <cellStyle name="Vejica 2 4 2 2 3 4 4" xfId="17329"/>
    <cellStyle name="Vejica 2 4 2 2 3 5" xfId="3211"/>
    <cellStyle name="Vejica 2 4 2 2 3 5 2" xfId="7437"/>
    <cellStyle name="Vejica 2 4 2 2 3 5 2 2" xfId="21595"/>
    <cellStyle name="Vejica 2 4 2 2 3 5 3" xfId="11663"/>
    <cellStyle name="Vejica 2 4 2 2 3 5 3 2" xfId="25821"/>
    <cellStyle name="Vejica 2 4 2 2 3 5 4" xfId="15921"/>
    <cellStyle name="Vejica 2 4 2 2 3 6" xfId="1803"/>
    <cellStyle name="Vejica 2 4 2 2 3 6 2" xfId="18745"/>
    <cellStyle name="Vejica 2 4 2 2 3 7" xfId="6029"/>
    <cellStyle name="Vejica 2 4 2 2 3 7 2" xfId="20187"/>
    <cellStyle name="Vejica 2 4 2 2 3 8" xfId="10255"/>
    <cellStyle name="Vejica 2 4 2 2 3 8 2" xfId="24413"/>
    <cellStyle name="Vejica 2 4 2 2 3 9" xfId="14513"/>
    <cellStyle name="Vejica 2 4 2 2 4" xfId="491"/>
    <cellStyle name="Vejica 2 4 2 2 4 2" xfId="1195"/>
    <cellStyle name="Vejica 2 4 2 2 4 2 2" xfId="5456"/>
    <cellStyle name="Vejica 2 4 2 2 4 2 2 2" xfId="9682"/>
    <cellStyle name="Vejica 2 4 2 2 4 2 2 2 2" xfId="23840"/>
    <cellStyle name="Vejica 2 4 2 2 4 2 2 3" xfId="13908"/>
    <cellStyle name="Vejica 2 4 2 2 4 2 2 3 2" xfId="28066"/>
    <cellStyle name="Vejica 2 4 2 2 4 2 2 4" xfId="18166"/>
    <cellStyle name="Vejica 2 4 2 2 4 2 3" xfId="4048"/>
    <cellStyle name="Vejica 2 4 2 2 4 2 3 2" xfId="8274"/>
    <cellStyle name="Vejica 2 4 2 2 4 2 3 2 2" xfId="22432"/>
    <cellStyle name="Vejica 2 4 2 2 4 2 3 3" xfId="12500"/>
    <cellStyle name="Vejica 2 4 2 2 4 2 3 3 2" xfId="26658"/>
    <cellStyle name="Vejica 2 4 2 2 4 2 3 4" xfId="16758"/>
    <cellStyle name="Vejica 2 4 2 2 4 2 4" xfId="2640"/>
    <cellStyle name="Vejica 2 4 2 2 4 2 4 2" xfId="19582"/>
    <cellStyle name="Vejica 2 4 2 2 4 2 5" xfId="6866"/>
    <cellStyle name="Vejica 2 4 2 2 4 2 5 2" xfId="21024"/>
    <cellStyle name="Vejica 2 4 2 2 4 2 6" xfId="11092"/>
    <cellStyle name="Vejica 2 4 2 2 4 2 6 2" xfId="25250"/>
    <cellStyle name="Vejica 2 4 2 2 4 2 7" xfId="15350"/>
    <cellStyle name="Vejica 2 4 2 2 4 3" xfId="4752"/>
    <cellStyle name="Vejica 2 4 2 2 4 3 2" xfId="8978"/>
    <cellStyle name="Vejica 2 4 2 2 4 3 2 2" xfId="23136"/>
    <cellStyle name="Vejica 2 4 2 2 4 3 3" xfId="13204"/>
    <cellStyle name="Vejica 2 4 2 2 4 3 3 2" xfId="27362"/>
    <cellStyle name="Vejica 2 4 2 2 4 3 4" xfId="17462"/>
    <cellStyle name="Vejica 2 4 2 2 4 4" xfId="3344"/>
    <cellStyle name="Vejica 2 4 2 2 4 4 2" xfId="7570"/>
    <cellStyle name="Vejica 2 4 2 2 4 4 2 2" xfId="21728"/>
    <cellStyle name="Vejica 2 4 2 2 4 4 3" xfId="11796"/>
    <cellStyle name="Vejica 2 4 2 2 4 4 3 2" xfId="25954"/>
    <cellStyle name="Vejica 2 4 2 2 4 4 4" xfId="16054"/>
    <cellStyle name="Vejica 2 4 2 2 4 5" xfId="1936"/>
    <cellStyle name="Vejica 2 4 2 2 4 5 2" xfId="18878"/>
    <cellStyle name="Vejica 2 4 2 2 4 6" xfId="6162"/>
    <cellStyle name="Vejica 2 4 2 2 4 6 2" xfId="20320"/>
    <cellStyle name="Vejica 2 4 2 2 4 7" xfId="10388"/>
    <cellStyle name="Vejica 2 4 2 2 4 7 2" xfId="24546"/>
    <cellStyle name="Vejica 2 4 2 2 4 8" xfId="14646"/>
    <cellStyle name="Vejica 2 4 2 2 5" xfId="843"/>
    <cellStyle name="Vejica 2 4 2 2 5 2" xfId="5104"/>
    <cellStyle name="Vejica 2 4 2 2 5 2 2" xfId="9330"/>
    <cellStyle name="Vejica 2 4 2 2 5 2 2 2" xfId="23488"/>
    <cellStyle name="Vejica 2 4 2 2 5 2 3" xfId="13556"/>
    <cellStyle name="Vejica 2 4 2 2 5 2 3 2" xfId="27714"/>
    <cellStyle name="Vejica 2 4 2 2 5 2 4" xfId="17814"/>
    <cellStyle name="Vejica 2 4 2 2 5 3" xfId="3696"/>
    <cellStyle name="Vejica 2 4 2 2 5 3 2" xfId="7922"/>
    <cellStyle name="Vejica 2 4 2 2 5 3 2 2" xfId="22080"/>
    <cellStyle name="Vejica 2 4 2 2 5 3 3" xfId="12148"/>
    <cellStyle name="Vejica 2 4 2 2 5 3 3 2" xfId="26306"/>
    <cellStyle name="Vejica 2 4 2 2 5 3 4" xfId="16406"/>
    <cellStyle name="Vejica 2 4 2 2 5 4" xfId="2288"/>
    <cellStyle name="Vejica 2 4 2 2 5 4 2" xfId="19230"/>
    <cellStyle name="Vejica 2 4 2 2 5 5" xfId="6514"/>
    <cellStyle name="Vejica 2 4 2 2 5 5 2" xfId="20672"/>
    <cellStyle name="Vejica 2 4 2 2 5 6" xfId="10740"/>
    <cellStyle name="Vejica 2 4 2 2 5 6 2" xfId="24898"/>
    <cellStyle name="Vejica 2 4 2 2 5 7" xfId="14998"/>
    <cellStyle name="Vejica 2 4 2 2 6" xfId="4368"/>
    <cellStyle name="Vejica 2 4 2 2 6 2" xfId="8594"/>
    <cellStyle name="Vejica 2 4 2 2 6 2 2" xfId="22752"/>
    <cellStyle name="Vejica 2 4 2 2 6 3" xfId="12820"/>
    <cellStyle name="Vejica 2 4 2 2 6 3 2" xfId="26978"/>
    <cellStyle name="Vejica 2 4 2 2 6 4" xfId="17078"/>
    <cellStyle name="Vejica 2 4 2 2 7" xfId="2960"/>
    <cellStyle name="Vejica 2 4 2 2 7 2" xfId="7186"/>
    <cellStyle name="Vejica 2 4 2 2 7 2 2" xfId="21344"/>
    <cellStyle name="Vejica 2 4 2 2 7 3" xfId="11412"/>
    <cellStyle name="Vejica 2 4 2 2 7 3 2" xfId="25570"/>
    <cellStyle name="Vejica 2 4 2 2 7 4" xfId="15670"/>
    <cellStyle name="Vejica 2 4 2 2 8" xfId="1520"/>
    <cellStyle name="Vejica 2 4 2 2 8 2" xfId="18462"/>
    <cellStyle name="Vejica 2 4 2 2 9" xfId="5746"/>
    <cellStyle name="Vejica 2 4 2 2 9 2" xfId="19904"/>
    <cellStyle name="Vejica 2 4 2 3" xfId="138"/>
    <cellStyle name="Vejica 2 4 2 3 10" xfId="14294"/>
    <cellStyle name="Vejica 2 4 2 3 2" xfId="298"/>
    <cellStyle name="Vejica 2 4 2 3 2 2" xfId="651"/>
    <cellStyle name="Vejica 2 4 2 3 2 2 2" xfId="1355"/>
    <cellStyle name="Vejica 2 4 2 3 2 2 2 2" xfId="5616"/>
    <cellStyle name="Vejica 2 4 2 3 2 2 2 2 2" xfId="9842"/>
    <cellStyle name="Vejica 2 4 2 3 2 2 2 2 2 2" xfId="24000"/>
    <cellStyle name="Vejica 2 4 2 3 2 2 2 2 3" xfId="14068"/>
    <cellStyle name="Vejica 2 4 2 3 2 2 2 2 3 2" xfId="28226"/>
    <cellStyle name="Vejica 2 4 2 3 2 2 2 2 4" xfId="18326"/>
    <cellStyle name="Vejica 2 4 2 3 2 2 2 3" xfId="4208"/>
    <cellStyle name="Vejica 2 4 2 3 2 2 2 3 2" xfId="8434"/>
    <cellStyle name="Vejica 2 4 2 3 2 2 2 3 2 2" xfId="22592"/>
    <cellStyle name="Vejica 2 4 2 3 2 2 2 3 3" xfId="12660"/>
    <cellStyle name="Vejica 2 4 2 3 2 2 2 3 3 2" xfId="26818"/>
    <cellStyle name="Vejica 2 4 2 3 2 2 2 3 4" xfId="16918"/>
    <cellStyle name="Vejica 2 4 2 3 2 2 2 4" xfId="2800"/>
    <cellStyle name="Vejica 2 4 2 3 2 2 2 4 2" xfId="19742"/>
    <cellStyle name="Vejica 2 4 2 3 2 2 2 5" xfId="7026"/>
    <cellStyle name="Vejica 2 4 2 3 2 2 2 5 2" xfId="21184"/>
    <cellStyle name="Vejica 2 4 2 3 2 2 2 6" xfId="11252"/>
    <cellStyle name="Vejica 2 4 2 3 2 2 2 6 2" xfId="25410"/>
    <cellStyle name="Vejica 2 4 2 3 2 2 2 7" xfId="15510"/>
    <cellStyle name="Vejica 2 4 2 3 2 2 3" xfId="4912"/>
    <cellStyle name="Vejica 2 4 2 3 2 2 3 2" xfId="9138"/>
    <cellStyle name="Vejica 2 4 2 3 2 2 3 2 2" xfId="23296"/>
    <cellStyle name="Vejica 2 4 2 3 2 2 3 3" xfId="13364"/>
    <cellStyle name="Vejica 2 4 2 3 2 2 3 3 2" xfId="27522"/>
    <cellStyle name="Vejica 2 4 2 3 2 2 3 4" xfId="17622"/>
    <cellStyle name="Vejica 2 4 2 3 2 2 4" xfId="3504"/>
    <cellStyle name="Vejica 2 4 2 3 2 2 4 2" xfId="7730"/>
    <cellStyle name="Vejica 2 4 2 3 2 2 4 2 2" xfId="21888"/>
    <cellStyle name="Vejica 2 4 2 3 2 2 4 3" xfId="11956"/>
    <cellStyle name="Vejica 2 4 2 3 2 2 4 3 2" xfId="26114"/>
    <cellStyle name="Vejica 2 4 2 3 2 2 4 4" xfId="16214"/>
    <cellStyle name="Vejica 2 4 2 3 2 2 5" xfId="2096"/>
    <cellStyle name="Vejica 2 4 2 3 2 2 5 2" xfId="19038"/>
    <cellStyle name="Vejica 2 4 2 3 2 2 6" xfId="6322"/>
    <cellStyle name="Vejica 2 4 2 3 2 2 6 2" xfId="20480"/>
    <cellStyle name="Vejica 2 4 2 3 2 2 7" xfId="10548"/>
    <cellStyle name="Vejica 2 4 2 3 2 2 7 2" xfId="24706"/>
    <cellStyle name="Vejica 2 4 2 3 2 2 8" xfId="14806"/>
    <cellStyle name="Vejica 2 4 2 3 2 3" xfId="1003"/>
    <cellStyle name="Vejica 2 4 2 3 2 3 2" xfId="5264"/>
    <cellStyle name="Vejica 2 4 2 3 2 3 2 2" xfId="9490"/>
    <cellStyle name="Vejica 2 4 2 3 2 3 2 2 2" xfId="23648"/>
    <cellStyle name="Vejica 2 4 2 3 2 3 2 3" xfId="13716"/>
    <cellStyle name="Vejica 2 4 2 3 2 3 2 3 2" xfId="27874"/>
    <cellStyle name="Vejica 2 4 2 3 2 3 2 4" xfId="17974"/>
    <cellStyle name="Vejica 2 4 2 3 2 3 3" xfId="3856"/>
    <cellStyle name="Vejica 2 4 2 3 2 3 3 2" xfId="8082"/>
    <cellStyle name="Vejica 2 4 2 3 2 3 3 2 2" xfId="22240"/>
    <cellStyle name="Vejica 2 4 2 3 2 3 3 3" xfId="12308"/>
    <cellStyle name="Vejica 2 4 2 3 2 3 3 3 2" xfId="26466"/>
    <cellStyle name="Vejica 2 4 2 3 2 3 3 4" xfId="16566"/>
    <cellStyle name="Vejica 2 4 2 3 2 3 4" xfId="2448"/>
    <cellStyle name="Vejica 2 4 2 3 2 3 4 2" xfId="19390"/>
    <cellStyle name="Vejica 2 4 2 3 2 3 5" xfId="6674"/>
    <cellStyle name="Vejica 2 4 2 3 2 3 5 2" xfId="20832"/>
    <cellStyle name="Vejica 2 4 2 3 2 3 6" xfId="10900"/>
    <cellStyle name="Vejica 2 4 2 3 2 3 6 2" xfId="25058"/>
    <cellStyle name="Vejica 2 4 2 3 2 3 7" xfId="15158"/>
    <cellStyle name="Vejica 2 4 2 3 2 4" xfId="4560"/>
    <cellStyle name="Vejica 2 4 2 3 2 4 2" xfId="8786"/>
    <cellStyle name="Vejica 2 4 2 3 2 4 2 2" xfId="22944"/>
    <cellStyle name="Vejica 2 4 2 3 2 4 3" xfId="13012"/>
    <cellStyle name="Vejica 2 4 2 3 2 4 3 2" xfId="27170"/>
    <cellStyle name="Vejica 2 4 2 3 2 4 4" xfId="17270"/>
    <cellStyle name="Vejica 2 4 2 3 2 5" xfId="3152"/>
    <cellStyle name="Vejica 2 4 2 3 2 5 2" xfId="7378"/>
    <cellStyle name="Vejica 2 4 2 3 2 5 2 2" xfId="21536"/>
    <cellStyle name="Vejica 2 4 2 3 2 5 3" xfId="11604"/>
    <cellStyle name="Vejica 2 4 2 3 2 5 3 2" xfId="25762"/>
    <cellStyle name="Vejica 2 4 2 3 2 5 4" xfId="15862"/>
    <cellStyle name="Vejica 2 4 2 3 2 6" xfId="1744"/>
    <cellStyle name="Vejica 2 4 2 3 2 6 2" xfId="18686"/>
    <cellStyle name="Vejica 2 4 2 3 2 7" xfId="5970"/>
    <cellStyle name="Vejica 2 4 2 3 2 7 2" xfId="20128"/>
    <cellStyle name="Vejica 2 4 2 3 2 8" xfId="10196"/>
    <cellStyle name="Vejica 2 4 2 3 2 8 2" xfId="24354"/>
    <cellStyle name="Vejica 2 4 2 3 2 9" xfId="14454"/>
    <cellStyle name="Vejica 2 4 2 3 3" xfId="523"/>
    <cellStyle name="Vejica 2 4 2 3 3 2" xfId="1227"/>
    <cellStyle name="Vejica 2 4 2 3 3 2 2" xfId="5488"/>
    <cellStyle name="Vejica 2 4 2 3 3 2 2 2" xfId="9714"/>
    <cellStyle name="Vejica 2 4 2 3 3 2 2 2 2" xfId="23872"/>
    <cellStyle name="Vejica 2 4 2 3 3 2 2 3" xfId="13940"/>
    <cellStyle name="Vejica 2 4 2 3 3 2 2 3 2" xfId="28098"/>
    <cellStyle name="Vejica 2 4 2 3 3 2 2 4" xfId="18198"/>
    <cellStyle name="Vejica 2 4 2 3 3 2 3" xfId="4080"/>
    <cellStyle name="Vejica 2 4 2 3 3 2 3 2" xfId="8306"/>
    <cellStyle name="Vejica 2 4 2 3 3 2 3 2 2" xfId="22464"/>
    <cellStyle name="Vejica 2 4 2 3 3 2 3 3" xfId="12532"/>
    <cellStyle name="Vejica 2 4 2 3 3 2 3 3 2" xfId="26690"/>
    <cellStyle name="Vejica 2 4 2 3 3 2 3 4" xfId="16790"/>
    <cellStyle name="Vejica 2 4 2 3 3 2 4" xfId="2672"/>
    <cellStyle name="Vejica 2 4 2 3 3 2 4 2" xfId="19614"/>
    <cellStyle name="Vejica 2 4 2 3 3 2 5" xfId="6898"/>
    <cellStyle name="Vejica 2 4 2 3 3 2 5 2" xfId="21056"/>
    <cellStyle name="Vejica 2 4 2 3 3 2 6" xfId="11124"/>
    <cellStyle name="Vejica 2 4 2 3 3 2 6 2" xfId="25282"/>
    <cellStyle name="Vejica 2 4 2 3 3 2 7" xfId="15382"/>
    <cellStyle name="Vejica 2 4 2 3 3 3" xfId="4784"/>
    <cellStyle name="Vejica 2 4 2 3 3 3 2" xfId="9010"/>
    <cellStyle name="Vejica 2 4 2 3 3 3 2 2" xfId="23168"/>
    <cellStyle name="Vejica 2 4 2 3 3 3 3" xfId="13236"/>
    <cellStyle name="Vejica 2 4 2 3 3 3 3 2" xfId="27394"/>
    <cellStyle name="Vejica 2 4 2 3 3 3 4" xfId="17494"/>
    <cellStyle name="Vejica 2 4 2 3 3 4" xfId="3376"/>
    <cellStyle name="Vejica 2 4 2 3 3 4 2" xfId="7602"/>
    <cellStyle name="Vejica 2 4 2 3 3 4 2 2" xfId="21760"/>
    <cellStyle name="Vejica 2 4 2 3 3 4 3" xfId="11828"/>
    <cellStyle name="Vejica 2 4 2 3 3 4 3 2" xfId="25986"/>
    <cellStyle name="Vejica 2 4 2 3 3 4 4" xfId="16086"/>
    <cellStyle name="Vejica 2 4 2 3 3 5" xfId="1968"/>
    <cellStyle name="Vejica 2 4 2 3 3 5 2" xfId="18910"/>
    <cellStyle name="Vejica 2 4 2 3 3 6" xfId="6194"/>
    <cellStyle name="Vejica 2 4 2 3 3 6 2" xfId="20352"/>
    <cellStyle name="Vejica 2 4 2 3 3 7" xfId="10420"/>
    <cellStyle name="Vejica 2 4 2 3 3 7 2" xfId="24578"/>
    <cellStyle name="Vejica 2 4 2 3 3 8" xfId="14678"/>
    <cellStyle name="Vejica 2 4 2 3 4" xfId="875"/>
    <cellStyle name="Vejica 2 4 2 3 4 2" xfId="5136"/>
    <cellStyle name="Vejica 2 4 2 3 4 2 2" xfId="9362"/>
    <cellStyle name="Vejica 2 4 2 3 4 2 2 2" xfId="23520"/>
    <cellStyle name="Vejica 2 4 2 3 4 2 3" xfId="13588"/>
    <cellStyle name="Vejica 2 4 2 3 4 2 3 2" xfId="27746"/>
    <cellStyle name="Vejica 2 4 2 3 4 2 4" xfId="17846"/>
    <cellStyle name="Vejica 2 4 2 3 4 3" xfId="3728"/>
    <cellStyle name="Vejica 2 4 2 3 4 3 2" xfId="7954"/>
    <cellStyle name="Vejica 2 4 2 3 4 3 2 2" xfId="22112"/>
    <cellStyle name="Vejica 2 4 2 3 4 3 3" xfId="12180"/>
    <cellStyle name="Vejica 2 4 2 3 4 3 3 2" xfId="26338"/>
    <cellStyle name="Vejica 2 4 2 3 4 3 4" xfId="16438"/>
    <cellStyle name="Vejica 2 4 2 3 4 4" xfId="2320"/>
    <cellStyle name="Vejica 2 4 2 3 4 4 2" xfId="19262"/>
    <cellStyle name="Vejica 2 4 2 3 4 5" xfId="6546"/>
    <cellStyle name="Vejica 2 4 2 3 4 5 2" xfId="20704"/>
    <cellStyle name="Vejica 2 4 2 3 4 6" xfId="10772"/>
    <cellStyle name="Vejica 2 4 2 3 4 6 2" xfId="24930"/>
    <cellStyle name="Vejica 2 4 2 3 4 7" xfId="15030"/>
    <cellStyle name="Vejica 2 4 2 3 5" xfId="4400"/>
    <cellStyle name="Vejica 2 4 2 3 5 2" xfId="8626"/>
    <cellStyle name="Vejica 2 4 2 3 5 2 2" xfId="22784"/>
    <cellStyle name="Vejica 2 4 2 3 5 3" xfId="12852"/>
    <cellStyle name="Vejica 2 4 2 3 5 3 2" xfId="27010"/>
    <cellStyle name="Vejica 2 4 2 3 5 4" xfId="17110"/>
    <cellStyle name="Vejica 2 4 2 3 6" xfId="2992"/>
    <cellStyle name="Vejica 2 4 2 3 6 2" xfId="7218"/>
    <cellStyle name="Vejica 2 4 2 3 6 2 2" xfId="21376"/>
    <cellStyle name="Vejica 2 4 2 3 6 3" xfId="11444"/>
    <cellStyle name="Vejica 2 4 2 3 6 3 2" xfId="25602"/>
    <cellStyle name="Vejica 2 4 2 3 6 4" xfId="15702"/>
    <cellStyle name="Vejica 2 4 2 3 7" xfId="1584"/>
    <cellStyle name="Vejica 2 4 2 3 7 2" xfId="18526"/>
    <cellStyle name="Vejica 2 4 2 3 8" xfId="5810"/>
    <cellStyle name="Vejica 2 4 2 3 8 2" xfId="19968"/>
    <cellStyle name="Vejica 2 4 2 3 9" xfId="10036"/>
    <cellStyle name="Vejica 2 4 2 3 9 2" xfId="24194"/>
    <cellStyle name="Vejica 2 4 2 4" xfId="68"/>
    <cellStyle name="Vejica 2 4 2 4 10" xfId="14262"/>
    <cellStyle name="Vejica 2 4 2 4 2" xfId="234"/>
    <cellStyle name="Vejica 2 4 2 4 2 2" xfId="587"/>
    <cellStyle name="Vejica 2 4 2 4 2 2 2" xfId="1291"/>
    <cellStyle name="Vejica 2 4 2 4 2 2 2 2" xfId="5552"/>
    <cellStyle name="Vejica 2 4 2 4 2 2 2 2 2" xfId="9778"/>
    <cellStyle name="Vejica 2 4 2 4 2 2 2 2 2 2" xfId="23936"/>
    <cellStyle name="Vejica 2 4 2 4 2 2 2 2 3" xfId="14004"/>
    <cellStyle name="Vejica 2 4 2 4 2 2 2 2 3 2" xfId="28162"/>
    <cellStyle name="Vejica 2 4 2 4 2 2 2 2 4" xfId="18262"/>
    <cellStyle name="Vejica 2 4 2 4 2 2 2 3" xfId="4144"/>
    <cellStyle name="Vejica 2 4 2 4 2 2 2 3 2" xfId="8370"/>
    <cellStyle name="Vejica 2 4 2 4 2 2 2 3 2 2" xfId="22528"/>
    <cellStyle name="Vejica 2 4 2 4 2 2 2 3 3" xfId="12596"/>
    <cellStyle name="Vejica 2 4 2 4 2 2 2 3 3 2" xfId="26754"/>
    <cellStyle name="Vejica 2 4 2 4 2 2 2 3 4" xfId="16854"/>
    <cellStyle name="Vejica 2 4 2 4 2 2 2 4" xfId="2736"/>
    <cellStyle name="Vejica 2 4 2 4 2 2 2 4 2" xfId="19678"/>
    <cellStyle name="Vejica 2 4 2 4 2 2 2 5" xfId="6962"/>
    <cellStyle name="Vejica 2 4 2 4 2 2 2 5 2" xfId="21120"/>
    <cellStyle name="Vejica 2 4 2 4 2 2 2 6" xfId="11188"/>
    <cellStyle name="Vejica 2 4 2 4 2 2 2 6 2" xfId="25346"/>
    <cellStyle name="Vejica 2 4 2 4 2 2 2 7" xfId="15446"/>
    <cellStyle name="Vejica 2 4 2 4 2 2 3" xfId="4848"/>
    <cellStyle name="Vejica 2 4 2 4 2 2 3 2" xfId="9074"/>
    <cellStyle name="Vejica 2 4 2 4 2 2 3 2 2" xfId="23232"/>
    <cellStyle name="Vejica 2 4 2 4 2 2 3 3" xfId="13300"/>
    <cellStyle name="Vejica 2 4 2 4 2 2 3 3 2" xfId="27458"/>
    <cellStyle name="Vejica 2 4 2 4 2 2 3 4" xfId="17558"/>
    <cellStyle name="Vejica 2 4 2 4 2 2 4" xfId="3440"/>
    <cellStyle name="Vejica 2 4 2 4 2 2 4 2" xfId="7666"/>
    <cellStyle name="Vejica 2 4 2 4 2 2 4 2 2" xfId="21824"/>
    <cellStyle name="Vejica 2 4 2 4 2 2 4 3" xfId="11892"/>
    <cellStyle name="Vejica 2 4 2 4 2 2 4 3 2" xfId="26050"/>
    <cellStyle name="Vejica 2 4 2 4 2 2 4 4" xfId="16150"/>
    <cellStyle name="Vejica 2 4 2 4 2 2 5" xfId="2032"/>
    <cellStyle name="Vejica 2 4 2 4 2 2 5 2" xfId="18974"/>
    <cellStyle name="Vejica 2 4 2 4 2 2 6" xfId="6258"/>
    <cellStyle name="Vejica 2 4 2 4 2 2 6 2" xfId="20416"/>
    <cellStyle name="Vejica 2 4 2 4 2 2 7" xfId="10484"/>
    <cellStyle name="Vejica 2 4 2 4 2 2 7 2" xfId="24642"/>
    <cellStyle name="Vejica 2 4 2 4 2 2 8" xfId="14742"/>
    <cellStyle name="Vejica 2 4 2 4 2 3" xfId="939"/>
    <cellStyle name="Vejica 2 4 2 4 2 3 2" xfId="5200"/>
    <cellStyle name="Vejica 2 4 2 4 2 3 2 2" xfId="9426"/>
    <cellStyle name="Vejica 2 4 2 4 2 3 2 2 2" xfId="23584"/>
    <cellStyle name="Vejica 2 4 2 4 2 3 2 3" xfId="13652"/>
    <cellStyle name="Vejica 2 4 2 4 2 3 2 3 2" xfId="27810"/>
    <cellStyle name="Vejica 2 4 2 4 2 3 2 4" xfId="17910"/>
    <cellStyle name="Vejica 2 4 2 4 2 3 3" xfId="3792"/>
    <cellStyle name="Vejica 2 4 2 4 2 3 3 2" xfId="8018"/>
    <cellStyle name="Vejica 2 4 2 4 2 3 3 2 2" xfId="22176"/>
    <cellStyle name="Vejica 2 4 2 4 2 3 3 3" xfId="12244"/>
    <cellStyle name="Vejica 2 4 2 4 2 3 3 3 2" xfId="26402"/>
    <cellStyle name="Vejica 2 4 2 4 2 3 3 4" xfId="16502"/>
    <cellStyle name="Vejica 2 4 2 4 2 3 4" xfId="2384"/>
    <cellStyle name="Vejica 2 4 2 4 2 3 4 2" xfId="19326"/>
    <cellStyle name="Vejica 2 4 2 4 2 3 5" xfId="6610"/>
    <cellStyle name="Vejica 2 4 2 4 2 3 5 2" xfId="20768"/>
    <cellStyle name="Vejica 2 4 2 4 2 3 6" xfId="10836"/>
    <cellStyle name="Vejica 2 4 2 4 2 3 6 2" xfId="24994"/>
    <cellStyle name="Vejica 2 4 2 4 2 3 7" xfId="15094"/>
    <cellStyle name="Vejica 2 4 2 4 2 4" xfId="4496"/>
    <cellStyle name="Vejica 2 4 2 4 2 4 2" xfId="8722"/>
    <cellStyle name="Vejica 2 4 2 4 2 4 2 2" xfId="22880"/>
    <cellStyle name="Vejica 2 4 2 4 2 4 3" xfId="12948"/>
    <cellStyle name="Vejica 2 4 2 4 2 4 3 2" xfId="27106"/>
    <cellStyle name="Vejica 2 4 2 4 2 4 4" xfId="17206"/>
    <cellStyle name="Vejica 2 4 2 4 2 5" xfId="3088"/>
    <cellStyle name="Vejica 2 4 2 4 2 5 2" xfId="7314"/>
    <cellStyle name="Vejica 2 4 2 4 2 5 2 2" xfId="21472"/>
    <cellStyle name="Vejica 2 4 2 4 2 5 3" xfId="11540"/>
    <cellStyle name="Vejica 2 4 2 4 2 5 3 2" xfId="25698"/>
    <cellStyle name="Vejica 2 4 2 4 2 5 4" xfId="15798"/>
    <cellStyle name="Vejica 2 4 2 4 2 6" xfId="1680"/>
    <cellStyle name="Vejica 2 4 2 4 2 6 2" xfId="18622"/>
    <cellStyle name="Vejica 2 4 2 4 2 7" xfId="5906"/>
    <cellStyle name="Vejica 2 4 2 4 2 7 2" xfId="20064"/>
    <cellStyle name="Vejica 2 4 2 4 2 8" xfId="10132"/>
    <cellStyle name="Vejica 2 4 2 4 2 8 2" xfId="24290"/>
    <cellStyle name="Vejica 2 4 2 4 2 9" xfId="14390"/>
    <cellStyle name="Vejica 2 4 2 4 3" xfId="459"/>
    <cellStyle name="Vejica 2 4 2 4 3 2" xfId="1163"/>
    <cellStyle name="Vejica 2 4 2 4 3 2 2" xfId="5424"/>
    <cellStyle name="Vejica 2 4 2 4 3 2 2 2" xfId="9650"/>
    <cellStyle name="Vejica 2 4 2 4 3 2 2 2 2" xfId="23808"/>
    <cellStyle name="Vejica 2 4 2 4 3 2 2 3" xfId="13876"/>
    <cellStyle name="Vejica 2 4 2 4 3 2 2 3 2" xfId="28034"/>
    <cellStyle name="Vejica 2 4 2 4 3 2 2 4" xfId="18134"/>
    <cellStyle name="Vejica 2 4 2 4 3 2 3" xfId="4016"/>
    <cellStyle name="Vejica 2 4 2 4 3 2 3 2" xfId="8242"/>
    <cellStyle name="Vejica 2 4 2 4 3 2 3 2 2" xfId="22400"/>
    <cellStyle name="Vejica 2 4 2 4 3 2 3 3" xfId="12468"/>
    <cellStyle name="Vejica 2 4 2 4 3 2 3 3 2" xfId="26626"/>
    <cellStyle name="Vejica 2 4 2 4 3 2 3 4" xfId="16726"/>
    <cellStyle name="Vejica 2 4 2 4 3 2 4" xfId="2608"/>
    <cellStyle name="Vejica 2 4 2 4 3 2 4 2" xfId="19550"/>
    <cellStyle name="Vejica 2 4 2 4 3 2 5" xfId="6834"/>
    <cellStyle name="Vejica 2 4 2 4 3 2 5 2" xfId="20992"/>
    <cellStyle name="Vejica 2 4 2 4 3 2 6" xfId="11060"/>
    <cellStyle name="Vejica 2 4 2 4 3 2 6 2" xfId="25218"/>
    <cellStyle name="Vejica 2 4 2 4 3 2 7" xfId="15318"/>
    <cellStyle name="Vejica 2 4 2 4 3 3" xfId="4720"/>
    <cellStyle name="Vejica 2 4 2 4 3 3 2" xfId="8946"/>
    <cellStyle name="Vejica 2 4 2 4 3 3 2 2" xfId="23104"/>
    <cellStyle name="Vejica 2 4 2 4 3 3 3" xfId="13172"/>
    <cellStyle name="Vejica 2 4 2 4 3 3 3 2" xfId="27330"/>
    <cellStyle name="Vejica 2 4 2 4 3 3 4" xfId="17430"/>
    <cellStyle name="Vejica 2 4 2 4 3 4" xfId="3312"/>
    <cellStyle name="Vejica 2 4 2 4 3 4 2" xfId="7538"/>
    <cellStyle name="Vejica 2 4 2 4 3 4 2 2" xfId="21696"/>
    <cellStyle name="Vejica 2 4 2 4 3 4 3" xfId="11764"/>
    <cellStyle name="Vejica 2 4 2 4 3 4 3 2" xfId="25922"/>
    <cellStyle name="Vejica 2 4 2 4 3 4 4" xfId="16022"/>
    <cellStyle name="Vejica 2 4 2 4 3 5" xfId="1904"/>
    <cellStyle name="Vejica 2 4 2 4 3 5 2" xfId="18846"/>
    <cellStyle name="Vejica 2 4 2 4 3 6" xfId="6130"/>
    <cellStyle name="Vejica 2 4 2 4 3 6 2" xfId="20288"/>
    <cellStyle name="Vejica 2 4 2 4 3 7" xfId="10356"/>
    <cellStyle name="Vejica 2 4 2 4 3 7 2" xfId="24514"/>
    <cellStyle name="Vejica 2 4 2 4 3 8" xfId="14614"/>
    <cellStyle name="Vejica 2 4 2 4 4" xfId="811"/>
    <cellStyle name="Vejica 2 4 2 4 4 2" xfId="5072"/>
    <cellStyle name="Vejica 2 4 2 4 4 2 2" xfId="9298"/>
    <cellStyle name="Vejica 2 4 2 4 4 2 2 2" xfId="23456"/>
    <cellStyle name="Vejica 2 4 2 4 4 2 3" xfId="13524"/>
    <cellStyle name="Vejica 2 4 2 4 4 2 3 2" xfId="27682"/>
    <cellStyle name="Vejica 2 4 2 4 4 2 4" xfId="17782"/>
    <cellStyle name="Vejica 2 4 2 4 4 3" xfId="3664"/>
    <cellStyle name="Vejica 2 4 2 4 4 3 2" xfId="7890"/>
    <cellStyle name="Vejica 2 4 2 4 4 3 2 2" xfId="22048"/>
    <cellStyle name="Vejica 2 4 2 4 4 3 3" xfId="12116"/>
    <cellStyle name="Vejica 2 4 2 4 4 3 3 2" xfId="26274"/>
    <cellStyle name="Vejica 2 4 2 4 4 3 4" xfId="16374"/>
    <cellStyle name="Vejica 2 4 2 4 4 4" xfId="2256"/>
    <cellStyle name="Vejica 2 4 2 4 4 4 2" xfId="19198"/>
    <cellStyle name="Vejica 2 4 2 4 4 5" xfId="6482"/>
    <cellStyle name="Vejica 2 4 2 4 4 5 2" xfId="20640"/>
    <cellStyle name="Vejica 2 4 2 4 4 6" xfId="10708"/>
    <cellStyle name="Vejica 2 4 2 4 4 6 2" xfId="24866"/>
    <cellStyle name="Vejica 2 4 2 4 4 7" xfId="14966"/>
    <cellStyle name="Vejica 2 4 2 4 5" xfId="4336"/>
    <cellStyle name="Vejica 2 4 2 4 5 2" xfId="8562"/>
    <cellStyle name="Vejica 2 4 2 4 5 2 2" xfId="22720"/>
    <cellStyle name="Vejica 2 4 2 4 5 3" xfId="12788"/>
    <cellStyle name="Vejica 2 4 2 4 5 3 2" xfId="26946"/>
    <cellStyle name="Vejica 2 4 2 4 5 4" xfId="17046"/>
    <cellStyle name="Vejica 2 4 2 4 6" xfId="2928"/>
    <cellStyle name="Vejica 2 4 2 4 6 2" xfId="7154"/>
    <cellStyle name="Vejica 2 4 2 4 6 2 2" xfId="21312"/>
    <cellStyle name="Vejica 2 4 2 4 6 3" xfId="11380"/>
    <cellStyle name="Vejica 2 4 2 4 6 3 2" xfId="25538"/>
    <cellStyle name="Vejica 2 4 2 4 6 4" xfId="15638"/>
    <cellStyle name="Vejica 2 4 2 4 7" xfId="1552"/>
    <cellStyle name="Vejica 2 4 2 4 7 2" xfId="18494"/>
    <cellStyle name="Vejica 2 4 2 4 8" xfId="5778"/>
    <cellStyle name="Vejica 2 4 2 4 8 2" xfId="19936"/>
    <cellStyle name="Vejica 2 4 2 4 9" xfId="10004"/>
    <cellStyle name="Vejica 2 4 2 4 9 2" xfId="24162"/>
    <cellStyle name="Vejica 2 4 2 5" xfId="167"/>
    <cellStyle name="Vejica 2 4 2 5 2" xfId="552"/>
    <cellStyle name="Vejica 2 4 2 5 2 2" xfId="1256"/>
    <cellStyle name="Vejica 2 4 2 5 2 2 2" xfId="5517"/>
    <cellStyle name="Vejica 2 4 2 5 2 2 2 2" xfId="9743"/>
    <cellStyle name="Vejica 2 4 2 5 2 2 2 2 2" xfId="23901"/>
    <cellStyle name="Vejica 2 4 2 5 2 2 2 3" xfId="13969"/>
    <cellStyle name="Vejica 2 4 2 5 2 2 2 3 2" xfId="28127"/>
    <cellStyle name="Vejica 2 4 2 5 2 2 2 4" xfId="18227"/>
    <cellStyle name="Vejica 2 4 2 5 2 2 3" xfId="4109"/>
    <cellStyle name="Vejica 2 4 2 5 2 2 3 2" xfId="8335"/>
    <cellStyle name="Vejica 2 4 2 5 2 2 3 2 2" xfId="22493"/>
    <cellStyle name="Vejica 2 4 2 5 2 2 3 3" xfId="12561"/>
    <cellStyle name="Vejica 2 4 2 5 2 2 3 3 2" xfId="26719"/>
    <cellStyle name="Vejica 2 4 2 5 2 2 3 4" xfId="16819"/>
    <cellStyle name="Vejica 2 4 2 5 2 2 4" xfId="2701"/>
    <cellStyle name="Vejica 2 4 2 5 2 2 4 2" xfId="19643"/>
    <cellStyle name="Vejica 2 4 2 5 2 2 5" xfId="6927"/>
    <cellStyle name="Vejica 2 4 2 5 2 2 5 2" xfId="21085"/>
    <cellStyle name="Vejica 2 4 2 5 2 2 6" xfId="11153"/>
    <cellStyle name="Vejica 2 4 2 5 2 2 6 2" xfId="25311"/>
    <cellStyle name="Vejica 2 4 2 5 2 2 7" xfId="15411"/>
    <cellStyle name="Vejica 2 4 2 5 2 3" xfId="4813"/>
    <cellStyle name="Vejica 2 4 2 5 2 3 2" xfId="9039"/>
    <cellStyle name="Vejica 2 4 2 5 2 3 2 2" xfId="23197"/>
    <cellStyle name="Vejica 2 4 2 5 2 3 3" xfId="13265"/>
    <cellStyle name="Vejica 2 4 2 5 2 3 3 2" xfId="27423"/>
    <cellStyle name="Vejica 2 4 2 5 2 3 4" xfId="17523"/>
    <cellStyle name="Vejica 2 4 2 5 2 4" xfId="3405"/>
    <cellStyle name="Vejica 2 4 2 5 2 4 2" xfId="7631"/>
    <cellStyle name="Vejica 2 4 2 5 2 4 2 2" xfId="21789"/>
    <cellStyle name="Vejica 2 4 2 5 2 4 3" xfId="11857"/>
    <cellStyle name="Vejica 2 4 2 5 2 4 3 2" xfId="26015"/>
    <cellStyle name="Vejica 2 4 2 5 2 4 4" xfId="16115"/>
    <cellStyle name="Vejica 2 4 2 5 2 5" xfId="1997"/>
    <cellStyle name="Vejica 2 4 2 5 2 5 2" xfId="18939"/>
    <cellStyle name="Vejica 2 4 2 5 2 6" xfId="6223"/>
    <cellStyle name="Vejica 2 4 2 5 2 6 2" xfId="20381"/>
    <cellStyle name="Vejica 2 4 2 5 2 7" xfId="10449"/>
    <cellStyle name="Vejica 2 4 2 5 2 7 2" xfId="24607"/>
    <cellStyle name="Vejica 2 4 2 5 2 8" xfId="14707"/>
    <cellStyle name="Vejica 2 4 2 5 3" xfId="904"/>
    <cellStyle name="Vejica 2 4 2 5 3 2" xfId="5165"/>
    <cellStyle name="Vejica 2 4 2 5 3 2 2" xfId="9391"/>
    <cellStyle name="Vejica 2 4 2 5 3 2 2 2" xfId="23549"/>
    <cellStyle name="Vejica 2 4 2 5 3 2 3" xfId="13617"/>
    <cellStyle name="Vejica 2 4 2 5 3 2 3 2" xfId="27775"/>
    <cellStyle name="Vejica 2 4 2 5 3 2 4" xfId="17875"/>
    <cellStyle name="Vejica 2 4 2 5 3 3" xfId="3757"/>
    <cellStyle name="Vejica 2 4 2 5 3 3 2" xfId="7983"/>
    <cellStyle name="Vejica 2 4 2 5 3 3 2 2" xfId="22141"/>
    <cellStyle name="Vejica 2 4 2 5 3 3 3" xfId="12209"/>
    <cellStyle name="Vejica 2 4 2 5 3 3 3 2" xfId="26367"/>
    <cellStyle name="Vejica 2 4 2 5 3 3 4" xfId="16467"/>
    <cellStyle name="Vejica 2 4 2 5 3 4" xfId="2349"/>
    <cellStyle name="Vejica 2 4 2 5 3 4 2" xfId="19291"/>
    <cellStyle name="Vejica 2 4 2 5 3 5" xfId="6575"/>
    <cellStyle name="Vejica 2 4 2 5 3 5 2" xfId="20733"/>
    <cellStyle name="Vejica 2 4 2 5 3 6" xfId="10801"/>
    <cellStyle name="Vejica 2 4 2 5 3 6 2" xfId="24959"/>
    <cellStyle name="Vejica 2 4 2 5 3 7" xfId="15059"/>
    <cellStyle name="Vejica 2 4 2 5 4" xfId="4429"/>
    <cellStyle name="Vejica 2 4 2 5 4 2" xfId="8655"/>
    <cellStyle name="Vejica 2 4 2 5 4 2 2" xfId="22813"/>
    <cellStyle name="Vejica 2 4 2 5 4 3" xfId="12881"/>
    <cellStyle name="Vejica 2 4 2 5 4 3 2" xfId="27039"/>
    <cellStyle name="Vejica 2 4 2 5 4 4" xfId="17139"/>
    <cellStyle name="Vejica 2 4 2 5 5" xfId="3021"/>
    <cellStyle name="Vejica 2 4 2 5 5 2" xfId="7247"/>
    <cellStyle name="Vejica 2 4 2 5 5 2 2" xfId="21405"/>
    <cellStyle name="Vejica 2 4 2 5 5 3" xfId="11473"/>
    <cellStyle name="Vejica 2 4 2 5 5 3 2" xfId="25631"/>
    <cellStyle name="Vejica 2 4 2 5 5 4" xfId="15731"/>
    <cellStyle name="Vejica 2 4 2 5 6" xfId="1613"/>
    <cellStyle name="Vejica 2 4 2 5 6 2" xfId="18555"/>
    <cellStyle name="Vejica 2 4 2 5 7" xfId="5839"/>
    <cellStyle name="Vejica 2 4 2 5 7 2" xfId="19997"/>
    <cellStyle name="Vejica 2 4 2 5 8" xfId="10065"/>
    <cellStyle name="Vejica 2 4 2 5 8 2" xfId="24223"/>
    <cellStyle name="Vejica 2 4 2 5 9" xfId="14323"/>
    <cellStyle name="Vejica 2 4 2 6" xfId="199"/>
    <cellStyle name="Vejica 2 4 2 6 2" xfId="424"/>
    <cellStyle name="Vejica 2 4 2 6 2 2" xfId="1128"/>
    <cellStyle name="Vejica 2 4 2 6 2 2 2" xfId="5389"/>
    <cellStyle name="Vejica 2 4 2 6 2 2 2 2" xfId="9615"/>
    <cellStyle name="Vejica 2 4 2 6 2 2 2 2 2" xfId="23773"/>
    <cellStyle name="Vejica 2 4 2 6 2 2 2 3" xfId="13841"/>
    <cellStyle name="Vejica 2 4 2 6 2 2 2 3 2" xfId="27999"/>
    <cellStyle name="Vejica 2 4 2 6 2 2 2 4" xfId="18099"/>
    <cellStyle name="Vejica 2 4 2 6 2 2 3" xfId="3981"/>
    <cellStyle name="Vejica 2 4 2 6 2 2 3 2" xfId="8207"/>
    <cellStyle name="Vejica 2 4 2 6 2 2 3 2 2" xfId="22365"/>
    <cellStyle name="Vejica 2 4 2 6 2 2 3 3" xfId="12433"/>
    <cellStyle name="Vejica 2 4 2 6 2 2 3 3 2" xfId="26591"/>
    <cellStyle name="Vejica 2 4 2 6 2 2 3 4" xfId="16691"/>
    <cellStyle name="Vejica 2 4 2 6 2 2 4" xfId="2573"/>
    <cellStyle name="Vejica 2 4 2 6 2 2 4 2" xfId="19515"/>
    <cellStyle name="Vejica 2 4 2 6 2 2 5" xfId="6799"/>
    <cellStyle name="Vejica 2 4 2 6 2 2 5 2" xfId="20957"/>
    <cellStyle name="Vejica 2 4 2 6 2 2 6" xfId="11025"/>
    <cellStyle name="Vejica 2 4 2 6 2 2 6 2" xfId="25183"/>
    <cellStyle name="Vejica 2 4 2 6 2 2 7" xfId="15283"/>
    <cellStyle name="Vejica 2 4 2 6 2 3" xfId="4685"/>
    <cellStyle name="Vejica 2 4 2 6 2 3 2" xfId="8911"/>
    <cellStyle name="Vejica 2 4 2 6 2 3 2 2" xfId="23069"/>
    <cellStyle name="Vejica 2 4 2 6 2 3 3" xfId="13137"/>
    <cellStyle name="Vejica 2 4 2 6 2 3 3 2" xfId="27295"/>
    <cellStyle name="Vejica 2 4 2 6 2 3 4" xfId="17395"/>
    <cellStyle name="Vejica 2 4 2 6 2 4" xfId="3277"/>
    <cellStyle name="Vejica 2 4 2 6 2 4 2" xfId="7503"/>
    <cellStyle name="Vejica 2 4 2 6 2 4 2 2" xfId="21661"/>
    <cellStyle name="Vejica 2 4 2 6 2 4 3" xfId="11729"/>
    <cellStyle name="Vejica 2 4 2 6 2 4 3 2" xfId="25887"/>
    <cellStyle name="Vejica 2 4 2 6 2 4 4" xfId="15987"/>
    <cellStyle name="Vejica 2 4 2 6 2 5" xfId="1869"/>
    <cellStyle name="Vejica 2 4 2 6 2 5 2" xfId="18811"/>
    <cellStyle name="Vejica 2 4 2 6 2 6" xfId="6095"/>
    <cellStyle name="Vejica 2 4 2 6 2 6 2" xfId="20253"/>
    <cellStyle name="Vejica 2 4 2 6 2 7" xfId="10321"/>
    <cellStyle name="Vejica 2 4 2 6 2 7 2" xfId="24479"/>
    <cellStyle name="Vejica 2 4 2 6 2 8" xfId="14579"/>
    <cellStyle name="Vejica 2 4 2 6 3" xfId="776"/>
    <cellStyle name="Vejica 2 4 2 6 3 2" xfId="5037"/>
    <cellStyle name="Vejica 2 4 2 6 3 2 2" xfId="9263"/>
    <cellStyle name="Vejica 2 4 2 6 3 2 2 2" xfId="23421"/>
    <cellStyle name="Vejica 2 4 2 6 3 2 3" xfId="13489"/>
    <cellStyle name="Vejica 2 4 2 6 3 2 3 2" xfId="27647"/>
    <cellStyle name="Vejica 2 4 2 6 3 2 4" xfId="17747"/>
    <cellStyle name="Vejica 2 4 2 6 3 3" xfId="3629"/>
    <cellStyle name="Vejica 2 4 2 6 3 3 2" xfId="7855"/>
    <cellStyle name="Vejica 2 4 2 6 3 3 2 2" xfId="22013"/>
    <cellStyle name="Vejica 2 4 2 6 3 3 3" xfId="12081"/>
    <cellStyle name="Vejica 2 4 2 6 3 3 3 2" xfId="26239"/>
    <cellStyle name="Vejica 2 4 2 6 3 3 4" xfId="16339"/>
    <cellStyle name="Vejica 2 4 2 6 3 4" xfId="2221"/>
    <cellStyle name="Vejica 2 4 2 6 3 4 2" xfId="19163"/>
    <cellStyle name="Vejica 2 4 2 6 3 5" xfId="6447"/>
    <cellStyle name="Vejica 2 4 2 6 3 5 2" xfId="20605"/>
    <cellStyle name="Vejica 2 4 2 6 3 6" xfId="10673"/>
    <cellStyle name="Vejica 2 4 2 6 3 6 2" xfId="24831"/>
    <cellStyle name="Vejica 2 4 2 6 3 7" xfId="14931"/>
    <cellStyle name="Vejica 2 4 2 6 4" xfId="4461"/>
    <cellStyle name="Vejica 2 4 2 6 4 2" xfId="8687"/>
    <cellStyle name="Vejica 2 4 2 6 4 2 2" xfId="22845"/>
    <cellStyle name="Vejica 2 4 2 6 4 3" xfId="12913"/>
    <cellStyle name="Vejica 2 4 2 6 4 3 2" xfId="27071"/>
    <cellStyle name="Vejica 2 4 2 6 4 4" xfId="17171"/>
    <cellStyle name="Vejica 2 4 2 6 5" xfId="3053"/>
    <cellStyle name="Vejica 2 4 2 6 5 2" xfId="7279"/>
    <cellStyle name="Vejica 2 4 2 6 5 2 2" xfId="21437"/>
    <cellStyle name="Vejica 2 4 2 6 5 3" xfId="11505"/>
    <cellStyle name="Vejica 2 4 2 6 5 3 2" xfId="25663"/>
    <cellStyle name="Vejica 2 4 2 6 5 4" xfId="15763"/>
    <cellStyle name="Vejica 2 4 2 6 6" xfId="1645"/>
    <cellStyle name="Vejica 2 4 2 6 6 2" xfId="18587"/>
    <cellStyle name="Vejica 2 4 2 6 7" xfId="5871"/>
    <cellStyle name="Vejica 2 4 2 6 7 2" xfId="20029"/>
    <cellStyle name="Vejica 2 4 2 6 8" xfId="10097"/>
    <cellStyle name="Vejica 2 4 2 6 8 2" xfId="24255"/>
    <cellStyle name="Vejica 2 4 2 6 9" xfId="14355"/>
    <cellStyle name="Vejica 2 4 2 7" xfId="354"/>
    <cellStyle name="Vejica 2 4 2 7 2" xfId="706"/>
    <cellStyle name="Vejica 2 4 2 7 2 2" xfId="1410"/>
    <cellStyle name="Vejica 2 4 2 7 2 2 2" xfId="5671"/>
    <cellStyle name="Vejica 2 4 2 7 2 2 2 2" xfId="9897"/>
    <cellStyle name="Vejica 2 4 2 7 2 2 2 2 2" xfId="24055"/>
    <cellStyle name="Vejica 2 4 2 7 2 2 2 3" xfId="14123"/>
    <cellStyle name="Vejica 2 4 2 7 2 2 2 3 2" xfId="28281"/>
    <cellStyle name="Vejica 2 4 2 7 2 2 2 4" xfId="18381"/>
    <cellStyle name="Vejica 2 4 2 7 2 2 3" xfId="4263"/>
    <cellStyle name="Vejica 2 4 2 7 2 2 3 2" xfId="8489"/>
    <cellStyle name="Vejica 2 4 2 7 2 2 3 2 2" xfId="22647"/>
    <cellStyle name="Vejica 2 4 2 7 2 2 3 3" xfId="12715"/>
    <cellStyle name="Vejica 2 4 2 7 2 2 3 3 2" xfId="26873"/>
    <cellStyle name="Vejica 2 4 2 7 2 2 3 4" xfId="16973"/>
    <cellStyle name="Vejica 2 4 2 7 2 2 4" xfId="2855"/>
    <cellStyle name="Vejica 2 4 2 7 2 2 4 2" xfId="19797"/>
    <cellStyle name="Vejica 2 4 2 7 2 2 5" xfId="7081"/>
    <cellStyle name="Vejica 2 4 2 7 2 2 5 2" xfId="21239"/>
    <cellStyle name="Vejica 2 4 2 7 2 2 6" xfId="11307"/>
    <cellStyle name="Vejica 2 4 2 7 2 2 6 2" xfId="25465"/>
    <cellStyle name="Vejica 2 4 2 7 2 2 7" xfId="15565"/>
    <cellStyle name="Vejica 2 4 2 7 2 3" xfId="4967"/>
    <cellStyle name="Vejica 2 4 2 7 2 3 2" xfId="9193"/>
    <cellStyle name="Vejica 2 4 2 7 2 3 2 2" xfId="23351"/>
    <cellStyle name="Vejica 2 4 2 7 2 3 3" xfId="13419"/>
    <cellStyle name="Vejica 2 4 2 7 2 3 3 2" xfId="27577"/>
    <cellStyle name="Vejica 2 4 2 7 2 3 4" xfId="17677"/>
    <cellStyle name="Vejica 2 4 2 7 2 4" xfId="3559"/>
    <cellStyle name="Vejica 2 4 2 7 2 4 2" xfId="7785"/>
    <cellStyle name="Vejica 2 4 2 7 2 4 2 2" xfId="21943"/>
    <cellStyle name="Vejica 2 4 2 7 2 4 3" xfId="12011"/>
    <cellStyle name="Vejica 2 4 2 7 2 4 3 2" xfId="26169"/>
    <cellStyle name="Vejica 2 4 2 7 2 4 4" xfId="16269"/>
    <cellStyle name="Vejica 2 4 2 7 2 5" xfId="2151"/>
    <cellStyle name="Vejica 2 4 2 7 2 5 2" xfId="19093"/>
    <cellStyle name="Vejica 2 4 2 7 2 6" xfId="6377"/>
    <cellStyle name="Vejica 2 4 2 7 2 6 2" xfId="20535"/>
    <cellStyle name="Vejica 2 4 2 7 2 7" xfId="10603"/>
    <cellStyle name="Vejica 2 4 2 7 2 7 2" xfId="24761"/>
    <cellStyle name="Vejica 2 4 2 7 2 8" xfId="14861"/>
    <cellStyle name="Vejica 2 4 2 7 3" xfId="1058"/>
    <cellStyle name="Vejica 2 4 2 7 3 2" xfId="5319"/>
    <cellStyle name="Vejica 2 4 2 7 3 2 2" xfId="9545"/>
    <cellStyle name="Vejica 2 4 2 7 3 2 2 2" xfId="23703"/>
    <cellStyle name="Vejica 2 4 2 7 3 2 3" xfId="13771"/>
    <cellStyle name="Vejica 2 4 2 7 3 2 3 2" xfId="27929"/>
    <cellStyle name="Vejica 2 4 2 7 3 2 4" xfId="18029"/>
    <cellStyle name="Vejica 2 4 2 7 3 3" xfId="3911"/>
    <cellStyle name="Vejica 2 4 2 7 3 3 2" xfId="8137"/>
    <cellStyle name="Vejica 2 4 2 7 3 3 2 2" xfId="22295"/>
    <cellStyle name="Vejica 2 4 2 7 3 3 3" xfId="12363"/>
    <cellStyle name="Vejica 2 4 2 7 3 3 3 2" xfId="26521"/>
    <cellStyle name="Vejica 2 4 2 7 3 3 4" xfId="16621"/>
    <cellStyle name="Vejica 2 4 2 7 3 4" xfId="2503"/>
    <cellStyle name="Vejica 2 4 2 7 3 4 2" xfId="19445"/>
    <cellStyle name="Vejica 2 4 2 7 3 5" xfId="6729"/>
    <cellStyle name="Vejica 2 4 2 7 3 5 2" xfId="20887"/>
    <cellStyle name="Vejica 2 4 2 7 3 6" xfId="10955"/>
    <cellStyle name="Vejica 2 4 2 7 3 6 2" xfId="25113"/>
    <cellStyle name="Vejica 2 4 2 7 3 7" xfId="15213"/>
    <cellStyle name="Vejica 2 4 2 7 4" xfId="4615"/>
    <cellStyle name="Vejica 2 4 2 7 4 2" xfId="8841"/>
    <cellStyle name="Vejica 2 4 2 7 4 2 2" xfId="22999"/>
    <cellStyle name="Vejica 2 4 2 7 4 3" xfId="13067"/>
    <cellStyle name="Vejica 2 4 2 7 4 3 2" xfId="27225"/>
    <cellStyle name="Vejica 2 4 2 7 4 4" xfId="17325"/>
    <cellStyle name="Vejica 2 4 2 7 5" xfId="3207"/>
    <cellStyle name="Vejica 2 4 2 7 5 2" xfId="7433"/>
    <cellStyle name="Vejica 2 4 2 7 5 2 2" xfId="21591"/>
    <cellStyle name="Vejica 2 4 2 7 5 3" xfId="11659"/>
    <cellStyle name="Vejica 2 4 2 7 5 3 2" xfId="25817"/>
    <cellStyle name="Vejica 2 4 2 7 5 4" xfId="15917"/>
    <cellStyle name="Vejica 2 4 2 7 6" xfId="1799"/>
    <cellStyle name="Vejica 2 4 2 7 6 2" xfId="18741"/>
    <cellStyle name="Vejica 2 4 2 7 7" xfId="6025"/>
    <cellStyle name="Vejica 2 4 2 7 7 2" xfId="20183"/>
    <cellStyle name="Vejica 2 4 2 7 8" xfId="10251"/>
    <cellStyle name="Vejica 2 4 2 7 8 2" xfId="24409"/>
    <cellStyle name="Vejica 2 4 2 7 9" xfId="14509"/>
    <cellStyle name="Vejica 2 4 2 8" xfId="392"/>
    <cellStyle name="Vejica 2 4 2 8 2" xfId="1096"/>
    <cellStyle name="Vejica 2 4 2 8 2 2" xfId="5357"/>
    <cellStyle name="Vejica 2 4 2 8 2 2 2" xfId="9583"/>
    <cellStyle name="Vejica 2 4 2 8 2 2 2 2" xfId="23741"/>
    <cellStyle name="Vejica 2 4 2 8 2 2 3" xfId="13809"/>
    <cellStyle name="Vejica 2 4 2 8 2 2 3 2" xfId="27967"/>
    <cellStyle name="Vejica 2 4 2 8 2 2 4" xfId="18067"/>
    <cellStyle name="Vejica 2 4 2 8 2 3" xfId="3949"/>
    <cellStyle name="Vejica 2 4 2 8 2 3 2" xfId="8175"/>
    <cellStyle name="Vejica 2 4 2 8 2 3 2 2" xfId="22333"/>
    <cellStyle name="Vejica 2 4 2 8 2 3 3" xfId="12401"/>
    <cellStyle name="Vejica 2 4 2 8 2 3 3 2" xfId="26559"/>
    <cellStyle name="Vejica 2 4 2 8 2 3 4" xfId="16659"/>
    <cellStyle name="Vejica 2 4 2 8 2 4" xfId="2541"/>
    <cellStyle name="Vejica 2 4 2 8 2 4 2" xfId="19483"/>
    <cellStyle name="Vejica 2 4 2 8 2 5" xfId="6767"/>
    <cellStyle name="Vejica 2 4 2 8 2 5 2" xfId="20925"/>
    <cellStyle name="Vejica 2 4 2 8 2 6" xfId="10993"/>
    <cellStyle name="Vejica 2 4 2 8 2 6 2" xfId="25151"/>
    <cellStyle name="Vejica 2 4 2 8 2 7" xfId="15251"/>
    <cellStyle name="Vejica 2 4 2 8 3" xfId="4653"/>
    <cellStyle name="Vejica 2 4 2 8 3 2" xfId="8879"/>
    <cellStyle name="Vejica 2 4 2 8 3 2 2" xfId="23037"/>
    <cellStyle name="Vejica 2 4 2 8 3 3" xfId="13105"/>
    <cellStyle name="Vejica 2 4 2 8 3 3 2" xfId="27263"/>
    <cellStyle name="Vejica 2 4 2 8 3 4" xfId="17363"/>
    <cellStyle name="Vejica 2 4 2 8 4" xfId="3245"/>
    <cellStyle name="Vejica 2 4 2 8 4 2" xfId="7471"/>
    <cellStyle name="Vejica 2 4 2 8 4 2 2" xfId="21629"/>
    <cellStyle name="Vejica 2 4 2 8 4 3" xfId="11697"/>
    <cellStyle name="Vejica 2 4 2 8 4 3 2" xfId="25855"/>
    <cellStyle name="Vejica 2 4 2 8 4 4" xfId="15955"/>
    <cellStyle name="Vejica 2 4 2 8 5" xfId="1837"/>
    <cellStyle name="Vejica 2 4 2 8 5 2" xfId="18779"/>
    <cellStyle name="Vejica 2 4 2 8 6" xfId="6063"/>
    <cellStyle name="Vejica 2 4 2 8 6 2" xfId="20221"/>
    <cellStyle name="Vejica 2 4 2 8 7" xfId="10289"/>
    <cellStyle name="Vejica 2 4 2 8 7 2" xfId="24447"/>
    <cellStyle name="Vejica 2 4 2 8 8" xfId="14547"/>
    <cellStyle name="Vejica 2 4 2 9" xfId="744"/>
    <cellStyle name="Vejica 2 4 2 9 2" xfId="5005"/>
    <cellStyle name="Vejica 2 4 2 9 2 2" xfId="9231"/>
    <cellStyle name="Vejica 2 4 2 9 2 2 2" xfId="23389"/>
    <cellStyle name="Vejica 2 4 2 9 2 3" xfId="13457"/>
    <cellStyle name="Vejica 2 4 2 9 2 3 2" xfId="27615"/>
    <cellStyle name="Vejica 2 4 2 9 2 4" xfId="17715"/>
    <cellStyle name="Vejica 2 4 2 9 3" xfId="3597"/>
    <cellStyle name="Vejica 2 4 2 9 3 2" xfId="7823"/>
    <cellStyle name="Vejica 2 4 2 9 3 2 2" xfId="21981"/>
    <cellStyle name="Vejica 2 4 2 9 3 3" xfId="12049"/>
    <cellStyle name="Vejica 2 4 2 9 3 3 2" xfId="26207"/>
    <cellStyle name="Vejica 2 4 2 9 3 4" xfId="16307"/>
    <cellStyle name="Vejica 2 4 2 9 4" xfId="2189"/>
    <cellStyle name="Vejica 2 4 2 9 4 2" xfId="19131"/>
    <cellStyle name="Vejica 2 4 2 9 5" xfId="6415"/>
    <cellStyle name="Vejica 2 4 2 9 5 2" xfId="20573"/>
    <cellStyle name="Vejica 2 4 2 9 6" xfId="10641"/>
    <cellStyle name="Vejica 2 4 2 9 6 2" xfId="24799"/>
    <cellStyle name="Vejica 2 4 2 9 7" xfId="14899"/>
    <cellStyle name="Vejica 2 4 3" xfId="90"/>
    <cellStyle name="Vejica 2 4 3 10" xfId="9956"/>
    <cellStyle name="Vejica 2 4 3 10 2" xfId="24114"/>
    <cellStyle name="Vejica 2 4 3 11" xfId="14214"/>
    <cellStyle name="Vejica 2 4 3 2" xfId="250"/>
    <cellStyle name="Vejica 2 4 3 2 2" xfId="603"/>
    <cellStyle name="Vejica 2 4 3 2 2 2" xfId="1307"/>
    <cellStyle name="Vejica 2 4 3 2 2 2 2" xfId="5568"/>
    <cellStyle name="Vejica 2 4 3 2 2 2 2 2" xfId="9794"/>
    <cellStyle name="Vejica 2 4 3 2 2 2 2 2 2" xfId="23952"/>
    <cellStyle name="Vejica 2 4 3 2 2 2 2 3" xfId="14020"/>
    <cellStyle name="Vejica 2 4 3 2 2 2 2 3 2" xfId="28178"/>
    <cellStyle name="Vejica 2 4 3 2 2 2 2 4" xfId="18278"/>
    <cellStyle name="Vejica 2 4 3 2 2 2 3" xfId="4160"/>
    <cellStyle name="Vejica 2 4 3 2 2 2 3 2" xfId="8386"/>
    <cellStyle name="Vejica 2 4 3 2 2 2 3 2 2" xfId="22544"/>
    <cellStyle name="Vejica 2 4 3 2 2 2 3 3" xfId="12612"/>
    <cellStyle name="Vejica 2 4 3 2 2 2 3 3 2" xfId="26770"/>
    <cellStyle name="Vejica 2 4 3 2 2 2 3 4" xfId="16870"/>
    <cellStyle name="Vejica 2 4 3 2 2 2 4" xfId="2752"/>
    <cellStyle name="Vejica 2 4 3 2 2 2 4 2" xfId="19694"/>
    <cellStyle name="Vejica 2 4 3 2 2 2 5" xfId="6978"/>
    <cellStyle name="Vejica 2 4 3 2 2 2 5 2" xfId="21136"/>
    <cellStyle name="Vejica 2 4 3 2 2 2 6" xfId="11204"/>
    <cellStyle name="Vejica 2 4 3 2 2 2 6 2" xfId="25362"/>
    <cellStyle name="Vejica 2 4 3 2 2 2 7" xfId="15462"/>
    <cellStyle name="Vejica 2 4 3 2 2 3" xfId="4864"/>
    <cellStyle name="Vejica 2 4 3 2 2 3 2" xfId="9090"/>
    <cellStyle name="Vejica 2 4 3 2 2 3 2 2" xfId="23248"/>
    <cellStyle name="Vejica 2 4 3 2 2 3 3" xfId="13316"/>
    <cellStyle name="Vejica 2 4 3 2 2 3 3 2" xfId="27474"/>
    <cellStyle name="Vejica 2 4 3 2 2 3 4" xfId="17574"/>
    <cellStyle name="Vejica 2 4 3 2 2 4" xfId="3456"/>
    <cellStyle name="Vejica 2 4 3 2 2 4 2" xfId="7682"/>
    <cellStyle name="Vejica 2 4 3 2 2 4 2 2" xfId="21840"/>
    <cellStyle name="Vejica 2 4 3 2 2 4 3" xfId="11908"/>
    <cellStyle name="Vejica 2 4 3 2 2 4 3 2" xfId="26066"/>
    <cellStyle name="Vejica 2 4 3 2 2 4 4" xfId="16166"/>
    <cellStyle name="Vejica 2 4 3 2 2 5" xfId="2048"/>
    <cellStyle name="Vejica 2 4 3 2 2 5 2" xfId="18990"/>
    <cellStyle name="Vejica 2 4 3 2 2 6" xfId="6274"/>
    <cellStyle name="Vejica 2 4 3 2 2 6 2" xfId="20432"/>
    <cellStyle name="Vejica 2 4 3 2 2 7" xfId="10500"/>
    <cellStyle name="Vejica 2 4 3 2 2 7 2" xfId="24658"/>
    <cellStyle name="Vejica 2 4 3 2 2 8" xfId="14758"/>
    <cellStyle name="Vejica 2 4 3 2 3" xfId="955"/>
    <cellStyle name="Vejica 2 4 3 2 3 2" xfId="5216"/>
    <cellStyle name="Vejica 2 4 3 2 3 2 2" xfId="9442"/>
    <cellStyle name="Vejica 2 4 3 2 3 2 2 2" xfId="23600"/>
    <cellStyle name="Vejica 2 4 3 2 3 2 3" xfId="13668"/>
    <cellStyle name="Vejica 2 4 3 2 3 2 3 2" xfId="27826"/>
    <cellStyle name="Vejica 2 4 3 2 3 2 4" xfId="17926"/>
    <cellStyle name="Vejica 2 4 3 2 3 3" xfId="3808"/>
    <cellStyle name="Vejica 2 4 3 2 3 3 2" xfId="8034"/>
    <cellStyle name="Vejica 2 4 3 2 3 3 2 2" xfId="22192"/>
    <cellStyle name="Vejica 2 4 3 2 3 3 3" xfId="12260"/>
    <cellStyle name="Vejica 2 4 3 2 3 3 3 2" xfId="26418"/>
    <cellStyle name="Vejica 2 4 3 2 3 3 4" xfId="16518"/>
    <cellStyle name="Vejica 2 4 3 2 3 4" xfId="2400"/>
    <cellStyle name="Vejica 2 4 3 2 3 4 2" xfId="19342"/>
    <cellStyle name="Vejica 2 4 3 2 3 5" xfId="6626"/>
    <cellStyle name="Vejica 2 4 3 2 3 5 2" xfId="20784"/>
    <cellStyle name="Vejica 2 4 3 2 3 6" xfId="10852"/>
    <cellStyle name="Vejica 2 4 3 2 3 6 2" xfId="25010"/>
    <cellStyle name="Vejica 2 4 3 2 3 7" xfId="15110"/>
    <cellStyle name="Vejica 2 4 3 2 4" xfId="4512"/>
    <cellStyle name="Vejica 2 4 3 2 4 2" xfId="8738"/>
    <cellStyle name="Vejica 2 4 3 2 4 2 2" xfId="22896"/>
    <cellStyle name="Vejica 2 4 3 2 4 3" xfId="12964"/>
    <cellStyle name="Vejica 2 4 3 2 4 3 2" xfId="27122"/>
    <cellStyle name="Vejica 2 4 3 2 4 4" xfId="17222"/>
    <cellStyle name="Vejica 2 4 3 2 5" xfId="3104"/>
    <cellStyle name="Vejica 2 4 3 2 5 2" xfId="7330"/>
    <cellStyle name="Vejica 2 4 3 2 5 2 2" xfId="21488"/>
    <cellStyle name="Vejica 2 4 3 2 5 3" xfId="11556"/>
    <cellStyle name="Vejica 2 4 3 2 5 3 2" xfId="25714"/>
    <cellStyle name="Vejica 2 4 3 2 5 4" xfId="15814"/>
    <cellStyle name="Vejica 2 4 3 2 6" xfId="1696"/>
    <cellStyle name="Vejica 2 4 3 2 6 2" xfId="18638"/>
    <cellStyle name="Vejica 2 4 3 2 7" xfId="5922"/>
    <cellStyle name="Vejica 2 4 3 2 7 2" xfId="20080"/>
    <cellStyle name="Vejica 2 4 3 2 8" xfId="10148"/>
    <cellStyle name="Vejica 2 4 3 2 8 2" xfId="24306"/>
    <cellStyle name="Vejica 2 4 3 2 9" xfId="14406"/>
    <cellStyle name="Vejica 2 4 3 3" xfId="320"/>
    <cellStyle name="Vejica 2 4 3 3 2" xfId="672"/>
    <cellStyle name="Vejica 2 4 3 3 2 2" xfId="1376"/>
    <cellStyle name="Vejica 2 4 3 3 2 2 2" xfId="5637"/>
    <cellStyle name="Vejica 2 4 3 3 2 2 2 2" xfId="9863"/>
    <cellStyle name="Vejica 2 4 3 3 2 2 2 2 2" xfId="24021"/>
    <cellStyle name="Vejica 2 4 3 3 2 2 2 3" xfId="14089"/>
    <cellStyle name="Vejica 2 4 3 3 2 2 2 3 2" xfId="28247"/>
    <cellStyle name="Vejica 2 4 3 3 2 2 2 4" xfId="18347"/>
    <cellStyle name="Vejica 2 4 3 3 2 2 3" xfId="4229"/>
    <cellStyle name="Vejica 2 4 3 3 2 2 3 2" xfId="8455"/>
    <cellStyle name="Vejica 2 4 3 3 2 2 3 2 2" xfId="22613"/>
    <cellStyle name="Vejica 2 4 3 3 2 2 3 3" xfId="12681"/>
    <cellStyle name="Vejica 2 4 3 3 2 2 3 3 2" xfId="26839"/>
    <cellStyle name="Vejica 2 4 3 3 2 2 3 4" xfId="16939"/>
    <cellStyle name="Vejica 2 4 3 3 2 2 4" xfId="2821"/>
    <cellStyle name="Vejica 2 4 3 3 2 2 4 2" xfId="19763"/>
    <cellStyle name="Vejica 2 4 3 3 2 2 5" xfId="7047"/>
    <cellStyle name="Vejica 2 4 3 3 2 2 5 2" xfId="21205"/>
    <cellStyle name="Vejica 2 4 3 3 2 2 6" xfId="11273"/>
    <cellStyle name="Vejica 2 4 3 3 2 2 6 2" xfId="25431"/>
    <cellStyle name="Vejica 2 4 3 3 2 2 7" xfId="15531"/>
    <cellStyle name="Vejica 2 4 3 3 2 3" xfId="4933"/>
    <cellStyle name="Vejica 2 4 3 3 2 3 2" xfId="9159"/>
    <cellStyle name="Vejica 2 4 3 3 2 3 2 2" xfId="23317"/>
    <cellStyle name="Vejica 2 4 3 3 2 3 3" xfId="13385"/>
    <cellStyle name="Vejica 2 4 3 3 2 3 3 2" xfId="27543"/>
    <cellStyle name="Vejica 2 4 3 3 2 3 4" xfId="17643"/>
    <cellStyle name="Vejica 2 4 3 3 2 4" xfId="3525"/>
    <cellStyle name="Vejica 2 4 3 3 2 4 2" xfId="7751"/>
    <cellStyle name="Vejica 2 4 3 3 2 4 2 2" xfId="21909"/>
    <cellStyle name="Vejica 2 4 3 3 2 4 3" xfId="11977"/>
    <cellStyle name="Vejica 2 4 3 3 2 4 3 2" xfId="26135"/>
    <cellStyle name="Vejica 2 4 3 3 2 4 4" xfId="16235"/>
    <cellStyle name="Vejica 2 4 3 3 2 5" xfId="2117"/>
    <cellStyle name="Vejica 2 4 3 3 2 5 2" xfId="19059"/>
    <cellStyle name="Vejica 2 4 3 3 2 6" xfId="6343"/>
    <cellStyle name="Vejica 2 4 3 3 2 6 2" xfId="20501"/>
    <cellStyle name="Vejica 2 4 3 3 2 7" xfId="10569"/>
    <cellStyle name="Vejica 2 4 3 3 2 7 2" xfId="24727"/>
    <cellStyle name="Vejica 2 4 3 3 2 8" xfId="14827"/>
    <cellStyle name="Vejica 2 4 3 3 3" xfId="1024"/>
    <cellStyle name="Vejica 2 4 3 3 3 2" xfId="5285"/>
    <cellStyle name="Vejica 2 4 3 3 3 2 2" xfId="9511"/>
    <cellStyle name="Vejica 2 4 3 3 3 2 2 2" xfId="23669"/>
    <cellStyle name="Vejica 2 4 3 3 3 2 3" xfId="13737"/>
    <cellStyle name="Vejica 2 4 3 3 3 2 3 2" xfId="27895"/>
    <cellStyle name="Vejica 2 4 3 3 3 2 4" xfId="17995"/>
    <cellStyle name="Vejica 2 4 3 3 3 3" xfId="3877"/>
    <cellStyle name="Vejica 2 4 3 3 3 3 2" xfId="8103"/>
    <cellStyle name="Vejica 2 4 3 3 3 3 2 2" xfId="22261"/>
    <cellStyle name="Vejica 2 4 3 3 3 3 3" xfId="12329"/>
    <cellStyle name="Vejica 2 4 3 3 3 3 3 2" xfId="26487"/>
    <cellStyle name="Vejica 2 4 3 3 3 3 4" xfId="16587"/>
    <cellStyle name="Vejica 2 4 3 3 3 4" xfId="2469"/>
    <cellStyle name="Vejica 2 4 3 3 3 4 2" xfId="19411"/>
    <cellStyle name="Vejica 2 4 3 3 3 5" xfId="6695"/>
    <cellStyle name="Vejica 2 4 3 3 3 5 2" xfId="20853"/>
    <cellStyle name="Vejica 2 4 3 3 3 6" xfId="10921"/>
    <cellStyle name="Vejica 2 4 3 3 3 6 2" xfId="25079"/>
    <cellStyle name="Vejica 2 4 3 3 3 7" xfId="15179"/>
    <cellStyle name="Vejica 2 4 3 3 4" xfId="4581"/>
    <cellStyle name="Vejica 2 4 3 3 4 2" xfId="8807"/>
    <cellStyle name="Vejica 2 4 3 3 4 2 2" xfId="22965"/>
    <cellStyle name="Vejica 2 4 3 3 4 3" xfId="13033"/>
    <cellStyle name="Vejica 2 4 3 3 4 3 2" xfId="27191"/>
    <cellStyle name="Vejica 2 4 3 3 4 4" xfId="17291"/>
    <cellStyle name="Vejica 2 4 3 3 5" xfId="3173"/>
    <cellStyle name="Vejica 2 4 3 3 5 2" xfId="7399"/>
    <cellStyle name="Vejica 2 4 3 3 5 2 2" xfId="21557"/>
    <cellStyle name="Vejica 2 4 3 3 5 3" xfId="11625"/>
    <cellStyle name="Vejica 2 4 3 3 5 3 2" xfId="25783"/>
    <cellStyle name="Vejica 2 4 3 3 5 4" xfId="15883"/>
    <cellStyle name="Vejica 2 4 3 3 6" xfId="1765"/>
    <cellStyle name="Vejica 2 4 3 3 6 2" xfId="18707"/>
    <cellStyle name="Vejica 2 4 3 3 7" xfId="5991"/>
    <cellStyle name="Vejica 2 4 3 3 7 2" xfId="20149"/>
    <cellStyle name="Vejica 2 4 3 3 8" xfId="10217"/>
    <cellStyle name="Vejica 2 4 3 3 8 2" xfId="24375"/>
    <cellStyle name="Vejica 2 4 3 3 9" xfId="14475"/>
    <cellStyle name="Vejica 2 4 3 4" xfId="475"/>
    <cellStyle name="Vejica 2 4 3 4 2" xfId="1179"/>
    <cellStyle name="Vejica 2 4 3 4 2 2" xfId="5440"/>
    <cellStyle name="Vejica 2 4 3 4 2 2 2" xfId="9666"/>
    <cellStyle name="Vejica 2 4 3 4 2 2 2 2" xfId="23824"/>
    <cellStyle name="Vejica 2 4 3 4 2 2 3" xfId="13892"/>
    <cellStyle name="Vejica 2 4 3 4 2 2 3 2" xfId="28050"/>
    <cellStyle name="Vejica 2 4 3 4 2 2 4" xfId="18150"/>
    <cellStyle name="Vejica 2 4 3 4 2 3" xfId="4032"/>
    <cellStyle name="Vejica 2 4 3 4 2 3 2" xfId="8258"/>
    <cellStyle name="Vejica 2 4 3 4 2 3 2 2" xfId="22416"/>
    <cellStyle name="Vejica 2 4 3 4 2 3 3" xfId="12484"/>
    <cellStyle name="Vejica 2 4 3 4 2 3 3 2" xfId="26642"/>
    <cellStyle name="Vejica 2 4 3 4 2 3 4" xfId="16742"/>
    <cellStyle name="Vejica 2 4 3 4 2 4" xfId="2624"/>
    <cellStyle name="Vejica 2 4 3 4 2 4 2" xfId="19566"/>
    <cellStyle name="Vejica 2 4 3 4 2 5" xfId="6850"/>
    <cellStyle name="Vejica 2 4 3 4 2 5 2" xfId="21008"/>
    <cellStyle name="Vejica 2 4 3 4 2 6" xfId="11076"/>
    <cellStyle name="Vejica 2 4 3 4 2 6 2" xfId="25234"/>
    <cellStyle name="Vejica 2 4 3 4 2 7" xfId="15334"/>
    <cellStyle name="Vejica 2 4 3 4 3" xfId="4736"/>
    <cellStyle name="Vejica 2 4 3 4 3 2" xfId="8962"/>
    <cellStyle name="Vejica 2 4 3 4 3 2 2" xfId="23120"/>
    <cellStyle name="Vejica 2 4 3 4 3 3" xfId="13188"/>
    <cellStyle name="Vejica 2 4 3 4 3 3 2" xfId="27346"/>
    <cellStyle name="Vejica 2 4 3 4 3 4" xfId="17446"/>
    <cellStyle name="Vejica 2 4 3 4 4" xfId="3328"/>
    <cellStyle name="Vejica 2 4 3 4 4 2" xfId="7554"/>
    <cellStyle name="Vejica 2 4 3 4 4 2 2" xfId="21712"/>
    <cellStyle name="Vejica 2 4 3 4 4 3" xfId="11780"/>
    <cellStyle name="Vejica 2 4 3 4 4 3 2" xfId="25938"/>
    <cellStyle name="Vejica 2 4 3 4 4 4" xfId="16038"/>
    <cellStyle name="Vejica 2 4 3 4 5" xfId="1920"/>
    <cellStyle name="Vejica 2 4 3 4 5 2" xfId="18862"/>
    <cellStyle name="Vejica 2 4 3 4 6" xfId="6146"/>
    <cellStyle name="Vejica 2 4 3 4 6 2" xfId="20304"/>
    <cellStyle name="Vejica 2 4 3 4 7" xfId="10372"/>
    <cellStyle name="Vejica 2 4 3 4 7 2" xfId="24530"/>
    <cellStyle name="Vejica 2 4 3 4 8" xfId="14630"/>
    <cellStyle name="Vejica 2 4 3 5" xfId="827"/>
    <cellStyle name="Vejica 2 4 3 5 2" xfId="5088"/>
    <cellStyle name="Vejica 2 4 3 5 2 2" xfId="9314"/>
    <cellStyle name="Vejica 2 4 3 5 2 2 2" xfId="23472"/>
    <cellStyle name="Vejica 2 4 3 5 2 3" xfId="13540"/>
    <cellStyle name="Vejica 2 4 3 5 2 3 2" xfId="27698"/>
    <cellStyle name="Vejica 2 4 3 5 2 4" xfId="17798"/>
    <cellStyle name="Vejica 2 4 3 5 3" xfId="3680"/>
    <cellStyle name="Vejica 2 4 3 5 3 2" xfId="7906"/>
    <cellStyle name="Vejica 2 4 3 5 3 2 2" xfId="22064"/>
    <cellStyle name="Vejica 2 4 3 5 3 3" xfId="12132"/>
    <cellStyle name="Vejica 2 4 3 5 3 3 2" xfId="26290"/>
    <cellStyle name="Vejica 2 4 3 5 3 4" xfId="16390"/>
    <cellStyle name="Vejica 2 4 3 5 4" xfId="2272"/>
    <cellStyle name="Vejica 2 4 3 5 4 2" xfId="19214"/>
    <cellStyle name="Vejica 2 4 3 5 5" xfId="6498"/>
    <cellStyle name="Vejica 2 4 3 5 5 2" xfId="20656"/>
    <cellStyle name="Vejica 2 4 3 5 6" xfId="10724"/>
    <cellStyle name="Vejica 2 4 3 5 6 2" xfId="24882"/>
    <cellStyle name="Vejica 2 4 3 5 7" xfId="14982"/>
    <cellStyle name="Vejica 2 4 3 6" xfId="4352"/>
    <cellStyle name="Vejica 2 4 3 6 2" xfId="8578"/>
    <cellStyle name="Vejica 2 4 3 6 2 2" xfId="22736"/>
    <cellStyle name="Vejica 2 4 3 6 3" xfId="12804"/>
    <cellStyle name="Vejica 2 4 3 6 3 2" xfId="26962"/>
    <cellStyle name="Vejica 2 4 3 6 4" xfId="17062"/>
    <cellStyle name="Vejica 2 4 3 7" xfId="2944"/>
    <cellStyle name="Vejica 2 4 3 7 2" xfId="7170"/>
    <cellStyle name="Vejica 2 4 3 7 2 2" xfId="21328"/>
    <cellStyle name="Vejica 2 4 3 7 3" xfId="11396"/>
    <cellStyle name="Vejica 2 4 3 7 3 2" xfId="25554"/>
    <cellStyle name="Vejica 2 4 3 7 4" xfId="15654"/>
    <cellStyle name="Vejica 2 4 3 8" xfId="1504"/>
    <cellStyle name="Vejica 2 4 3 8 2" xfId="18446"/>
    <cellStyle name="Vejica 2 4 3 9" xfId="5730"/>
    <cellStyle name="Vejica 2 4 3 9 2" xfId="19888"/>
    <cellStyle name="Vejica 2 4 4" xfId="122"/>
    <cellStyle name="Vejica 2 4 4 10" xfId="14278"/>
    <cellStyle name="Vejica 2 4 4 2" xfId="282"/>
    <cellStyle name="Vejica 2 4 4 2 2" xfId="635"/>
    <cellStyle name="Vejica 2 4 4 2 2 2" xfId="1339"/>
    <cellStyle name="Vejica 2 4 4 2 2 2 2" xfId="5600"/>
    <cellStyle name="Vejica 2 4 4 2 2 2 2 2" xfId="9826"/>
    <cellStyle name="Vejica 2 4 4 2 2 2 2 2 2" xfId="23984"/>
    <cellStyle name="Vejica 2 4 4 2 2 2 2 3" xfId="14052"/>
    <cellStyle name="Vejica 2 4 4 2 2 2 2 3 2" xfId="28210"/>
    <cellStyle name="Vejica 2 4 4 2 2 2 2 4" xfId="18310"/>
    <cellStyle name="Vejica 2 4 4 2 2 2 3" xfId="4192"/>
    <cellStyle name="Vejica 2 4 4 2 2 2 3 2" xfId="8418"/>
    <cellStyle name="Vejica 2 4 4 2 2 2 3 2 2" xfId="22576"/>
    <cellStyle name="Vejica 2 4 4 2 2 2 3 3" xfId="12644"/>
    <cellStyle name="Vejica 2 4 4 2 2 2 3 3 2" xfId="26802"/>
    <cellStyle name="Vejica 2 4 4 2 2 2 3 4" xfId="16902"/>
    <cellStyle name="Vejica 2 4 4 2 2 2 4" xfId="2784"/>
    <cellStyle name="Vejica 2 4 4 2 2 2 4 2" xfId="19726"/>
    <cellStyle name="Vejica 2 4 4 2 2 2 5" xfId="7010"/>
    <cellStyle name="Vejica 2 4 4 2 2 2 5 2" xfId="21168"/>
    <cellStyle name="Vejica 2 4 4 2 2 2 6" xfId="11236"/>
    <cellStyle name="Vejica 2 4 4 2 2 2 6 2" xfId="25394"/>
    <cellStyle name="Vejica 2 4 4 2 2 2 7" xfId="15494"/>
    <cellStyle name="Vejica 2 4 4 2 2 3" xfId="4896"/>
    <cellStyle name="Vejica 2 4 4 2 2 3 2" xfId="9122"/>
    <cellStyle name="Vejica 2 4 4 2 2 3 2 2" xfId="23280"/>
    <cellStyle name="Vejica 2 4 4 2 2 3 3" xfId="13348"/>
    <cellStyle name="Vejica 2 4 4 2 2 3 3 2" xfId="27506"/>
    <cellStyle name="Vejica 2 4 4 2 2 3 4" xfId="17606"/>
    <cellStyle name="Vejica 2 4 4 2 2 4" xfId="3488"/>
    <cellStyle name="Vejica 2 4 4 2 2 4 2" xfId="7714"/>
    <cellStyle name="Vejica 2 4 4 2 2 4 2 2" xfId="21872"/>
    <cellStyle name="Vejica 2 4 4 2 2 4 3" xfId="11940"/>
    <cellStyle name="Vejica 2 4 4 2 2 4 3 2" xfId="26098"/>
    <cellStyle name="Vejica 2 4 4 2 2 4 4" xfId="16198"/>
    <cellStyle name="Vejica 2 4 4 2 2 5" xfId="2080"/>
    <cellStyle name="Vejica 2 4 4 2 2 5 2" xfId="19022"/>
    <cellStyle name="Vejica 2 4 4 2 2 6" xfId="6306"/>
    <cellStyle name="Vejica 2 4 4 2 2 6 2" xfId="20464"/>
    <cellStyle name="Vejica 2 4 4 2 2 7" xfId="10532"/>
    <cellStyle name="Vejica 2 4 4 2 2 7 2" xfId="24690"/>
    <cellStyle name="Vejica 2 4 4 2 2 8" xfId="14790"/>
    <cellStyle name="Vejica 2 4 4 2 3" xfId="987"/>
    <cellStyle name="Vejica 2 4 4 2 3 2" xfId="5248"/>
    <cellStyle name="Vejica 2 4 4 2 3 2 2" xfId="9474"/>
    <cellStyle name="Vejica 2 4 4 2 3 2 2 2" xfId="23632"/>
    <cellStyle name="Vejica 2 4 4 2 3 2 3" xfId="13700"/>
    <cellStyle name="Vejica 2 4 4 2 3 2 3 2" xfId="27858"/>
    <cellStyle name="Vejica 2 4 4 2 3 2 4" xfId="17958"/>
    <cellStyle name="Vejica 2 4 4 2 3 3" xfId="3840"/>
    <cellStyle name="Vejica 2 4 4 2 3 3 2" xfId="8066"/>
    <cellStyle name="Vejica 2 4 4 2 3 3 2 2" xfId="22224"/>
    <cellStyle name="Vejica 2 4 4 2 3 3 3" xfId="12292"/>
    <cellStyle name="Vejica 2 4 4 2 3 3 3 2" xfId="26450"/>
    <cellStyle name="Vejica 2 4 4 2 3 3 4" xfId="16550"/>
    <cellStyle name="Vejica 2 4 4 2 3 4" xfId="2432"/>
    <cellStyle name="Vejica 2 4 4 2 3 4 2" xfId="19374"/>
    <cellStyle name="Vejica 2 4 4 2 3 5" xfId="6658"/>
    <cellStyle name="Vejica 2 4 4 2 3 5 2" xfId="20816"/>
    <cellStyle name="Vejica 2 4 4 2 3 6" xfId="10884"/>
    <cellStyle name="Vejica 2 4 4 2 3 6 2" xfId="25042"/>
    <cellStyle name="Vejica 2 4 4 2 3 7" xfId="15142"/>
    <cellStyle name="Vejica 2 4 4 2 4" xfId="4544"/>
    <cellStyle name="Vejica 2 4 4 2 4 2" xfId="8770"/>
    <cellStyle name="Vejica 2 4 4 2 4 2 2" xfId="22928"/>
    <cellStyle name="Vejica 2 4 4 2 4 3" xfId="12996"/>
    <cellStyle name="Vejica 2 4 4 2 4 3 2" xfId="27154"/>
    <cellStyle name="Vejica 2 4 4 2 4 4" xfId="17254"/>
    <cellStyle name="Vejica 2 4 4 2 5" xfId="3136"/>
    <cellStyle name="Vejica 2 4 4 2 5 2" xfId="7362"/>
    <cellStyle name="Vejica 2 4 4 2 5 2 2" xfId="21520"/>
    <cellStyle name="Vejica 2 4 4 2 5 3" xfId="11588"/>
    <cellStyle name="Vejica 2 4 4 2 5 3 2" xfId="25746"/>
    <cellStyle name="Vejica 2 4 4 2 5 4" xfId="15846"/>
    <cellStyle name="Vejica 2 4 4 2 6" xfId="1728"/>
    <cellStyle name="Vejica 2 4 4 2 6 2" xfId="18670"/>
    <cellStyle name="Vejica 2 4 4 2 7" xfId="5954"/>
    <cellStyle name="Vejica 2 4 4 2 7 2" xfId="20112"/>
    <cellStyle name="Vejica 2 4 4 2 8" xfId="10180"/>
    <cellStyle name="Vejica 2 4 4 2 8 2" xfId="24338"/>
    <cellStyle name="Vejica 2 4 4 2 9" xfId="14438"/>
    <cellStyle name="Vejica 2 4 4 3" xfId="507"/>
    <cellStyle name="Vejica 2 4 4 3 2" xfId="1211"/>
    <cellStyle name="Vejica 2 4 4 3 2 2" xfId="5472"/>
    <cellStyle name="Vejica 2 4 4 3 2 2 2" xfId="9698"/>
    <cellStyle name="Vejica 2 4 4 3 2 2 2 2" xfId="23856"/>
    <cellStyle name="Vejica 2 4 4 3 2 2 3" xfId="13924"/>
    <cellStyle name="Vejica 2 4 4 3 2 2 3 2" xfId="28082"/>
    <cellStyle name="Vejica 2 4 4 3 2 2 4" xfId="18182"/>
    <cellStyle name="Vejica 2 4 4 3 2 3" xfId="4064"/>
    <cellStyle name="Vejica 2 4 4 3 2 3 2" xfId="8290"/>
    <cellStyle name="Vejica 2 4 4 3 2 3 2 2" xfId="22448"/>
    <cellStyle name="Vejica 2 4 4 3 2 3 3" xfId="12516"/>
    <cellStyle name="Vejica 2 4 4 3 2 3 3 2" xfId="26674"/>
    <cellStyle name="Vejica 2 4 4 3 2 3 4" xfId="16774"/>
    <cellStyle name="Vejica 2 4 4 3 2 4" xfId="2656"/>
    <cellStyle name="Vejica 2 4 4 3 2 4 2" xfId="19598"/>
    <cellStyle name="Vejica 2 4 4 3 2 5" xfId="6882"/>
    <cellStyle name="Vejica 2 4 4 3 2 5 2" xfId="21040"/>
    <cellStyle name="Vejica 2 4 4 3 2 6" xfId="11108"/>
    <cellStyle name="Vejica 2 4 4 3 2 6 2" xfId="25266"/>
    <cellStyle name="Vejica 2 4 4 3 2 7" xfId="15366"/>
    <cellStyle name="Vejica 2 4 4 3 3" xfId="4768"/>
    <cellStyle name="Vejica 2 4 4 3 3 2" xfId="8994"/>
    <cellStyle name="Vejica 2 4 4 3 3 2 2" xfId="23152"/>
    <cellStyle name="Vejica 2 4 4 3 3 3" xfId="13220"/>
    <cellStyle name="Vejica 2 4 4 3 3 3 2" xfId="27378"/>
    <cellStyle name="Vejica 2 4 4 3 3 4" xfId="17478"/>
    <cellStyle name="Vejica 2 4 4 3 4" xfId="3360"/>
    <cellStyle name="Vejica 2 4 4 3 4 2" xfId="7586"/>
    <cellStyle name="Vejica 2 4 4 3 4 2 2" xfId="21744"/>
    <cellStyle name="Vejica 2 4 4 3 4 3" xfId="11812"/>
    <cellStyle name="Vejica 2 4 4 3 4 3 2" xfId="25970"/>
    <cellStyle name="Vejica 2 4 4 3 4 4" xfId="16070"/>
    <cellStyle name="Vejica 2 4 4 3 5" xfId="1952"/>
    <cellStyle name="Vejica 2 4 4 3 5 2" xfId="18894"/>
    <cellStyle name="Vejica 2 4 4 3 6" xfId="6178"/>
    <cellStyle name="Vejica 2 4 4 3 6 2" xfId="20336"/>
    <cellStyle name="Vejica 2 4 4 3 7" xfId="10404"/>
    <cellStyle name="Vejica 2 4 4 3 7 2" xfId="24562"/>
    <cellStyle name="Vejica 2 4 4 3 8" xfId="14662"/>
    <cellStyle name="Vejica 2 4 4 4" xfId="859"/>
    <cellStyle name="Vejica 2 4 4 4 2" xfId="5120"/>
    <cellStyle name="Vejica 2 4 4 4 2 2" xfId="9346"/>
    <cellStyle name="Vejica 2 4 4 4 2 2 2" xfId="23504"/>
    <cellStyle name="Vejica 2 4 4 4 2 3" xfId="13572"/>
    <cellStyle name="Vejica 2 4 4 4 2 3 2" xfId="27730"/>
    <cellStyle name="Vejica 2 4 4 4 2 4" xfId="17830"/>
    <cellStyle name="Vejica 2 4 4 4 3" xfId="3712"/>
    <cellStyle name="Vejica 2 4 4 4 3 2" xfId="7938"/>
    <cellStyle name="Vejica 2 4 4 4 3 2 2" xfId="22096"/>
    <cellStyle name="Vejica 2 4 4 4 3 3" xfId="12164"/>
    <cellStyle name="Vejica 2 4 4 4 3 3 2" xfId="26322"/>
    <cellStyle name="Vejica 2 4 4 4 3 4" xfId="16422"/>
    <cellStyle name="Vejica 2 4 4 4 4" xfId="2304"/>
    <cellStyle name="Vejica 2 4 4 4 4 2" xfId="19246"/>
    <cellStyle name="Vejica 2 4 4 4 5" xfId="6530"/>
    <cellStyle name="Vejica 2 4 4 4 5 2" xfId="20688"/>
    <cellStyle name="Vejica 2 4 4 4 6" xfId="10756"/>
    <cellStyle name="Vejica 2 4 4 4 6 2" xfId="24914"/>
    <cellStyle name="Vejica 2 4 4 4 7" xfId="15014"/>
    <cellStyle name="Vejica 2 4 4 5" xfId="4384"/>
    <cellStyle name="Vejica 2 4 4 5 2" xfId="8610"/>
    <cellStyle name="Vejica 2 4 4 5 2 2" xfId="22768"/>
    <cellStyle name="Vejica 2 4 4 5 3" xfId="12836"/>
    <cellStyle name="Vejica 2 4 4 5 3 2" xfId="26994"/>
    <cellStyle name="Vejica 2 4 4 5 4" xfId="17094"/>
    <cellStyle name="Vejica 2 4 4 6" xfId="2976"/>
    <cellStyle name="Vejica 2 4 4 6 2" xfId="7202"/>
    <cellStyle name="Vejica 2 4 4 6 2 2" xfId="21360"/>
    <cellStyle name="Vejica 2 4 4 6 3" xfId="11428"/>
    <cellStyle name="Vejica 2 4 4 6 3 2" xfId="25586"/>
    <cellStyle name="Vejica 2 4 4 6 4" xfId="15686"/>
    <cellStyle name="Vejica 2 4 4 7" xfId="1568"/>
    <cellStyle name="Vejica 2 4 4 7 2" xfId="18510"/>
    <cellStyle name="Vejica 2 4 4 8" xfId="5794"/>
    <cellStyle name="Vejica 2 4 4 8 2" xfId="19952"/>
    <cellStyle name="Vejica 2 4 4 9" xfId="10020"/>
    <cellStyle name="Vejica 2 4 4 9 2" xfId="24178"/>
    <cellStyle name="Vejica 2 4 5" xfId="52"/>
    <cellStyle name="Vejica 2 4 5 10" xfId="14246"/>
    <cellStyle name="Vejica 2 4 5 2" xfId="218"/>
    <cellStyle name="Vejica 2 4 5 2 2" xfId="571"/>
    <cellStyle name="Vejica 2 4 5 2 2 2" xfId="1275"/>
    <cellStyle name="Vejica 2 4 5 2 2 2 2" xfId="5536"/>
    <cellStyle name="Vejica 2 4 5 2 2 2 2 2" xfId="9762"/>
    <cellStyle name="Vejica 2 4 5 2 2 2 2 2 2" xfId="23920"/>
    <cellStyle name="Vejica 2 4 5 2 2 2 2 3" xfId="13988"/>
    <cellStyle name="Vejica 2 4 5 2 2 2 2 3 2" xfId="28146"/>
    <cellStyle name="Vejica 2 4 5 2 2 2 2 4" xfId="18246"/>
    <cellStyle name="Vejica 2 4 5 2 2 2 3" xfId="4128"/>
    <cellStyle name="Vejica 2 4 5 2 2 2 3 2" xfId="8354"/>
    <cellStyle name="Vejica 2 4 5 2 2 2 3 2 2" xfId="22512"/>
    <cellStyle name="Vejica 2 4 5 2 2 2 3 3" xfId="12580"/>
    <cellStyle name="Vejica 2 4 5 2 2 2 3 3 2" xfId="26738"/>
    <cellStyle name="Vejica 2 4 5 2 2 2 3 4" xfId="16838"/>
    <cellStyle name="Vejica 2 4 5 2 2 2 4" xfId="2720"/>
    <cellStyle name="Vejica 2 4 5 2 2 2 4 2" xfId="19662"/>
    <cellStyle name="Vejica 2 4 5 2 2 2 5" xfId="6946"/>
    <cellStyle name="Vejica 2 4 5 2 2 2 5 2" xfId="21104"/>
    <cellStyle name="Vejica 2 4 5 2 2 2 6" xfId="11172"/>
    <cellStyle name="Vejica 2 4 5 2 2 2 6 2" xfId="25330"/>
    <cellStyle name="Vejica 2 4 5 2 2 2 7" xfId="15430"/>
    <cellStyle name="Vejica 2 4 5 2 2 3" xfId="4832"/>
    <cellStyle name="Vejica 2 4 5 2 2 3 2" xfId="9058"/>
    <cellStyle name="Vejica 2 4 5 2 2 3 2 2" xfId="23216"/>
    <cellStyle name="Vejica 2 4 5 2 2 3 3" xfId="13284"/>
    <cellStyle name="Vejica 2 4 5 2 2 3 3 2" xfId="27442"/>
    <cellStyle name="Vejica 2 4 5 2 2 3 4" xfId="17542"/>
    <cellStyle name="Vejica 2 4 5 2 2 4" xfId="3424"/>
    <cellStyle name="Vejica 2 4 5 2 2 4 2" xfId="7650"/>
    <cellStyle name="Vejica 2 4 5 2 2 4 2 2" xfId="21808"/>
    <cellStyle name="Vejica 2 4 5 2 2 4 3" xfId="11876"/>
    <cellStyle name="Vejica 2 4 5 2 2 4 3 2" xfId="26034"/>
    <cellStyle name="Vejica 2 4 5 2 2 4 4" xfId="16134"/>
    <cellStyle name="Vejica 2 4 5 2 2 5" xfId="2016"/>
    <cellStyle name="Vejica 2 4 5 2 2 5 2" xfId="18958"/>
    <cellStyle name="Vejica 2 4 5 2 2 6" xfId="6242"/>
    <cellStyle name="Vejica 2 4 5 2 2 6 2" xfId="20400"/>
    <cellStyle name="Vejica 2 4 5 2 2 7" xfId="10468"/>
    <cellStyle name="Vejica 2 4 5 2 2 7 2" xfId="24626"/>
    <cellStyle name="Vejica 2 4 5 2 2 8" xfId="14726"/>
    <cellStyle name="Vejica 2 4 5 2 3" xfId="923"/>
    <cellStyle name="Vejica 2 4 5 2 3 2" xfId="5184"/>
    <cellStyle name="Vejica 2 4 5 2 3 2 2" xfId="9410"/>
    <cellStyle name="Vejica 2 4 5 2 3 2 2 2" xfId="23568"/>
    <cellStyle name="Vejica 2 4 5 2 3 2 3" xfId="13636"/>
    <cellStyle name="Vejica 2 4 5 2 3 2 3 2" xfId="27794"/>
    <cellStyle name="Vejica 2 4 5 2 3 2 4" xfId="17894"/>
    <cellStyle name="Vejica 2 4 5 2 3 3" xfId="3776"/>
    <cellStyle name="Vejica 2 4 5 2 3 3 2" xfId="8002"/>
    <cellStyle name="Vejica 2 4 5 2 3 3 2 2" xfId="22160"/>
    <cellStyle name="Vejica 2 4 5 2 3 3 3" xfId="12228"/>
    <cellStyle name="Vejica 2 4 5 2 3 3 3 2" xfId="26386"/>
    <cellStyle name="Vejica 2 4 5 2 3 3 4" xfId="16486"/>
    <cellStyle name="Vejica 2 4 5 2 3 4" xfId="2368"/>
    <cellStyle name="Vejica 2 4 5 2 3 4 2" xfId="19310"/>
    <cellStyle name="Vejica 2 4 5 2 3 5" xfId="6594"/>
    <cellStyle name="Vejica 2 4 5 2 3 5 2" xfId="20752"/>
    <cellStyle name="Vejica 2 4 5 2 3 6" xfId="10820"/>
    <cellStyle name="Vejica 2 4 5 2 3 6 2" xfId="24978"/>
    <cellStyle name="Vejica 2 4 5 2 3 7" xfId="15078"/>
    <cellStyle name="Vejica 2 4 5 2 4" xfId="4480"/>
    <cellStyle name="Vejica 2 4 5 2 4 2" xfId="8706"/>
    <cellStyle name="Vejica 2 4 5 2 4 2 2" xfId="22864"/>
    <cellStyle name="Vejica 2 4 5 2 4 3" xfId="12932"/>
    <cellStyle name="Vejica 2 4 5 2 4 3 2" xfId="27090"/>
    <cellStyle name="Vejica 2 4 5 2 4 4" xfId="17190"/>
    <cellStyle name="Vejica 2 4 5 2 5" xfId="3072"/>
    <cellStyle name="Vejica 2 4 5 2 5 2" xfId="7298"/>
    <cellStyle name="Vejica 2 4 5 2 5 2 2" xfId="21456"/>
    <cellStyle name="Vejica 2 4 5 2 5 3" xfId="11524"/>
    <cellStyle name="Vejica 2 4 5 2 5 3 2" xfId="25682"/>
    <cellStyle name="Vejica 2 4 5 2 5 4" xfId="15782"/>
    <cellStyle name="Vejica 2 4 5 2 6" xfId="1664"/>
    <cellStyle name="Vejica 2 4 5 2 6 2" xfId="18606"/>
    <cellStyle name="Vejica 2 4 5 2 7" xfId="5890"/>
    <cellStyle name="Vejica 2 4 5 2 7 2" xfId="20048"/>
    <cellStyle name="Vejica 2 4 5 2 8" xfId="10116"/>
    <cellStyle name="Vejica 2 4 5 2 8 2" xfId="24274"/>
    <cellStyle name="Vejica 2 4 5 2 9" xfId="14374"/>
    <cellStyle name="Vejica 2 4 5 3" xfId="443"/>
    <cellStyle name="Vejica 2 4 5 3 2" xfId="1147"/>
    <cellStyle name="Vejica 2 4 5 3 2 2" xfId="5408"/>
    <cellStyle name="Vejica 2 4 5 3 2 2 2" xfId="9634"/>
    <cellStyle name="Vejica 2 4 5 3 2 2 2 2" xfId="23792"/>
    <cellStyle name="Vejica 2 4 5 3 2 2 3" xfId="13860"/>
    <cellStyle name="Vejica 2 4 5 3 2 2 3 2" xfId="28018"/>
    <cellStyle name="Vejica 2 4 5 3 2 2 4" xfId="18118"/>
    <cellStyle name="Vejica 2 4 5 3 2 3" xfId="4000"/>
    <cellStyle name="Vejica 2 4 5 3 2 3 2" xfId="8226"/>
    <cellStyle name="Vejica 2 4 5 3 2 3 2 2" xfId="22384"/>
    <cellStyle name="Vejica 2 4 5 3 2 3 3" xfId="12452"/>
    <cellStyle name="Vejica 2 4 5 3 2 3 3 2" xfId="26610"/>
    <cellStyle name="Vejica 2 4 5 3 2 3 4" xfId="16710"/>
    <cellStyle name="Vejica 2 4 5 3 2 4" xfId="2592"/>
    <cellStyle name="Vejica 2 4 5 3 2 4 2" xfId="19534"/>
    <cellStyle name="Vejica 2 4 5 3 2 5" xfId="6818"/>
    <cellStyle name="Vejica 2 4 5 3 2 5 2" xfId="20976"/>
    <cellStyle name="Vejica 2 4 5 3 2 6" xfId="11044"/>
    <cellStyle name="Vejica 2 4 5 3 2 6 2" xfId="25202"/>
    <cellStyle name="Vejica 2 4 5 3 2 7" xfId="15302"/>
    <cellStyle name="Vejica 2 4 5 3 3" xfId="4704"/>
    <cellStyle name="Vejica 2 4 5 3 3 2" xfId="8930"/>
    <cellStyle name="Vejica 2 4 5 3 3 2 2" xfId="23088"/>
    <cellStyle name="Vejica 2 4 5 3 3 3" xfId="13156"/>
    <cellStyle name="Vejica 2 4 5 3 3 3 2" xfId="27314"/>
    <cellStyle name="Vejica 2 4 5 3 3 4" xfId="17414"/>
    <cellStyle name="Vejica 2 4 5 3 4" xfId="3296"/>
    <cellStyle name="Vejica 2 4 5 3 4 2" xfId="7522"/>
    <cellStyle name="Vejica 2 4 5 3 4 2 2" xfId="21680"/>
    <cellStyle name="Vejica 2 4 5 3 4 3" xfId="11748"/>
    <cellStyle name="Vejica 2 4 5 3 4 3 2" xfId="25906"/>
    <cellStyle name="Vejica 2 4 5 3 4 4" xfId="16006"/>
    <cellStyle name="Vejica 2 4 5 3 5" xfId="1888"/>
    <cellStyle name="Vejica 2 4 5 3 5 2" xfId="18830"/>
    <cellStyle name="Vejica 2 4 5 3 6" xfId="6114"/>
    <cellStyle name="Vejica 2 4 5 3 6 2" xfId="20272"/>
    <cellStyle name="Vejica 2 4 5 3 7" xfId="10340"/>
    <cellStyle name="Vejica 2 4 5 3 7 2" xfId="24498"/>
    <cellStyle name="Vejica 2 4 5 3 8" xfId="14598"/>
    <cellStyle name="Vejica 2 4 5 4" xfId="795"/>
    <cellStyle name="Vejica 2 4 5 4 2" xfId="5056"/>
    <cellStyle name="Vejica 2 4 5 4 2 2" xfId="9282"/>
    <cellStyle name="Vejica 2 4 5 4 2 2 2" xfId="23440"/>
    <cellStyle name="Vejica 2 4 5 4 2 3" xfId="13508"/>
    <cellStyle name="Vejica 2 4 5 4 2 3 2" xfId="27666"/>
    <cellStyle name="Vejica 2 4 5 4 2 4" xfId="17766"/>
    <cellStyle name="Vejica 2 4 5 4 3" xfId="3648"/>
    <cellStyle name="Vejica 2 4 5 4 3 2" xfId="7874"/>
    <cellStyle name="Vejica 2 4 5 4 3 2 2" xfId="22032"/>
    <cellStyle name="Vejica 2 4 5 4 3 3" xfId="12100"/>
    <cellStyle name="Vejica 2 4 5 4 3 3 2" xfId="26258"/>
    <cellStyle name="Vejica 2 4 5 4 3 4" xfId="16358"/>
    <cellStyle name="Vejica 2 4 5 4 4" xfId="2240"/>
    <cellStyle name="Vejica 2 4 5 4 4 2" xfId="19182"/>
    <cellStyle name="Vejica 2 4 5 4 5" xfId="6466"/>
    <cellStyle name="Vejica 2 4 5 4 5 2" xfId="20624"/>
    <cellStyle name="Vejica 2 4 5 4 6" xfId="10692"/>
    <cellStyle name="Vejica 2 4 5 4 6 2" xfId="24850"/>
    <cellStyle name="Vejica 2 4 5 4 7" xfId="14950"/>
    <cellStyle name="Vejica 2 4 5 5" xfId="4320"/>
    <cellStyle name="Vejica 2 4 5 5 2" xfId="8546"/>
    <cellStyle name="Vejica 2 4 5 5 2 2" xfId="22704"/>
    <cellStyle name="Vejica 2 4 5 5 3" xfId="12772"/>
    <cellStyle name="Vejica 2 4 5 5 3 2" xfId="26930"/>
    <cellStyle name="Vejica 2 4 5 5 4" xfId="17030"/>
    <cellStyle name="Vejica 2 4 5 6" xfId="2912"/>
    <cellStyle name="Vejica 2 4 5 6 2" xfId="7138"/>
    <cellStyle name="Vejica 2 4 5 6 2 2" xfId="21296"/>
    <cellStyle name="Vejica 2 4 5 6 3" xfId="11364"/>
    <cellStyle name="Vejica 2 4 5 6 3 2" xfId="25522"/>
    <cellStyle name="Vejica 2 4 5 6 4" xfId="15622"/>
    <cellStyle name="Vejica 2 4 5 7" xfId="1536"/>
    <cellStyle name="Vejica 2 4 5 7 2" xfId="18478"/>
    <cellStyle name="Vejica 2 4 5 8" xfId="5762"/>
    <cellStyle name="Vejica 2 4 5 8 2" xfId="19920"/>
    <cellStyle name="Vejica 2 4 5 9" xfId="9988"/>
    <cellStyle name="Vejica 2 4 5 9 2" xfId="24146"/>
    <cellStyle name="Vejica 2 4 6" xfId="151"/>
    <cellStyle name="Vejica 2 4 6 2" xfId="536"/>
    <cellStyle name="Vejica 2 4 6 2 2" xfId="1240"/>
    <cellStyle name="Vejica 2 4 6 2 2 2" xfId="5501"/>
    <cellStyle name="Vejica 2 4 6 2 2 2 2" xfId="9727"/>
    <cellStyle name="Vejica 2 4 6 2 2 2 2 2" xfId="23885"/>
    <cellStyle name="Vejica 2 4 6 2 2 2 3" xfId="13953"/>
    <cellStyle name="Vejica 2 4 6 2 2 2 3 2" xfId="28111"/>
    <cellStyle name="Vejica 2 4 6 2 2 2 4" xfId="18211"/>
    <cellStyle name="Vejica 2 4 6 2 2 3" xfId="4093"/>
    <cellStyle name="Vejica 2 4 6 2 2 3 2" xfId="8319"/>
    <cellStyle name="Vejica 2 4 6 2 2 3 2 2" xfId="22477"/>
    <cellStyle name="Vejica 2 4 6 2 2 3 3" xfId="12545"/>
    <cellStyle name="Vejica 2 4 6 2 2 3 3 2" xfId="26703"/>
    <cellStyle name="Vejica 2 4 6 2 2 3 4" xfId="16803"/>
    <cellStyle name="Vejica 2 4 6 2 2 4" xfId="2685"/>
    <cellStyle name="Vejica 2 4 6 2 2 4 2" xfId="19627"/>
    <cellStyle name="Vejica 2 4 6 2 2 5" xfId="6911"/>
    <cellStyle name="Vejica 2 4 6 2 2 5 2" xfId="21069"/>
    <cellStyle name="Vejica 2 4 6 2 2 6" xfId="11137"/>
    <cellStyle name="Vejica 2 4 6 2 2 6 2" xfId="25295"/>
    <cellStyle name="Vejica 2 4 6 2 2 7" xfId="15395"/>
    <cellStyle name="Vejica 2 4 6 2 3" xfId="4797"/>
    <cellStyle name="Vejica 2 4 6 2 3 2" xfId="9023"/>
    <cellStyle name="Vejica 2 4 6 2 3 2 2" xfId="23181"/>
    <cellStyle name="Vejica 2 4 6 2 3 3" xfId="13249"/>
    <cellStyle name="Vejica 2 4 6 2 3 3 2" xfId="27407"/>
    <cellStyle name="Vejica 2 4 6 2 3 4" xfId="17507"/>
    <cellStyle name="Vejica 2 4 6 2 4" xfId="3389"/>
    <cellStyle name="Vejica 2 4 6 2 4 2" xfId="7615"/>
    <cellStyle name="Vejica 2 4 6 2 4 2 2" xfId="21773"/>
    <cellStyle name="Vejica 2 4 6 2 4 3" xfId="11841"/>
    <cellStyle name="Vejica 2 4 6 2 4 3 2" xfId="25999"/>
    <cellStyle name="Vejica 2 4 6 2 4 4" xfId="16099"/>
    <cellStyle name="Vejica 2 4 6 2 5" xfId="1981"/>
    <cellStyle name="Vejica 2 4 6 2 5 2" xfId="18923"/>
    <cellStyle name="Vejica 2 4 6 2 6" xfId="6207"/>
    <cellStyle name="Vejica 2 4 6 2 6 2" xfId="20365"/>
    <cellStyle name="Vejica 2 4 6 2 7" xfId="10433"/>
    <cellStyle name="Vejica 2 4 6 2 7 2" xfId="24591"/>
    <cellStyle name="Vejica 2 4 6 2 8" xfId="14691"/>
    <cellStyle name="Vejica 2 4 6 3" xfId="888"/>
    <cellStyle name="Vejica 2 4 6 3 2" xfId="5149"/>
    <cellStyle name="Vejica 2 4 6 3 2 2" xfId="9375"/>
    <cellStyle name="Vejica 2 4 6 3 2 2 2" xfId="23533"/>
    <cellStyle name="Vejica 2 4 6 3 2 3" xfId="13601"/>
    <cellStyle name="Vejica 2 4 6 3 2 3 2" xfId="27759"/>
    <cellStyle name="Vejica 2 4 6 3 2 4" xfId="17859"/>
    <cellStyle name="Vejica 2 4 6 3 3" xfId="3741"/>
    <cellStyle name="Vejica 2 4 6 3 3 2" xfId="7967"/>
    <cellStyle name="Vejica 2 4 6 3 3 2 2" xfId="22125"/>
    <cellStyle name="Vejica 2 4 6 3 3 3" xfId="12193"/>
    <cellStyle name="Vejica 2 4 6 3 3 3 2" xfId="26351"/>
    <cellStyle name="Vejica 2 4 6 3 3 4" xfId="16451"/>
    <cellStyle name="Vejica 2 4 6 3 4" xfId="2333"/>
    <cellStyle name="Vejica 2 4 6 3 4 2" xfId="19275"/>
    <cellStyle name="Vejica 2 4 6 3 5" xfId="6559"/>
    <cellStyle name="Vejica 2 4 6 3 5 2" xfId="20717"/>
    <cellStyle name="Vejica 2 4 6 3 6" xfId="10785"/>
    <cellStyle name="Vejica 2 4 6 3 6 2" xfId="24943"/>
    <cellStyle name="Vejica 2 4 6 3 7" xfId="15043"/>
    <cellStyle name="Vejica 2 4 6 4" xfId="4413"/>
    <cellStyle name="Vejica 2 4 6 4 2" xfId="8639"/>
    <cellStyle name="Vejica 2 4 6 4 2 2" xfId="22797"/>
    <cellStyle name="Vejica 2 4 6 4 3" xfId="12865"/>
    <cellStyle name="Vejica 2 4 6 4 3 2" xfId="27023"/>
    <cellStyle name="Vejica 2 4 6 4 4" xfId="17123"/>
    <cellStyle name="Vejica 2 4 6 5" xfId="3005"/>
    <cellStyle name="Vejica 2 4 6 5 2" xfId="7231"/>
    <cellStyle name="Vejica 2 4 6 5 2 2" xfId="21389"/>
    <cellStyle name="Vejica 2 4 6 5 3" xfId="11457"/>
    <cellStyle name="Vejica 2 4 6 5 3 2" xfId="25615"/>
    <cellStyle name="Vejica 2 4 6 5 4" xfId="15715"/>
    <cellStyle name="Vejica 2 4 6 6" xfId="1597"/>
    <cellStyle name="Vejica 2 4 6 6 2" xfId="18539"/>
    <cellStyle name="Vejica 2 4 6 7" xfId="5823"/>
    <cellStyle name="Vejica 2 4 6 7 2" xfId="19981"/>
    <cellStyle name="Vejica 2 4 6 8" xfId="10049"/>
    <cellStyle name="Vejica 2 4 6 8 2" xfId="24207"/>
    <cellStyle name="Vejica 2 4 6 9" xfId="14307"/>
    <cellStyle name="Vejica 2 4 7" xfId="183"/>
    <cellStyle name="Vejica 2 4 7 2" xfId="408"/>
    <cellStyle name="Vejica 2 4 7 2 2" xfId="1112"/>
    <cellStyle name="Vejica 2 4 7 2 2 2" xfId="5373"/>
    <cellStyle name="Vejica 2 4 7 2 2 2 2" xfId="9599"/>
    <cellStyle name="Vejica 2 4 7 2 2 2 2 2" xfId="23757"/>
    <cellStyle name="Vejica 2 4 7 2 2 2 3" xfId="13825"/>
    <cellStyle name="Vejica 2 4 7 2 2 2 3 2" xfId="27983"/>
    <cellStyle name="Vejica 2 4 7 2 2 2 4" xfId="18083"/>
    <cellStyle name="Vejica 2 4 7 2 2 3" xfId="3965"/>
    <cellStyle name="Vejica 2 4 7 2 2 3 2" xfId="8191"/>
    <cellStyle name="Vejica 2 4 7 2 2 3 2 2" xfId="22349"/>
    <cellStyle name="Vejica 2 4 7 2 2 3 3" xfId="12417"/>
    <cellStyle name="Vejica 2 4 7 2 2 3 3 2" xfId="26575"/>
    <cellStyle name="Vejica 2 4 7 2 2 3 4" xfId="16675"/>
    <cellStyle name="Vejica 2 4 7 2 2 4" xfId="2557"/>
    <cellStyle name="Vejica 2 4 7 2 2 4 2" xfId="19499"/>
    <cellStyle name="Vejica 2 4 7 2 2 5" xfId="6783"/>
    <cellStyle name="Vejica 2 4 7 2 2 5 2" xfId="20941"/>
    <cellStyle name="Vejica 2 4 7 2 2 6" xfId="11009"/>
    <cellStyle name="Vejica 2 4 7 2 2 6 2" xfId="25167"/>
    <cellStyle name="Vejica 2 4 7 2 2 7" xfId="15267"/>
    <cellStyle name="Vejica 2 4 7 2 3" xfId="4669"/>
    <cellStyle name="Vejica 2 4 7 2 3 2" xfId="8895"/>
    <cellStyle name="Vejica 2 4 7 2 3 2 2" xfId="23053"/>
    <cellStyle name="Vejica 2 4 7 2 3 3" xfId="13121"/>
    <cellStyle name="Vejica 2 4 7 2 3 3 2" xfId="27279"/>
    <cellStyle name="Vejica 2 4 7 2 3 4" xfId="17379"/>
    <cellStyle name="Vejica 2 4 7 2 4" xfId="3261"/>
    <cellStyle name="Vejica 2 4 7 2 4 2" xfId="7487"/>
    <cellStyle name="Vejica 2 4 7 2 4 2 2" xfId="21645"/>
    <cellStyle name="Vejica 2 4 7 2 4 3" xfId="11713"/>
    <cellStyle name="Vejica 2 4 7 2 4 3 2" xfId="25871"/>
    <cellStyle name="Vejica 2 4 7 2 4 4" xfId="15971"/>
    <cellStyle name="Vejica 2 4 7 2 5" xfId="1853"/>
    <cellStyle name="Vejica 2 4 7 2 5 2" xfId="18795"/>
    <cellStyle name="Vejica 2 4 7 2 6" xfId="6079"/>
    <cellStyle name="Vejica 2 4 7 2 6 2" xfId="20237"/>
    <cellStyle name="Vejica 2 4 7 2 7" xfId="10305"/>
    <cellStyle name="Vejica 2 4 7 2 7 2" xfId="24463"/>
    <cellStyle name="Vejica 2 4 7 2 8" xfId="14563"/>
    <cellStyle name="Vejica 2 4 7 3" xfId="760"/>
    <cellStyle name="Vejica 2 4 7 3 2" xfId="5021"/>
    <cellStyle name="Vejica 2 4 7 3 2 2" xfId="9247"/>
    <cellStyle name="Vejica 2 4 7 3 2 2 2" xfId="23405"/>
    <cellStyle name="Vejica 2 4 7 3 2 3" xfId="13473"/>
    <cellStyle name="Vejica 2 4 7 3 2 3 2" xfId="27631"/>
    <cellStyle name="Vejica 2 4 7 3 2 4" xfId="17731"/>
    <cellStyle name="Vejica 2 4 7 3 3" xfId="3613"/>
    <cellStyle name="Vejica 2 4 7 3 3 2" xfId="7839"/>
    <cellStyle name="Vejica 2 4 7 3 3 2 2" xfId="21997"/>
    <cellStyle name="Vejica 2 4 7 3 3 3" xfId="12065"/>
    <cellStyle name="Vejica 2 4 7 3 3 3 2" xfId="26223"/>
    <cellStyle name="Vejica 2 4 7 3 3 4" xfId="16323"/>
    <cellStyle name="Vejica 2 4 7 3 4" xfId="2205"/>
    <cellStyle name="Vejica 2 4 7 3 4 2" xfId="19147"/>
    <cellStyle name="Vejica 2 4 7 3 5" xfId="6431"/>
    <cellStyle name="Vejica 2 4 7 3 5 2" xfId="20589"/>
    <cellStyle name="Vejica 2 4 7 3 6" xfId="10657"/>
    <cellStyle name="Vejica 2 4 7 3 6 2" xfId="24815"/>
    <cellStyle name="Vejica 2 4 7 3 7" xfId="14915"/>
    <cellStyle name="Vejica 2 4 7 4" xfId="4445"/>
    <cellStyle name="Vejica 2 4 7 4 2" xfId="8671"/>
    <cellStyle name="Vejica 2 4 7 4 2 2" xfId="22829"/>
    <cellStyle name="Vejica 2 4 7 4 3" xfId="12897"/>
    <cellStyle name="Vejica 2 4 7 4 3 2" xfId="27055"/>
    <cellStyle name="Vejica 2 4 7 4 4" xfId="17155"/>
    <cellStyle name="Vejica 2 4 7 5" xfId="3037"/>
    <cellStyle name="Vejica 2 4 7 5 2" xfId="7263"/>
    <cellStyle name="Vejica 2 4 7 5 2 2" xfId="21421"/>
    <cellStyle name="Vejica 2 4 7 5 3" xfId="11489"/>
    <cellStyle name="Vejica 2 4 7 5 3 2" xfId="25647"/>
    <cellStyle name="Vejica 2 4 7 5 4" xfId="15747"/>
    <cellStyle name="Vejica 2 4 7 6" xfId="1629"/>
    <cellStyle name="Vejica 2 4 7 6 2" xfId="18571"/>
    <cellStyle name="Vejica 2 4 7 7" xfId="5855"/>
    <cellStyle name="Vejica 2 4 7 7 2" xfId="20013"/>
    <cellStyle name="Vejica 2 4 7 8" xfId="10081"/>
    <cellStyle name="Vejica 2 4 7 8 2" xfId="24239"/>
    <cellStyle name="Vejica 2 4 7 9" xfId="14339"/>
    <cellStyle name="Vejica 2 4 8" xfId="366"/>
    <cellStyle name="Vejica 2 4 8 2" xfId="718"/>
    <cellStyle name="Vejica 2 4 8 2 2" xfId="1422"/>
    <cellStyle name="Vejica 2 4 8 2 2 2" xfId="5683"/>
    <cellStyle name="Vejica 2 4 8 2 2 2 2" xfId="9909"/>
    <cellStyle name="Vejica 2 4 8 2 2 2 2 2" xfId="24067"/>
    <cellStyle name="Vejica 2 4 8 2 2 2 3" xfId="14135"/>
    <cellStyle name="Vejica 2 4 8 2 2 2 3 2" xfId="28293"/>
    <cellStyle name="Vejica 2 4 8 2 2 2 4" xfId="18393"/>
    <cellStyle name="Vejica 2 4 8 2 2 3" xfId="4275"/>
    <cellStyle name="Vejica 2 4 8 2 2 3 2" xfId="8501"/>
    <cellStyle name="Vejica 2 4 8 2 2 3 2 2" xfId="22659"/>
    <cellStyle name="Vejica 2 4 8 2 2 3 3" xfId="12727"/>
    <cellStyle name="Vejica 2 4 8 2 2 3 3 2" xfId="26885"/>
    <cellStyle name="Vejica 2 4 8 2 2 3 4" xfId="16985"/>
    <cellStyle name="Vejica 2 4 8 2 2 4" xfId="2867"/>
    <cellStyle name="Vejica 2 4 8 2 2 4 2" xfId="19809"/>
    <cellStyle name="Vejica 2 4 8 2 2 5" xfId="7093"/>
    <cellStyle name="Vejica 2 4 8 2 2 5 2" xfId="21251"/>
    <cellStyle name="Vejica 2 4 8 2 2 6" xfId="11319"/>
    <cellStyle name="Vejica 2 4 8 2 2 6 2" xfId="25477"/>
    <cellStyle name="Vejica 2 4 8 2 2 7" xfId="15577"/>
    <cellStyle name="Vejica 2 4 8 2 3" xfId="4979"/>
    <cellStyle name="Vejica 2 4 8 2 3 2" xfId="9205"/>
    <cellStyle name="Vejica 2 4 8 2 3 2 2" xfId="23363"/>
    <cellStyle name="Vejica 2 4 8 2 3 3" xfId="13431"/>
    <cellStyle name="Vejica 2 4 8 2 3 3 2" xfId="27589"/>
    <cellStyle name="Vejica 2 4 8 2 3 4" xfId="17689"/>
    <cellStyle name="Vejica 2 4 8 2 4" xfId="3571"/>
    <cellStyle name="Vejica 2 4 8 2 4 2" xfId="7797"/>
    <cellStyle name="Vejica 2 4 8 2 4 2 2" xfId="21955"/>
    <cellStyle name="Vejica 2 4 8 2 4 3" xfId="12023"/>
    <cellStyle name="Vejica 2 4 8 2 4 3 2" xfId="26181"/>
    <cellStyle name="Vejica 2 4 8 2 4 4" xfId="16281"/>
    <cellStyle name="Vejica 2 4 8 2 5" xfId="2163"/>
    <cellStyle name="Vejica 2 4 8 2 5 2" xfId="19105"/>
    <cellStyle name="Vejica 2 4 8 2 6" xfId="6389"/>
    <cellStyle name="Vejica 2 4 8 2 6 2" xfId="20547"/>
    <cellStyle name="Vejica 2 4 8 2 7" xfId="10615"/>
    <cellStyle name="Vejica 2 4 8 2 7 2" xfId="24773"/>
    <cellStyle name="Vejica 2 4 8 2 8" xfId="14873"/>
    <cellStyle name="Vejica 2 4 8 3" xfId="1070"/>
    <cellStyle name="Vejica 2 4 8 3 2" xfId="5331"/>
    <cellStyle name="Vejica 2 4 8 3 2 2" xfId="9557"/>
    <cellStyle name="Vejica 2 4 8 3 2 2 2" xfId="23715"/>
    <cellStyle name="Vejica 2 4 8 3 2 3" xfId="13783"/>
    <cellStyle name="Vejica 2 4 8 3 2 3 2" xfId="27941"/>
    <cellStyle name="Vejica 2 4 8 3 2 4" xfId="18041"/>
    <cellStyle name="Vejica 2 4 8 3 3" xfId="3923"/>
    <cellStyle name="Vejica 2 4 8 3 3 2" xfId="8149"/>
    <cellStyle name="Vejica 2 4 8 3 3 2 2" xfId="22307"/>
    <cellStyle name="Vejica 2 4 8 3 3 3" xfId="12375"/>
    <cellStyle name="Vejica 2 4 8 3 3 3 2" xfId="26533"/>
    <cellStyle name="Vejica 2 4 8 3 3 4" xfId="16633"/>
    <cellStyle name="Vejica 2 4 8 3 4" xfId="2515"/>
    <cellStyle name="Vejica 2 4 8 3 4 2" xfId="19457"/>
    <cellStyle name="Vejica 2 4 8 3 5" xfId="6741"/>
    <cellStyle name="Vejica 2 4 8 3 5 2" xfId="20899"/>
    <cellStyle name="Vejica 2 4 8 3 6" xfId="10967"/>
    <cellStyle name="Vejica 2 4 8 3 6 2" xfId="25125"/>
    <cellStyle name="Vejica 2 4 8 3 7" xfId="15225"/>
    <cellStyle name="Vejica 2 4 8 4" xfId="4627"/>
    <cellStyle name="Vejica 2 4 8 4 2" xfId="8853"/>
    <cellStyle name="Vejica 2 4 8 4 2 2" xfId="23011"/>
    <cellStyle name="Vejica 2 4 8 4 3" xfId="13079"/>
    <cellStyle name="Vejica 2 4 8 4 3 2" xfId="27237"/>
    <cellStyle name="Vejica 2 4 8 4 4" xfId="17337"/>
    <cellStyle name="Vejica 2 4 8 5" xfId="3219"/>
    <cellStyle name="Vejica 2 4 8 5 2" xfId="7445"/>
    <cellStyle name="Vejica 2 4 8 5 2 2" xfId="21603"/>
    <cellStyle name="Vejica 2 4 8 5 3" xfId="11671"/>
    <cellStyle name="Vejica 2 4 8 5 3 2" xfId="25829"/>
    <cellStyle name="Vejica 2 4 8 5 4" xfId="15929"/>
    <cellStyle name="Vejica 2 4 8 6" xfId="1811"/>
    <cellStyle name="Vejica 2 4 8 6 2" xfId="18753"/>
    <cellStyle name="Vejica 2 4 8 7" xfId="6037"/>
    <cellStyle name="Vejica 2 4 8 7 2" xfId="20195"/>
    <cellStyle name="Vejica 2 4 8 8" xfId="10263"/>
    <cellStyle name="Vejica 2 4 8 8 2" xfId="24421"/>
    <cellStyle name="Vejica 2 4 8 9" xfId="14521"/>
    <cellStyle name="Vejica 2 4 9" xfId="376"/>
    <cellStyle name="Vejica 2 4 9 2" xfId="1080"/>
    <cellStyle name="Vejica 2 4 9 2 2" xfId="5341"/>
    <cellStyle name="Vejica 2 4 9 2 2 2" xfId="9567"/>
    <cellStyle name="Vejica 2 4 9 2 2 2 2" xfId="23725"/>
    <cellStyle name="Vejica 2 4 9 2 2 3" xfId="13793"/>
    <cellStyle name="Vejica 2 4 9 2 2 3 2" xfId="27951"/>
    <cellStyle name="Vejica 2 4 9 2 2 4" xfId="18051"/>
    <cellStyle name="Vejica 2 4 9 2 3" xfId="3933"/>
    <cellStyle name="Vejica 2 4 9 2 3 2" xfId="8159"/>
    <cellStyle name="Vejica 2 4 9 2 3 2 2" xfId="22317"/>
    <cellStyle name="Vejica 2 4 9 2 3 3" xfId="12385"/>
    <cellStyle name="Vejica 2 4 9 2 3 3 2" xfId="26543"/>
    <cellStyle name="Vejica 2 4 9 2 3 4" xfId="16643"/>
    <cellStyle name="Vejica 2 4 9 2 4" xfId="2525"/>
    <cellStyle name="Vejica 2 4 9 2 4 2" xfId="19467"/>
    <cellStyle name="Vejica 2 4 9 2 5" xfId="6751"/>
    <cellStyle name="Vejica 2 4 9 2 5 2" xfId="20909"/>
    <cellStyle name="Vejica 2 4 9 2 6" xfId="10977"/>
    <cellStyle name="Vejica 2 4 9 2 6 2" xfId="25135"/>
    <cellStyle name="Vejica 2 4 9 2 7" xfId="15235"/>
    <cellStyle name="Vejica 2 4 9 3" xfId="4637"/>
    <cellStyle name="Vejica 2 4 9 3 2" xfId="8863"/>
    <cellStyle name="Vejica 2 4 9 3 2 2" xfId="23021"/>
    <cellStyle name="Vejica 2 4 9 3 3" xfId="13089"/>
    <cellStyle name="Vejica 2 4 9 3 3 2" xfId="27247"/>
    <cellStyle name="Vejica 2 4 9 3 4" xfId="17347"/>
    <cellStyle name="Vejica 2 4 9 4" xfId="3229"/>
    <cellStyle name="Vejica 2 4 9 4 2" xfId="7455"/>
    <cellStyle name="Vejica 2 4 9 4 2 2" xfId="21613"/>
    <cellStyle name="Vejica 2 4 9 4 3" xfId="11681"/>
    <cellStyle name="Vejica 2 4 9 4 3 2" xfId="25839"/>
    <cellStyle name="Vejica 2 4 9 4 4" xfId="15939"/>
    <cellStyle name="Vejica 2 4 9 5" xfId="1821"/>
    <cellStyle name="Vejica 2 4 9 5 2" xfId="18763"/>
    <cellStyle name="Vejica 2 4 9 6" xfId="6047"/>
    <cellStyle name="Vejica 2 4 9 6 2" xfId="20205"/>
    <cellStyle name="Vejica 2 4 9 7" xfId="10273"/>
    <cellStyle name="Vejica 2 4 9 7 2" xfId="24431"/>
    <cellStyle name="Vejica 2 4 9 8" xfId="14531"/>
    <cellStyle name="Vejica 2 5" xfId="25"/>
    <cellStyle name="Vejica 2 5 10" xfId="1443"/>
    <cellStyle name="Vejica 2 5 10 2" xfId="4293"/>
    <cellStyle name="Vejica 2 5 10 2 2" xfId="19827"/>
    <cellStyle name="Vejica 2 5 10 3" xfId="8519"/>
    <cellStyle name="Vejica 2 5 10 3 2" xfId="22677"/>
    <cellStyle name="Vejica 2 5 10 4" xfId="12745"/>
    <cellStyle name="Vejica 2 5 10 4 2" xfId="26903"/>
    <cellStyle name="Vejica 2 5 10 5" xfId="17003"/>
    <cellStyle name="Vejica 2 5 11" xfId="2885"/>
    <cellStyle name="Vejica 2 5 11 2" xfId="7111"/>
    <cellStyle name="Vejica 2 5 11 2 2" xfId="21269"/>
    <cellStyle name="Vejica 2 5 11 3" xfId="11337"/>
    <cellStyle name="Vejica 2 5 11 3 2" xfId="25495"/>
    <cellStyle name="Vejica 2 5 11 4" xfId="15595"/>
    <cellStyle name="Vejica 2 5 12" xfId="1480"/>
    <cellStyle name="Vejica 2 5 12 2" xfId="18422"/>
    <cellStyle name="Vejica 2 5 13" xfId="5706"/>
    <cellStyle name="Vejica 2 5 13 2" xfId="19864"/>
    <cellStyle name="Vejica 2 5 14" xfId="9932"/>
    <cellStyle name="Vejica 2 5 14 2" xfId="24090"/>
    <cellStyle name="Vejica 2 5 15" xfId="14156"/>
    <cellStyle name="Vejica 2 5 15 2" xfId="28314"/>
    <cellStyle name="Vejica 2 5 16" xfId="14190"/>
    <cellStyle name="Vejica 2 5 2" xfId="98"/>
    <cellStyle name="Vejica 2 5 2 10" xfId="9964"/>
    <cellStyle name="Vejica 2 5 2 10 2" xfId="24122"/>
    <cellStyle name="Vejica 2 5 2 11" xfId="14222"/>
    <cellStyle name="Vejica 2 5 2 2" xfId="258"/>
    <cellStyle name="Vejica 2 5 2 2 2" xfId="611"/>
    <cellStyle name="Vejica 2 5 2 2 2 2" xfId="1315"/>
    <cellStyle name="Vejica 2 5 2 2 2 2 2" xfId="5576"/>
    <cellStyle name="Vejica 2 5 2 2 2 2 2 2" xfId="9802"/>
    <cellStyle name="Vejica 2 5 2 2 2 2 2 2 2" xfId="23960"/>
    <cellStyle name="Vejica 2 5 2 2 2 2 2 3" xfId="14028"/>
    <cellStyle name="Vejica 2 5 2 2 2 2 2 3 2" xfId="28186"/>
    <cellStyle name="Vejica 2 5 2 2 2 2 2 4" xfId="18286"/>
    <cellStyle name="Vejica 2 5 2 2 2 2 3" xfId="4168"/>
    <cellStyle name="Vejica 2 5 2 2 2 2 3 2" xfId="8394"/>
    <cellStyle name="Vejica 2 5 2 2 2 2 3 2 2" xfId="22552"/>
    <cellStyle name="Vejica 2 5 2 2 2 2 3 3" xfId="12620"/>
    <cellStyle name="Vejica 2 5 2 2 2 2 3 3 2" xfId="26778"/>
    <cellStyle name="Vejica 2 5 2 2 2 2 3 4" xfId="16878"/>
    <cellStyle name="Vejica 2 5 2 2 2 2 4" xfId="2760"/>
    <cellStyle name="Vejica 2 5 2 2 2 2 4 2" xfId="19702"/>
    <cellStyle name="Vejica 2 5 2 2 2 2 5" xfId="6986"/>
    <cellStyle name="Vejica 2 5 2 2 2 2 5 2" xfId="21144"/>
    <cellStyle name="Vejica 2 5 2 2 2 2 6" xfId="11212"/>
    <cellStyle name="Vejica 2 5 2 2 2 2 6 2" xfId="25370"/>
    <cellStyle name="Vejica 2 5 2 2 2 2 7" xfId="15470"/>
    <cellStyle name="Vejica 2 5 2 2 2 3" xfId="4872"/>
    <cellStyle name="Vejica 2 5 2 2 2 3 2" xfId="9098"/>
    <cellStyle name="Vejica 2 5 2 2 2 3 2 2" xfId="23256"/>
    <cellStyle name="Vejica 2 5 2 2 2 3 3" xfId="13324"/>
    <cellStyle name="Vejica 2 5 2 2 2 3 3 2" xfId="27482"/>
    <cellStyle name="Vejica 2 5 2 2 2 3 4" xfId="17582"/>
    <cellStyle name="Vejica 2 5 2 2 2 4" xfId="3464"/>
    <cellStyle name="Vejica 2 5 2 2 2 4 2" xfId="7690"/>
    <cellStyle name="Vejica 2 5 2 2 2 4 2 2" xfId="21848"/>
    <cellStyle name="Vejica 2 5 2 2 2 4 3" xfId="11916"/>
    <cellStyle name="Vejica 2 5 2 2 2 4 3 2" xfId="26074"/>
    <cellStyle name="Vejica 2 5 2 2 2 4 4" xfId="16174"/>
    <cellStyle name="Vejica 2 5 2 2 2 5" xfId="2056"/>
    <cellStyle name="Vejica 2 5 2 2 2 5 2" xfId="18998"/>
    <cellStyle name="Vejica 2 5 2 2 2 6" xfId="6282"/>
    <cellStyle name="Vejica 2 5 2 2 2 6 2" xfId="20440"/>
    <cellStyle name="Vejica 2 5 2 2 2 7" xfId="10508"/>
    <cellStyle name="Vejica 2 5 2 2 2 7 2" xfId="24666"/>
    <cellStyle name="Vejica 2 5 2 2 2 8" xfId="14766"/>
    <cellStyle name="Vejica 2 5 2 2 3" xfId="963"/>
    <cellStyle name="Vejica 2 5 2 2 3 2" xfId="5224"/>
    <cellStyle name="Vejica 2 5 2 2 3 2 2" xfId="9450"/>
    <cellStyle name="Vejica 2 5 2 2 3 2 2 2" xfId="23608"/>
    <cellStyle name="Vejica 2 5 2 2 3 2 3" xfId="13676"/>
    <cellStyle name="Vejica 2 5 2 2 3 2 3 2" xfId="27834"/>
    <cellStyle name="Vejica 2 5 2 2 3 2 4" xfId="17934"/>
    <cellStyle name="Vejica 2 5 2 2 3 3" xfId="3816"/>
    <cellStyle name="Vejica 2 5 2 2 3 3 2" xfId="8042"/>
    <cellStyle name="Vejica 2 5 2 2 3 3 2 2" xfId="22200"/>
    <cellStyle name="Vejica 2 5 2 2 3 3 3" xfId="12268"/>
    <cellStyle name="Vejica 2 5 2 2 3 3 3 2" xfId="26426"/>
    <cellStyle name="Vejica 2 5 2 2 3 3 4" xfId="16526"/>
    <cellStyle name="Vejica 2 5 2 2 3 4" xfId="2408"/>
    <cellStyle name="Vejica 2 5 2 2 3 4 2" xfId="19350"/>
    <cellStyle name="Vejica 2 5 2 2 3 5" xfId="6634"/>
    <cellStyle name="Vejica 2 5 2 2 3 5 2" xfId="20792"/>
    <cellStyle name="Vejica 2 5 2 2 3 6" xfId="10860"/>
    <cellStyle name="Vejica 2 5 2 2 3 6 2" xfId="25018"/>
    <cellStyle name="Vejica 2 5 2 2 3 7" xfId="15118"/>
    <cellStyle name="Vejica 2 5 2 2 4" xfId="4520"/>
    <cellStyle name="Vejica 2 5 2 2 4 2" xfId="8746"/>
    <cellStyle name="Vejica 2 5 2 2 4 2 2" xfId="22904"/>
    <cellStyle name="Vejica 2 5 2 2 4 3" xfId="12972"/>
    <cellStyle name="Vejica 2 5 2 2 4 3 2" xfId="27130"/>
    <cellStyle name="Vejica 2 5 2 2 4 4" xfId="17230"/>
    <cellStyle name="Vejica 2 5 2 2 5" xfId="3112"/>
    <cellStyle name="Vejica 2 5 2 2 5 2" xfId="7338"/>
    <cellStyle name="Vejica 2 5 2 2 5 2 2" xfId="21496"/>
    <cellStyle name="Vejica 2 5 2 2 5 3" xfId="11564"/>
    <cellStyle name="Vejica 2 5 2 2 5 3 2" xfId="25722"/>
    <cellStyle name="Vejica 2 5 2 2 5 4" xfId="15822"/>
    <cellStyle name="Vejica 2 5 2 2 6" xfId="1704"/>
    <cellStyle name="Vejica 2 5 2 2 6 2" xfId="18646"/>
    <cellStyle name="Vejica 2 5 2 2 7" xfId="5930"/>
    <cellStyle name="Vejica 2 5 2 2 7 2" xfId="20088"/>
    <cellStyle name="Vejica 2 5 2 2 8" xfId="10156"/>
    <cellStyle name="Vejica 2 5 2 2 8 2" xfId="24314"/>
    <cellStyle name="Vejica 2 5 2 2 9" xfId="14414"/>
    <cellStyle name="Vejica 2 5 2 3" xfId="313"/>
    <cellStyle name="Vejica 2 5 2 3 2" xfId="665"/>
    <cellStyle name="Vejica 2 5 2 3 2 2" xfId="1369"/>
    <cellStyle name="Vejica 2 5 2 3 2 2 2" xfId="5630"/>
    <cellStyle name="Vejica 2 5 2 3 2 2 2 2" xfId="9856"/>
    <cellStyle name="Vejica 2 5 2 3 2 2 2 2 2" xfId="24014"/>
    <cellStyle name="Vejica 2 5 2 3 2 2 2 3" xfId="14082"/>
    <cellStyle name="Vejica 2 5 2 3 2 2 2 3 2" xfId="28240"/>
    <cellStyle name="Vejica 2 5 2 3 2 2 2 4" xfId="18340"/>
    <cellStyle name="Vejica 2 5 2 3 2 2 3" xfId="4222"/>
    <cellStyle name="Vejica 2 5 2 3 2 2 3 2" xfId="8448"/>
    <cellStyle name="Vejica 2 5 2 3 2 2 3 2 2" xfId="22606"/>
    <cellStyle name="Vejica 2 5 2 3 2 2 3 3" xfId="12674"/>
    <cellStyle name="Vejica 2 5 2 3 2 2 3 3 2" xfId="26832"/>
    <cellStyle name="Vejica 2 5 2 3 2 2 3 4" xfId="16932"/>
    <cellStyle name="Vejica 2 5 2 3 2 2 4" xfId="2814"/>
    <cellStyle name="Vejica 2 5 2 3 2 2 4 2" xfId="19756"/>
    <cellStyle name="Vejica 2 5 2 3 2 2 5" xfId="7040"/>
    <cellStyle name="Vejica 2 5 2 3 2 2 5 2" xfId="21198"/>
    <cellStyle name="Vejica 2 5 2 3 2 2 6" xfId="11266"/>
    <cellStyle name="Vejica 2 5 2 3 2 2 6 2" xfId="25424"/>
    <cellStyle name="Vejica 2 5 2 3 2 2 7" xfId="15524"/>
    <cellStyle name="Vejica 2 5 2 3 2 3" xfId="4926"/>
    <cellStyle name="Vejica 2 5 2 3 2 3 2" xfId="9152"/>
    <cellStyle name="Vejica 2 5 2 3 2 3 2 2" xfId="23310"/>
    <cellStyle name="Vejica 2 5 2 3 2 3 3" xfId="13378"/>
    <cellStyle name="Vejica 2 5 2 3 2 3 3 2" xfId="27536"/>
    <cellStyle name="Vejica 2 5 2 3 2 3 4" xfId="17636"/>
    <cellStyle name="Vejica 2 5 2 3 2 4" xfId="3518"/>
    <cellStyle name="Vejica 2 5 2 3 2 4 2" xfId="7744"/>
    <cellStyle name="Vejica 2 5 2 3 2 4 2 2" xfId="21902"/>
    <cellStyle name="Vejica 2 5 2 3 2 4 3" xfId="11970"/>
    <cellStyle name="Vejica 2 5 2 3 2 4 3 2" xfId="26128"/>
    <cellStyle name="Vejica 2 5 2 3 2 4 4" xfId="16228"/>
    <cellStyle name="Vejica 2 5 2 3 2 5" xfId="2110"/>
    <cellStyle name="Vejica 2 5 2 3 2 5 2" xfId="19052"/>
    <cellStyle name="Vejica 2 5 2 3 2 6" xfId="6336"/>
    <cellStyle name="Vejica 2 5 2 3 2 6 2" xfId="20494"/>
    <cellStyle name="Vejica 2 5 2 3 2 7" xfId="10562"/>
    <cellStyle name="Vejica 2 5 2 3 2 7 2" xfId="24720"/>
    <cellStyle name="Vejica 2 5 2 3 2 8" xfId="14820"/>
    <cellStyle name="Vejica 2 5 2 3 3" xfId="1017"/>
    <cellStyle name="Vejica 2 5 2 3 3 2" xfId="5278"/>
    <cellStyle name="Vejica 2 5 2 3 3 2 2" xfId="9504"/>
    <cellStyle name="Vejica 2 5 2 3 3 2 2 2" xfId="23662"/>
    <cellStyle name="Vejica 2 5 2 3 3 2 3" xfId="13730"/>
    <cellStyle name="Vejica 2 5 2 3 3 2 3 2" xfId="27888"/>
    <cellStyle name="Vejica 2 5 2 3 3 2 4" xfId="17988"/>
    <cellStyle name="Vejica 2 5 2 3 3 3" xfId="3870"/>
    <cellStyle name="Vejica 2 5 2 3 3 3 2" xfId="8096"/>
    <cellStyle name="Vejica 2 5 2 3 3 3 2 2" xfId="22254"/>
    <cellStyle name="Vejica 2 5 2 3 3 3 3" xfId="12322"/>
    <cellStyle name="Vejica 2 5 2 3 3 3 3 2" xfId="26480"/>
    <cellStyle name="Vejica 2 5 2 3 3 3 4" xfId="16580"/>
    <cellStyle name="Vejica 2 5 2 3 3 4" xfId="2462"/>
    <cellStyle name="Vejica 2 5 2 3 3 4 2" xfId="19404"/>
    <cellStyle name="Vejica 2 5 2 3 3 5" xfId="6688"/>
    <cellStyle name="Vejica 2 5 2 3 3 5 2" xfId="20846"/>
    <cellStyle name="Vejica 2 5 2 3 3 6" xfId="10914"/>
    <cellStyle name="Vejica 2 5 2 3 3 6 2" xfId="25072"/>
    <cellStyle name="Vejica 2 5 2 3 3 7" xfId="15172"/>
    <cellStyle name="Vejica 2 5 2 3 4" xfId="4574"/>
    <cellStyle name="Vejica 2 5 2 3 4 2" xfId="8800"/>
    <cellStyle name="Vejica 2 5 2 3 4 2 2" xfId="22958"/>
    <cellStyle name="Vejica 2 5 2 3 4 3" xfId="13026"/>
    <cellStyle name="Vejica 2 5 2 3 4 3 2" xfId="27184"/>
    <cellStyle name="Vejica 2 5 2 3 4 4" xfId="17284"/>
    <cellStyle name="Vejica 2 5 2 3 5" xfId="3166"/>
    <cellStyle name="Vejica 2 5 2 3 5 2" xfId="7392"/>
    <cellStyle name="Vejica 2 5 2 3 5 2 2" xfId="21550"/>
    <cellStyle name="Vejica 2 5 2 3 5 3" xfId="11618"/>
    <cellStyle name="Vejica 2 5 2 3 5 3 2" xfId="25776"/>
    <cellStyle name="Vejica 2 5 2 3 5 4" xfId="15876"/>
    <cellStyle name="Vejica 2 5 2 3 6" xfId="1758"/>
    <cellStyle name="Vejica 2 5 2 3 6 2" xfId="18700"/>
    <cellStyle name="Vejica 2 5 2 3 7" xfId="5984"/>
    <cellStyle name="Vejica 2 5 2 3 7 2" xfId="20142"/>
    <cellStyle name="Vejica 2 5 2 3 8" xfId="10210"/>
    <cellStyle name="Vejica 2 5 2 3 8 2" xfId="24368"/>
    <cellStyle name="Vejica 2 5 2 3 9" xfId="14468"/>
    <cellStyle name="Vejica 2 5 2 4" xfId="483"/>
    <cellStyle name="Vejica 2 5 2 4 2" xfId="1187"/>
    <cellStyle name="Vejica 2 5 2 4 2 2" xfId="5448"/>
    <cellStyle name="Vejica 2 5 2 4 2 2 2" xfId="9674"/>
    <cellStyle name="Vejica 2 5 2 4 2 2 2 2" xfId="23832"/>
    <cellStyle name="Vejica 2 5 2 4 2 2 3" xfId="13900"/>
    <cellStyle name="Vejica 2 5 2 4 2 2 3 2" xfId="28058"/>
    <cellStyle name="Vejica 2 5 2 4 2 2 4" xfId="18158"/>
    <cellStyle name="Vejica 2 5 2 4 2 3" xfId="4040"/>
    <cellStyle name="Vejica 2 5 2 4 2 3 2" xfId="8266"/>
    <cellStyle name="Vejica 2 5 2 4 2 3 2 2" xfId="22424"/>
    <cellStyle name="Vejica 2 5 2 4 2 3 3" xfId="12492"/>
    <cellStyle name="Vejica 2 5 2 4 2 3 3 2" xfId="26650"/>
    <cellStyle name="Vejica 2 5 2 4 2 3 4" xfId="16750"/>
    <cellStyle name="Vejica 2 5 2 4 2 4" xfId="2632"/>
    <cellStyle name="Vejica 2 5 2 4 2 4 2" xfId="19574"/>
    <cellStyle name="Vejica 2 5 2 4 2 5" xfId="6858"/>
    <cellStyle name="Vejica 2 5 2 4 2 5 2" xfId="21016"/>
    <cellStyle name="Vejica 2 5 2 4 2 6" xfId="11084"/>
    <cellStyle name="Vejica 2 5 2 4 2 6 2" xfId="25242"/>
    <cellStyle name="Vejica 2 5 2 4 2 7" xfId="15342"/>
    <cellStyle name="Vejica 2 5 2 4 3" xfId="4744"/>
    <cellStyle name="Vejica 2 5 2 4 3 2" xfId="8970"/>
    <cellStyle name="Vejica 2 5 2 4 3 2 2" xfId="23128"/>
    <cellStyle name="Vejica 2 5 2 4 3 3" xfId="13196"/>
    <cellStyle name="Vejica 2 5 2 4 3 3 2" xfId="27354"/>
    <cellStyle name="Vejica 2 5 2 4 3 4" xfId="17454"/>
    <cellStyle name="Vejica 2 5 2 4 4" xfId="3336"/>
    <cellStyle name="Vejica 2 5 2 4 4 2" xfId="7562"/>
    <cellStyle name="Vejica 2 5 2 4 4 2 2" xfId="21720"/>
    <cellStyle name="Vejica 2 5 2 4 4 3" xfId="11788"/>
    <cellStyle name="Vejica 2 5 2 4 4 3 2" xfId="25946"/>
    <cellStyle name="Vejica 2 5 2 4 4 4" xfId="16046"/>
    <cellStyle name="Vejica 2 5 2 4 5" xfId="1928"/>
    <cellStyle name="Vejica 2 5 2 4 5 2" xfId="18870"/>
    <cellStyle name="Vejica 2 5 2 4 6" xfId="6154"/>
    <cellStyle name="Vejica 2 5 2 4 6 2" xfId="20312"/>
    <cellStyle name="Vejica 2 5 2 4 7" xfId="10380"/>
    <cellStyle name="Vejica 2 5 2 4 7 2" xfId="24538"/>
    <cellStyle name="Vejica 2 5 2 4 8" xfId="14638"/>
    <cellStyle name="Vejica 2 5 2 5" xfId="835"/>
    <cellStyle name="Vejica 2 5 2 5 2" xfId="5096"/>
    <cellStyle name="Vejica 2 5 2 5 2 2" xfId="9322"/>
    <cellStyle name="Vejica 2 5 2 5 2 2 2" xfId="23480"/>
    <cellStyle name="Vejica 2 5 2 5 2 3" xfId="13548"/>
    <cellStyle name="Vejica 2 5 2 5 2 3 2" xfId="27706"/>
    <cellStyle name="Vejica 2 5 2 5 2 4" xfId="17806"/>
    <cellStyle name="Vejica 2 5 2 5 3" xfId="3688"/>
    <cellStyle name="Vejica 2 5 2 5 3 2" xfId="7914"/>
    <cellStyle name="Vejica 2 5 2 5 3 2 2" xfId="22072"/>
    <cellStyle name="Vejica 2 5 2 5 3 3" xfId="12140"/>
    <cellStyle name="Vejica 2 5 2 5 3 3 2" xfId="26298"/>
    <cellStyle name="Vejica 2 5 2 5 3 4" xfId="16398"/>
    <cellStyle name="Vejica 2 5 2 5 4" xfId="2280"/>
    <cellStyle name="Vejica 2 5 2 5 4 2" xfId="19222"/>
    <cellStyle name="Vejica 2 5 2 5 5" xfId="6506"/>
    <cellStyle name="Vejica 2 5 2 5 5 2" xfId="20664"/>
    <cellStyle name="Vejica 2 5 2 5 6" xfId="10732"/>
    <cellStyle name="Vejica 2 5 2 5 6 2" xfId="24890"/>
    <cellStyle name="Vejica 2 5 2 5 7" xfId="14990"/>
    <cellStyle name="Vejica 2 5 2 6" xfId="4360"/>
    <cellStyle name="Vejica 2 5 2 6 2" xfId="8586"/>
    <cellStyle name="Vejica 2 5 2 6 2 2" xfId="22744"/>
    <cellStyle name="Vejica 2 5 2 6 3" xfId="12812"/>
    <cellStyle name="Vejica 2 5 2 6 3 2" xfId="26970"/>
    <cellStyle name="Vejica 2 5 2 6 4" xfId="17070"/>
    <cellStyle name="Vejica 2 5 2 7" xfId="2952"/>
    <cellStyle name="Vejica 2 5 2 7 2" xfId="7178"/>
    <cellStyle name="Vejica 2 5 2 7 2 2" xfId="21336"/>
    <cellStyle name="Vejica 2 5 2 7 3" xfId="11404"/>
    <cellStyle name="Vejica 2 5 2 7 3 2" xfId="25562"/>
    <cellStyle name="Vejica 2 5 2 7 4" xfId="15662"/>
    <cellStyle name="Vejica 2 5 2 8" xfId="1512"/>
    <cellStyle name="Vejica 2 5 2 8 2" xfId="18454"/>
    <cellStyle name="Vejica 2 5 2 9" xfId="5738"/>
    <cellStyle name="Vejica 2 5 2 9 2" xfId="19896"/>
    <cellStyle name="Vejica 2 5 3" xfId="130"/>
    <cellStyle name="Vejica 2 5 3 10" xfId="14286"/>
    <cellStyle name="Vejica 2 5 3 2" xfId="290"/>
    <cellStyle name="Vejica 2 5 3 2 2" xfId="643"/>
    <cellStyle name="Vejica 2 5 3 2 2 2" xfId="1347"/>
    <cellStyle name="Vejica 2 5 3 2 2 2 2" xfId="5608"/>
    <cellStyle name="Vejica 2 5 3 2 2 2 2 2" xfId="9834"/>
    <cellStyle name="Vejica 2 5 3 2 2 2 2 2 2" xfId="23992"/>
    <cellStyle name="Vejica 2 5 3 2 2 2 2 3" xfId="14060"/>
    <cellStyle name="Vejica 2 5 3 2 2 2 2 3 2" xfId="28218"/>
    <cellStyle name="Vejica 2 5 3 2 2 2 2 4" xfId="18318"/>
    <cellStyle name="Vejica 2 5 3 2 2 2 3" xfId="4200"/>
    <cellStyle name="Vejica 2 5 3 2 2 2 3 2" xfId="8426"/>
    <cellStyle name="Vejica 2 5 3 2 2 2 3 2 2" xfId="22584"/>
    <cellStyle name="Vejica 2 5 3 2 2 2 3 3" xfId="12652"/>
    <cellStyle name="Vejica 2 5 3 2 2 2 3 3 2" xfId="26810"/>
    <cellStyle name="Vejica 2 5 3 2 2 2 3 4" xfId="16910"/>
    <cellStyle name="Vejica 2 5 3 2 2 2 4" xfId="2792"/>
    <cellStyle name="Vejica 2 5 3 2 2 2 4 2" xfId="19734"/>
    <cellStyle name="Vejica 2 5 3 2 2 2 5" xfId="7018"/>
    <cellStyle name="Vejica 2 5 3 2 2 2 5 2" xfId="21176"/>
    <cellStyle name="Vejica 2 5 3 2 2 2 6" xfId="11244"/>
    <cellStyle name="Vejica 2 5 3 2 2 2 6 2" xfId="25402"/>
    <cellStyle name="Vejica 2 5 3 2 2 2 7" xfId="15502"/>
    <cellStyle name="Vejica 2 5 3 2 2 3" xfId="4904"/>
    <cellStyle name="Vejica 2 5 3 2 2 3 2" xfId="9130"/>
    <cellStyle name="Vejica 2 5 3 2 2 3 2 2" xfId="23288"/>
    <cellStyle name="Vejica 2 5 3 2 2 3 3" xfId="13356"/>
    <cellStyle name="Vejica 2 5 3 2 2 3 3 2" xfId="27514"/>
    <cellStyle name="Vejica 2 5 3 2 2 3 4" xfId="17614"/>
    <cellStyle name="Vejica 2 5 3 2 2 4" xfId="3496"/>
    <cellStyle name="Vejica 2 5 3 2 2 4 2" xfId="7722"/>
    <cellStyle name="Vejica 2 5 3 2 2 4 2 2" xfId="21880"/>
    <cellStyle name="Vejica 2 5 3 2 2 4 3" xfId="11948"/>
    <cellStyle name="Vejica 2 5 3 2 2 4 3 2" xfId="26106"/>
    <cellStyle name="Vejica 2 5 3 2 2 4 4" xfId="16206"/>
    <cellStyle name="Vejica 2 5 3 2 2 5" xfId="2088"/>
    <cellStyle name="Vejica 2 5 3 2 2 5 2" xfId="19030"/>
    <cellStyle name="Vejica 2 5 3 2 2 6" xfId="6314"/>
    <cellStyle name="Vejica 2 5 3 2 2 6 2" xfId="20472"/>
    <cellStyle name="Vejica 2 5 3 2 2 7" xfId="10540"/>
    <cellStyle name="Vejica 2 5 3 2 2 7 2" xfId="24698"/>
    <cellStyle name="Vejica 2 5 3 2 2 8" xfId="14798"/>
    <cellStyle name="Vejica 2 5 3 2 3" xfId="995"/>
    <cellStyle name="Vejica 2 5 3 2 3 2" xfId="5256"/>
    <cellStyle name="Vejica 2 5 3 2 3 2 2" xfId="9482"/>
    <cellStyle name="Vejica 2 5 3 2 3 2 2 2" xfId="23640"/>
    <cellStyle name="Vejica 2 5 3 2 3 2 3" xfId="13708"/>
    <cellStyle name="Vejica 2 5 3 2 3 2 3 2" xfId="27866"/>
    <cellStyle name="Vejica 2 5 3 2 3 2 4" xfId="17966"/>
    <cellStyle name="Vejica 2 5 3 2 3 3" xfId="3848"/>
    <cellStyle name="Vejica 2 5 3 2 3 3 2" xfId="8074"/>
    <cellStyle name="Vejica 2 5 3 2 3 3 2 2" xfId="22232"/>
    <cellStyle name="Vejica 2 5 3 2 3 3 3" xfId="12300"/>
    <cellStyle name="Vejica 2 5 3 2 3 3 3 2" xfId="26458"/>
    <cellStyle name="Vejica 2 5 3 2 3 3 4" xfId="16558"/>
    <cellStyle name="Vejica 2 5 3 2 3 4" xfId="2440"/>
    <cellStyle name="Vejica 2 5 3 2 3 4 2" xfId="19382"/>
    <cellStyle name="Vejica 2 5 3 2 3 5" xfId="6666"/>
    <cellStyle name="Vejica 2 5 3 2 3 5 2" xfId="20824"/>
    <cellStyle name="Vejica 2 5 3 2 3 6" xfId="10892"/>
    <cellStyle name="Vejica 2 5 3 2 3 6 2" xfId="25050"/>
    <cellStyle name="Vejica 2 5 3 2 3 7" xfId="15150"/>
    <cellStyle name="Vejica 2 5 3 2 4" xfId="4552"/>
    <cellStyle name="Vejica 2 5 3 2 4 2" xfId="8778"/>
    <cellStyle name="Vejica 2 5 3 2 4 2 2" xfId="22936"/>
    <cellStyle name="Vejica 2 5 3 2 4 3" xfId="13004"/>
    <cellStyle name="Vejica 2 5 3 2 4 3 2" xfId="27162"/>
    <cellStyle name="Vejica 2 5 3 2 4 4" xfId="17262"/>
    <cellStyle name="Vejica 2 5 3 2 5" xfId="3144"/>
    <cellStyle name="Vejica 2 5 3 2 5 2" xfId="7370"/>
    <cellStyle name="Vejica 2 5 3 2 5 2 2" xfId="21528"/>
    <cellStyle name="Vejica 2 5 3 2 5 3" xfId="11596"/>
    <cellStyle name="Vejica 2 5 3 2 5 3 2" xfId="25754"/>
    <cellStyle name="Vejica 2 5 3 2 5 4" xfId="15854"/>
    <cellStyle name="Vejica 2 5 3 2 6" xfId="1736"/>
    <cellStyle name="Vejica 2 5 3 2 6 2" xfId="18678"/>
    <cellStyle name="Vejica 2 5 3 2 7" xfId="5962"/>
    <cellStyle name="Vejica 2 5 3 2 7 2" xfId="20120"/>
    <cellStyle name="Vejica 2 5 3 2 8" xfId="10188"/>
    <cellStyle name="Vejica 2 5 3 2 8 2" xfId="24346"/>
    <cellStyle name="Vejica 2 5 3 2 9" xfId="14446"/>
    <cellStyle name="Vejica 2 5 3 3" xfId="515"/>
    <cellStyle name="Vejica 2 5 3 3 2" xfId="1219"/>
    <cellStyle name="Vejica 2 5 3 3 2 2" xfId="5480"/>
    <cellStyle name="Vejica 2 5 3 3 2 2 2" xfId="9706"/>
    <cellStyle name="Vejica 2 5 3 3 2 2 2 2" xfId="23864"/>
    <cellStyle name="Vejica 2 5 3 3 2 2 3" xfId="13932"/>
    <cellStyle name="Vejica 2 5 3 3 2 2 3 2" xfId="28090"/>
    <cellStyle name="Vejica 2 5 3 3 2 2 4" xfId="18190"/>
    <cellStyle name="Vejica 2 5 3 3 2 3" xfId="4072"/>
    <cellStyle name="Vejica 2 5 3 3 2 3 2" xfId="8298"/>
    <cellStyle name="Vejica 2 5 3 3 2 3 2 2" xfId="22456"/>
    <cellStyle name="Vejica 2 5 3 3 2 3 3" xfId="12524"/>
    <cellStyle name="Vejica 2 5 3 3 2 3 3 2" xfId="26682"/>
    <cellStyle name="Vejica 2 5 3 3 2 3 4" xfId="16782"/>
    <cellStyle name="Vejica 2 5 3 3 2 4" xfId="2664"/>
    <cellStyle name="Vejica 2 5 3 3 2 4 2" xfId="19606"/>
    <cellStyle name="Vejica 2 5 3 3 2 5" xfId="6890"/>
    <cellStyle name="Vejica 2 5 3 3 2 5 2" xfId="21048"/>
    <cellStyle name="Vejica 2 5 3 3 2 6" xfId="11116"/>
    <cellStyle name="Vejica 2 5 3 3 2 6 2" xfId="25274"/>
    <cellStyle name="Vejica 2 5 3 3 2 7" xfId="15374"/>
    <cellStyle name="Vejica 2 5 3 3 3" xfId="4776"/>
    <cellStyle name="Vejica 2 5 3 3 3 2" xfId="9002"/>
    <cellStyle name="Vejica 2 5 3 3 3 2 2" xfId="23160"/>
    <cellStyle name="Vejica 2 5 3 3 3 3" xfId="13228"/>
    <cellStyle name="Vejica 2 5 3 3 3 3 2" xfId="27386"/>
    <cellStyle name="Vejica 2 5 3 3 3 4" xfId="17486"/>
    <cellStyle name="Vejica 2 5 3 3 4" xfId="3368"/>
    <cellStyle name="Vejica 2 5 3 3 4 2" xfId="7594"/>
    <cellStyle name="Vejica 2 5 3 3 4 2 2" xfId="21752"/>
    <cellStyle name="Vejica 2 5 3 3 4 3" xfId="11820"/>
    <cellStyle name="Vejica 2 5 3 3 4 3 2" xfId="25978"/>
    <cellStyle name="Vejica 2 5 3 3 4 4" xfId="16078"/>
    <cellStyle name="Vejica 2 5 3 3 5" xfId="1960"/>
    <cellStyle name="Vejica 2 5 3 3 5 2" xfId="18902"/>
    <cellStyle name="Vejica 2 5 3 3 6" xfId="6186"/>
    <cellStyle name="Vejica 2 5 3 3 6 2" xfId="20344"/>
    <cellStyle name="Vejica 2 5 3 3 7" xfId="10412"/>
    <cellStyle name="Vejica 2 5 3 3 7 2" xfId="24570"/>
    <cellStyle name="Vejica 2 5 3 3 8" xfId="14670"/>
    <cellStyle name="Vejica 2 5 3 4" xfId="867"/>
    <cellStyle name="Vejica 2 5 3 4 2" xfId="5128"/>
    <cellStyle name="Vejica 2 5 3 4 2 2" xfId="9354"/>
    <cellStyle name="Vejica 2 5 3 4 2 2 2" xfId="23512"/>
    <cellStyle name="Vejica 2 5 3 4 2 3" xfId="13580"/>
    <cellStyle name="Vejica 2 5 3 4 2 3 2" xfId="27738"/>
    <cellStyle name="Vejica 2 5 3 4 2 4" xfId="17838"/>
    <cellStyle name="Vejica 2 5 3 4 3" xfId="3720"/>
    <cellStyle name="Vejica 2 5 3 4 3 2" xfId="7946"/>
    <cellStyle name="Vejica 2 5 3 4 3 2 2" xfId="22104"/>
    <cellStyle name="Vejica 2 5 3 4 3 3" xfId="12172"/>
    <cellStyle name="Vejica 2 5 3 4 3 3 2" xfId="26330"/>
    <cellStyle name="Vejica 2 5 3 4 3 4" xfId="16430"/>
    <cellStyle name="Vejica 2 5 3 4 4" xfId="2312"/>
    <cellStyle name="Vejica 2 5 3 4 4 2" xfId="19254"/>
    <cellStyle name="Vejica 2 5 3 4 5" xfId="6538"/>
    <cellStyle name="Vejica 2 5 3 4 5 2" xfId="20696"/>
    <cellStyle name="Vejica 2 5 3 4 6" xfId="10764"/>
    <cellStyle name="Vejica 2 5 3 4 6 2" xfId="24922"/>
    <cellStyle name="Vejica 2 5 3 4 7" xfId="15022"/>
    <cellStyle name="Vejica 2 5 3 5" xfId="4392"/>
    <cellStyle name="Vejica 2 5 3 5 2" xfId="8618"/>
    <cellStyle name="Vejica 2 5 3 5 2 2" xfId="22776"/>
    <cellStyle name="Vejica 2 5 3 5 3" xfId="12844"/>
    <cellStyle name="Vejica 2 5 3 5 3 2" xfId="27002"/>
    <cellStyle name="Vejica 2 5 3 5 4" xfId="17102"/>
    <cellStyle name="Vejica 2 5 3 6" xfId="2984"/>
    <cellStyle name="Vejica 2 5 3 6 2" xfId="7210"/>
    <cellStyle name="Vejica 2 5 3 6 2 2" xfId="21368"/>
    <cellStyle name="Vejica 2 5 3 6 3" xfId="11436"/>
    <cellStyle name="Vejica 2 5 3 6 3 2" xfId="25594"/>
    <cellStyle name="Vejica 2 5 3 6 4" xfId="15694"/>
    <cellStyle name="Vejica 2 5 3 7" xfId="1576"/>
    <cellStyle name="Vejica 2 5 3 7 2" xfId="18518"/>
    <cellStyle name="Vejica 2 5 3 8" xfId="5802"/>
    <cellStyle name="Vejica 2 5 3 8 2" xfId="19960"/>
    <cellStyle name="Vejica 2 5 3 9" xfId="10028"/>
    <cellStyle name="Vejica 2 5 3 9 2" xfId="24186"/>
    <cellStyle name="Vejica 2 5 4" xfId="60"/>
    <cellStyle name="Vejica 2 5 4 10" xfId="14254"/>
    <cellStyle name="Vejica 2 5 4 2" xfId="226"/>
    <cellStyle name="Vejica 2 5 4 2 2" xfId="579"/>
    <cellStyle name="Vejica 2 5 4 2 2 2" xfId="1283"/>
    <cellStyle name="Vejica 2 5 4 2 2 2 2" xfId="5544"/>
    <cellStyle name="Vejica 2 5 4 2 2 2 2 2" xfId="9770"/>
    <cellStyle name="Vejica 2 5 4 2 2 2 2 2 2" xfId="23928"/>
    <cellStyle name="Vejica 2 5 4 2 2 2 2 3" xfId="13996"/>
    <cellStyle name="Vejica 2 5 4 2 2 2 2 3 2" xfId="28154"/>
    <cellStyle name="Vejica 2 5 4 2 2 2 2 4" xfId="18254"/>
    <cellStyle name="Vejica 2 5 4 2 2 2 3" xfId="4136"/>
    <cellStyle name="Vejica 2 5 4 2 2 2 3 2" xfId="8362"/>
    <cellStyle name="Vejica 2 5 4 2 2 2 3 2 2" xfId="22520"/>
    <cellStyle name="Vejica 2 5 4 2 2 2 3 3" xfId="12588"/>
    <cellStyle name="Vejica 2 5 4 2 2 2 3 3 2" xfId="26746"/>
    <cellStyle name="Vejica 2 5 4 2 2 2 3 4" xfId="16846"/>
    <cellStyle name="Vejica 2 5 4 2 2 2 4" xfId="2728"/>
    <cellStyle name="Vejica 2 5 4 2 2 2 4 2" xfId="19670"/>
    <cellStyle name="Vejica 2 5 4 2 2 2 5" xfId="6954"/>
    <cellStyle name="Vejica 2 5 4 2 2 2 5 2" xfId="21112"/>
    <cellStyle name="Vejica 2 5 4 2 2 2 6" xfId="11180"/>
    <cellStyle name="Vejica 2 5 4 2 2 2 6 2" xfId="25338"/>
    <cellStyle name="Vejica 2 5 4 2 2 2 7" xfId="15438"/>
    <cellStyle name="Vejica 2 5 4 2 2 3" xfId="4840"/>
    <cellStyle name="Vejica 2 5 4 2 2 3 2" xfId="9066"/>
    <cellStyle name="Vejica 2 5 4 2 2 3 2 2" xfId="23224"/>
    <cellStyle name="Vejica 2 5 4 2 2 3 3" xfId="13292"/>
    <cellStyle name="Vejica 2 5 4 2 2 3 3 2" xfId="27450"/>
    <cellStyle name="Vejica 2 5 4 2 2 3 4" xfId="17550"/>
    <cellStyle name="Vejica 2 5 4 2 2 4" xfId="3432"/>
    <cellStyle name="Vejica 2 5 4 2 2 4 2" xfId="7658"/>
    <cellStyle name="Vejica 2 5 4 2 2 4 2 2" xfId="21816"/>
    <cellStyle name="Vejica 2 5 4 2 2 4 3" xfId="11884"/>
    <cellStyle name="Vejica 2 5 4 2 2 4 3 2" xfId="26042"/>
    <cellStyle name="Vejica 2 5 4 2 2 4 4" xfId="16142"/>
    <cellStyle name="Vejica 2 5 4 2 2 5" xfId="2024"/>
    <cellStyle name="Vejica 2 5 4 2 2 5 2" xfId="18966"/>
    <cellStyle name="Vejica 2 5 4 2 2 6" xfId="6250"/>
    <cellStyle name="Vejica 2 5 4 2 2 6 2" xfId="20408"/>
    <cellStyle name="Vejica 2 5 4 2 2 7" xfId="10476"/>
    <cellStyle name="Vejica 2 5 4 2 2 7 2" xfId="24634"/>
    <cellStyle name="Vejica 2 5 4 2 2 8" xfId="14734"/>
    <cellStyle name="Vejica 2 5 4 2 3" xfId="931"/>
    <cellStyle name="Vejica 2 5 4 2 3 2" xfId="5192"/>
    <cellStyle name="Vejica 2 5 4 2 3 2 2" xfId="9418"/>
    <cellStyle name="Vejica 2 5 4 2 3 2 2 2" xfId="23576"/>
    <cellStyle name="Vejica 2 5 4 2 3 2 3" xfId="13644"/>
    <cellStyle name="Vejica 2 5 4 2 3 2 3 2" xfId="27802"/>
    <cellStyle name="Vejica 2 5 4 2 3 2 4" xfId="17902"/>
    <cellStyle name="Vejica 2 5 4 2 3 3" xfId="3784"/>
    <cellStyle name="Vejica 2 5 4 2 3 3 2" xfId="8010"/>
    <cellStyle name="Vejica 2 5 4 2 3 3 2 2" xfId="22168"/>
    <cellStyle name="Vejica 2 5 4 2 3 3 3" xfId="12236"/>
    <cellStyle name="Vejica 2 5 4 2 3 3 3 2" xfId="26394"/>
    <cellStyle name="Vejica 2 5 4 2 3 3 4" xfId="16494"/>
    <cellStyle name="Vejica 2 5 4 2 3 4" xfId="2376"/>
    <cellStyle name="Vejica 2 5 4 2 3 4 2" xfId="19318"/>
    <cellStyle name="Vejica 2 5 4 2 3 5" xfId="6602"/>
    <cellStyle name="Vejica 2 5 4 2 3 5 2" xfId="20760"/>
    <cellStyle name="Vejica 2 5 4 2 3 6" xfId="10828"/>
    <cellStyle name="Vejica 2 5 4 2 3 6 2" xfId="24986"/>
    <cellStyle name="Vejica 2 5 4 2 3 7" xfId="15086"/>
    <cellStyle name="Vejica 2 5 4 2 4" xfId="4488"/>
    <cellStyle name="Vejica 2 5 4 2 4 2" xfId="8714"/>
    <cellStyle name="Vejica 2 5 4 2 4 2 2" xfId="22872"/>
    <cellStyle name="Vejica 2 5 4 2 4 3" xfId="12940"/>
    <cellStyle name="Vejica 2 5 4 2 4 3 2" xfId="27098"/>
    <cellStyle name="Vejica 2 5 4 2 4 4" xfId="17198"/>
    <cellStyle name="Vejica 2 5 4 2 5" xfId="3080"/>
    <cellStyle name="Vejica 2 5 4 2 5 2" xfId="7306"/>
    <cellStyle name="Vejica 2 5 4 2 5 2 2" xfId="21464"/>
    <cellStyle name="Vejica 2 5 4 2 5 3" xfId="11532"/>
    <cellStyle name="Vejica 2 5 4 2 5 3 2" xfId="25690"/>
    <cellStyle name="Vejica 2 5 4 2 5 4" xfId="15790"/>
    <cellStyle name="Vejica 2 5 4 2 6" xfId="1672"/>
    <cellStyle name="Vejica 2 5 4 2 6 2" xfId="18614"/>
    <cellStyle name="Vejica 2 5 4 2 7" xfId="5898"/>
    <cellStyle name="Vejica 2 5 4 2 7 2" xfId="20056"/>
    <cellStyle name="Vejica 2 5 4 2 8" xfId="10124"/>
    <cellStyle name="Vejica 2 5 4 2 8 2" xfId="24282"/>
    <cellStyle name="Vejica 2 5 4 2 9" xfId="14382"/>
    <cellStyle name="Vejica 2 5 4 3" xfId="451"/>
    <cellStyle name="Vejica 2 5 4 3 2" xfId="1155"/>
    <cellStyle name="Vejica 2 5 4 3 2 2" xfId="5416"/>
    <cellStyle name="Vejica 2 5 4 3 2 2 2" xfId="9642"/>
    <cellStyle name="Vejica 2 5 4 3 2 2 2 2" xfId="23800"/>
    <cellStyle name="Vejica 2 5 4 3 2 2 3" xfId="13868"/>
    <cellStyle name="Vejica 2 5 4 3 2 2 3 2" xfId="28026"/>
    <cellStyle name="Vejica 2 5 4 3 2 2 4" xfId="18126"/>
    <cellStyle name="Vejica 2 5 4 3 2 3" xfId="4008"/>
    <cellStyle name="Vejica 2 5 4 3 2 3 2" xfId="8234"/>
    <cellStyle name="Vejica 2 5 4 3 2 3 2 2" xfId="22392"/>
    <cellStyle name="Vejica 2 5 4 3 2 3 3" xfId="12460"/>
    <cellStyle name="Vejica 2 5 4 3 2 3 3 2" xfId="26618"/>
    <cellStyle name="Vejica 2 5 4 3 2 3 4" xfId="16718"/>
    <cellStyle name="Vejica 2 5 4 3 2 4" xfId="2600"/>
    <cellStyle name="Vejica 2 5 4 3 2 4 2" xfId="19542"/>
    <cellStyle name="Vejica 2 5 4 3 2 5" xfId="6826"/>
    <cellStyle name="Vejica 2 5 4 3 2 5 2" xfId="20984"/>
    <cellStyle name="Vejica 2 5 4 3 2 6" xfId="11052"/>
    <cellStyle name="Vejica 2 5 4 3 2 6 2" xfId="25210"/>
    <cellStyle name="Vejica 2 5 4 3 2 7" xfId="15310"/>
    <cellStyle name="Vejica 2 5 4 3 3" xfId="4712"/>
    <cellStyle name="Vejica 2 5 4 3 3 2" xfId="8938"/>
    <cellStyle name="Vejica 2 5 4 3 3 2 2" xfId="23096"/>
    <cellStyle name="Vejica 2 5 4 3 3 3" xfId="13164"/>
    <cellStyle name="Vejica 2 5 4 3 3 3 2" xfId="27322"/>
    <cellStyle name="Vejica 2 5 4 3 3 4" xfId="17422"/>
    <cellStyle name="Vejica 2 5 4 3 4" xfId="3304"/>
    <cellStyle name="Vejica 2 5 4 3 4 2" xfId="7530"/>
    <cellStyle name="Vejica 2 5 4 3 4 2 2" xfId="21688"/>
    <cellStyle name="Vejica 2 5 4 3 4 3" xfId="11756"/>
    <cellStyle name="Vejica 2 5 4 3 4 3 2" xfId="25914"/>
    <cellStyle name="Vejica 2 5 4 3 4 4" xfId="16014"/>
    <cellStyle name="Vejica 2 5 4 3 5" xfId="1896"/>
    <cellStyle name="Vejica 2 5 4 3 5 2" xfId="18838"/>
    <cellStyle name="Vejica 2 5 4 3 6" xfId="6122"/>
    <cellStyle name="Vejica 2 5 4 3 6 2" xfId="20280"/>
    <cellStyle name="Vejica 2 5 4 3 7" xfId="10348"/>
    <cellStyle name="Vejica 2 5 4 3 7 2" xfId="24506"/>
    <cellStyle name="Vejica 2 5 4 3 8" xfId="14606"/>
    <cellStyle name="Vejica 2 5 4 4" xfId="803"/>
    <cellStyle name="Vejica 2 5 4 4 2" xfId="5064"/>
    <cellStyle name="Vejica 2 5 4 4 2 2" xfId="9290"/>
    <cellStyle name="Vejica 2 5 4 4 2 2 2" xfId="23448"/>
    <cellStyle name="Vejica 2 5 4 4 2 3" xfId="13516"/>
    <cellStyle name="Vejica 2 5 4 4 2 3 2" xfId="27674"/>
    <cellStyle name="Vejica 2 5 4 4 2 4" xfId="17774"/>
    <cellStyle name="Vejica 2 5 4 4 3" xfId="3656"/>
    <cellStyle name="Vejica 2 5 4 4 3 2" xfId="7882"/>
    <cellStyle name="Vejica 2 5 4 4 3 2 2" xfId="22040"/>
    <cellStyle name="Vejica 2 5 4 4 3 3" xfId="12108"/>
    <cellStyle name="Vejica 2 5 4 4 3 3 2" xfId="26266"/>
    <cellStyle name="Vejica 2 5 4 4 3 4" xfId="16366"/>
    <cellStyle name="Vejica 2 5 4 4 4" xfId="2248"/>
    <cellStyle name="Vejica 2 5 4 4 4 2" xfId="19190"/>
    <cellStyle name="Vejica 2 5 4 4 5" xfId="6474"/>
    <cellStyle name="Vejica 2 5 4 4 5 2" xfId="20632"/>
    <cellStyle name="Vejica 2 5 4 4 6" xfId="10700"/>
    <cellStyle name="Vejica 2 5 4 4 6 2" xfId="24858"/>
    <cellStyle name="Vejica 2 5 4 4 7" xfId="14958"/>
    <cellStyle name="Vejica 2 5 4 5" xfId="4328"/>
    <cellStyle name="Vejica 2 5 4 5 2" xfId="8554"/>
    <cellStyle name="Vejica 2 5 4 5 2 2" xfId="22712"/>
    <cellStyle name="Vejica 2 5 4 5 3" xfId="12780"/>
    <cellStyle name="Vejica 2 5 4 5 3 2" xfId="26938"/>
    <cellStyle name="Vejica 2 5 4 5 4" xfId="17038"/>
    <cellStyle name="Vejica 2 5 4 6" xfId="2920"/>
    <cellStyle name="Vejica 2 5 4 6 2" xfId="7146"/>
    <cellStyle name="Vejica 2 5 4 6 2 2" xfId="21304"/>
    <cellStyle name="Vejica 2 5 4 6 3" xfId="11372"/>
    <cellStyle name="Vejica 2 5 4 6 3 2" xfId="25530"/>
    <cellStyle name="Vejica 2 5 4 6 4" xfId="15630"/>
    <cellStyle name="Vejica 2 5 4 7" xfId="1544"/>
    <cellStyle name="Vejica 2 5 4 7 2" xfId="18486"/>
    <cellStyle name="Vejica 2 5 4 8" xfId="5770"/>
    <cellStyle name="Vejica 2 5 4 8 2" xfId="19928"/>
    <cellStyle name="Vejica 2 5 4 9" xfId="9996"/>
    <cellStyle name="Vejica 2 5 4 9 2" xfId="24154"/>
    <cellStyle name="Vejica 2 5 5" xfId="159"/>
    <cellStyle name="Vejica 2 5 5 2" xfId="544"/>
    <cellStyle name="Vejica 2 5 5 2 2" xfId="1248"/>
    <cellStyle name="Vejica 2 5 5 2 2 2" xfId="5509"/>
    <cellStyle name="Vejica 2 5 5 2 2 2 2" xfId="9735"/>
    <cellStyle name="Vejica 2 5 5 2 2 2 2 2" xfId="23893"/>
    <cellStyle name="Vejica 2 5 5 2 2 2 3" xfId="13961"/>
    <cellStyle name="Vejica 2 5 5 2 2 2 3 2" xfId="28119"/>
    <cellStyle name="Vejica 2 5 5 2 2 2 4" xfId="18219"/>
    <cellStyle name="Vejica 2 5 5 2 2 3" xfId="4101"/>
    <cellStyle name="Vejica 2 5 5 2 2 3 2" xfId="8327"/>
    <cellStyle name="Vejica 2 5 5 2 2 3 2 2" xfId="22485"/>
    <cellStyle name="Vejica 2 5 5 2 2 3 3" xfId="12553"/>
    <cellStyle name="Vejica 2 5 5 2 2 3 3 2" xfId="26711"/>
    <cellStyle name="Vejica 2 5 5 2 2 3 4" xfId="16811"/>
    <cellStyle name="Vejica 2 5 5 2 2 4" xfId="2693"/>
    <cellStyle name="Vejica 2 5 5 2 2 4 2" xfId="19635"/>
    <cellStyle name="Vejica 2 5 5 2 2 5" xfId="6919"/>
    <cellStyle name="Vejica 2 5 5 2 2 5 2" xfId="21077"/>
    <cellStyle name="Vejica 2 5 5 2 2 6" xfId="11145"/>
    <cellStyle name="Vejica 2 5 5 2 2 6 2" xfId="25303"/>
    <cellStyle name="Vejica 2 5 5 2 2 7" xfId="15403"/>
    <cellStyle name="Vejica 2 5 5 2 3" xfId="4805"/>
    <cellStyle name="Vejica 2 5 5 2 3 2" xfId="9031"/>
    <cellStyle name="Vejica 2 5 5 2 3 2 2" xfId="23189"/>
    <cellStyle name="Vejica 2 5 5 2 3 3" xfId="13257"/>
    <cellStyle name="Vejica 2 5 5 2 3 3 2" xfId="27415"/>
    <cellStyle name="Vejica 2 5 5 2 3 4" xfId="17515"/>
    <cellStyle name="Vejica 2 5 5 2 4" xfId="3397"/>
    <cellStyle name="Vejica 2 5 5 2 4 2" xfId="7623"/>
    <cellStyle name="Vejica 2 5 5 2 4 2 2" xfId="21781"/>
    <cellStyle name="Vejica 2 5 5 2 4 3" xfId="11849"/>
    <cellStyle name="Vejica 2 5 5 2 4 3 2" xfId="26007"/>
    <cellStyle name="Vejica 2 5 5 2 4 4" xfId="16107"/>
    <cellStyle name="Vejica 2 5 5 2 5" xfId="1989"/>
    <cellStyle name="Vejica 2 5 5 2 5 2" xfId="18931"/>
    <cellStyle name="Vejica 2 5 5 2 6" xfId="6215"/>
    <cellStyle name="Vejica 2 5 5 2 6 2" xfId="20373"/>
    <cellStyle name="Vejica 2 5 5 2 7" xfId="10441"/>
    <cellStyle name="Vejica 2 5 5 2 7 2" xfId="24599"/>
    <cellStyle name="Vejica 2 5 5 2 8" xfId="14699"/>
    <cellStyle name="Vejica 2 5 5 3" xfId="896"/>
    <cellStyle name="Vejica 2 5 5 3 2" xfId="5157"/>
    <cellStyle name="Vejica 2 5 5 3 2 2" xfId="9383"/>
    <cellStyle name="Vejica 2 5 5 3 2 2 2" xfId="23541"/>
    <cellStyle name="Vejica 2 5 5 3 2 3" xfId="13609"/>
    <cellStyle name="Vejica 2 5 5 3 2 3 2" xfId="27767"/>
    <cellStyle name="Vejica 2 5 5 3 2 4" xfId="17867"/>
    <cellStyle name="Vejica 2 5 5 3 3" xfId="3749"/>
    <cellStyle name="Vejica 2 5 5 3 3 2" xfId="7975"/>
    <cellStyle name="Vejica 2 5 5 3 3 2 2" xfId="22133"/>
    <cellStyle name="Vejica 2 5 5 3 3 3" xfId="12201"/>
    <cellStyle name="Vejica 2 5 5 3 3 3 2" xfId="26359"/>
    <cellStyle name="Vejica 2 5 5 3 3 4" xfId="16459"/>
    <cellStyle name="Vejica 2 5 5 3 4" xfId="2341"/>
    <cellStyle name="Vejica 2 5 5 3 4 2" xfId="19283"/>
    <cellStyle name="Vejica 2 5 5 3 5" xfId="6567"/>
    <cellStyle name="Vejica 2 5 5 3 5 2" xfId="20725"/>
    <cellStyle name="Vejica 2 5 5 3 6" xfId="10793"/>
    <cellStyle name="Vejica 2 5 5 3 6 2" xfId="24951"/>
    <cellStyle name="Vejica 2 5 5 3 7" xfId="15051"/>
    <cellStyle name="Vejica 2 5 5 4" xfId="4421"/>
    <cellStyle name="Vejica 2 5 5 4 2" xfId="8647"/>
    <cellStyle name="Vejica 2 5 5 4 2 2" xfId="22805"/>
    <cellStyle name="Vejica 2 5 5 4 3" xfId="12873"/>
    <cellStyle name="Vejica 2 5 5 4 3 2" xfId="27031"/>
    <cellStyle name="Vejica 2 5 5 4 4" xfId="17131"/>
    <cellStyle name="Vejica 2 5 5 5" xfId="3013"/>
    <cellStyle name="Vejica 2 5 5 5 2" xfId="7239"/>
    <cellStyle name="Vejica 2 5 5 5 2 2" xfId="21397"/>
    <cellStyle name="Vejica 2 5 5 5 3" xfId="11465"/>
    <cellStyle name="Vejica 2 5 5 5 3 2" xfId="25623"/>
    <cellStyle name="Vejica 2 5 5 5 4" xfId="15723"/>
    <cellStyle name="Vejica 2 5 5 6" xfId="1605"/>
    <cellStyle name="Vejica 2 5 5 6 2" xfId="18547"/>
    <cellStyle name="Vejica 2 5 5 7" xfId="5831"/>
    <cellStyle name="Vejica 2 5 5 7 2" xfId="19989"/>
    <cellStyle name="Vejica 2 5 5 8" xfId="10057"/>
    <cellStyle name="Vejica 2 5 5 8 2" xfId="24215"/>
    <cellStyle name="Vejica 2 5 5 9" xfId="14315"/>
    <cellStyle name="Vejica 2 5 6" xfId="191"/>
    <cellStyle name="Vejica 2 5 6 2" xfId="416"/>
    <cellStyle name="Vejica 2 5 6 2 2" xfId="1120"/>
    <cellStyle name="Vejica 2 5 6 2 2 2" xfId="5381"/>
    <cellStyle name="Vejica 2 5 6 2 2 2 2" xfId="9607"/>
    <cellStyle name="Vejica 2 5 6 2 2 2 2 2" xfId="23765"/>
    <cellStyle name="Vejica 2 5 6 2 2 2 3" xfId="13833"/>
    <cellStyle name="Vejica 2 5 6 2 2 2 3 2" xfId="27991"/>
    <cellStyle name="Vejica 2 5 6 2 2 2 4" xfId="18091"/>
    <cellStyle name="Vejica 2 5 6 2 2 3" xfId="3973"/>
    <cellStyle name="Vejica 2 5 6 2 2 3 2" xfId="8199"/>
    <cellStyle name="Vejica 2 5 6 2 2 3 2 2" xfId="22357"/>
    <cellStyle name="Vejica 2 5 6 2 2 3 3" xfId="12425"/>
    <cellStyle name="Vejica 2 5 6 2 2 3 3 2" xfId="26583"/>
    <cellStyle name="Vejica 2 5 6 2 2 3 4" xfId="16683"/>
    <cellStyle name="Vejica 2 5 6 2 2 4" xfId="2565"/>
    <cellStyle name="Vejica 2 5 6 2 2 4 2" xfId="19507"/>
    <cellStyle name="Vejica 2 5 6 2 2 5" xfId="6791"/>
    <cellStyle name="Vejica 2 5 6 2 2 5 2" xfId="20949"/>
    <cellStyle name="Vejica 2 5 6 2 2 6" xfId="11017"/>
    <cellStyle name="Vejica 2 5 6 2 2 6 2" xfId="25175"/>
    <cellStyle name="Vejica 2 5 6 2 2 7" xfId="15275"/>
    <cellStyle name="Vejica 2 5 6 2 3" xfId="4677"/>
    <cellStyle name="Vejica 2 5 6 2 3 2" xfId="8903"/>
    <cellStyle name="Vejica 2 5 6 2 3 2 2" xfId="23061"/>
    <cellStyle name="Vejica 2 5 6 2 3 3" xfId="13129"/>
    <cellStyle name="Vejica 2 5 6 2 3 3 2" xfId="27287"/>
    <cellStyle name="Vejica 2 5 6 2 3 4" xfId="17387"/>
    <cellStyle name="Vejica 2 5 6 2 4" xfId="3269"/>
    <cellStyle name="Vejica 2 5 6 2 4 2" xfId="7495"/>
    <cellStyle name="Vejica 2 5 6 2 4 2 2" xfId="21653"/>
    <cellStyle name="Vejica 2 5 6 2 4 3" xfId="11721"/>
    <cellStyle name="Vejica 2 5 6 2 4 3 2" xfId="25879"/>
    <cellStyle name="Vejica 2 5 6 2 4 4" xfId="15979"/>
    <cellStyle name="Vejica 2 5 6 2 5" xfId="1861"/>
    <cellStyle name="Vejica 2 5 6 2 5 2" xfId="18803"/>
    <cellStyle name="Vejica 2 5 6 2 6" xfId="6087"/>
    <cellStyle name="Vejica 2 5 6 2 6 2" xfId="20245"/>
    <cellStyle name="Vejica 2 5 6 2 7" xfId="10313"/>
    <cellStyle name="Vejica 2 5 6 2 7 2" xfId="24471"/>
    <cellStyle name="Vejica 2 5 6 2 8" xfId="14571"/>
    <cellStyle name="Vejica 2 5 6 3" xfId="768"/>
    <cellStyle name="Vejica 2 5 6 3 2" xfId="5029"/>
    <cellStyle name="Vejica 2 5 6 3 2 2" xfId="9255"/>
    <cellStyle name="Vejica 2 5 6 3 2 2 2" xfId="23413"/>
    <cellStyle name="Vejica 2 5 6 3 2 3" xfId="13481"/>
    <cellStyle name="Vejica 2 5 6 3 2 3 2" xfId="27639"/>
    <cellStyle name="Vejica 2 5 6 3 2 4" xfId="17739"/>
    <cellStyle name="Vejica 2 5 6 3 3" xfId="3621"/>
    <cellStyle name="Vejica 2 5 6 3 3 2" xfId="7847"/>
    <cellStyle name="Vejica 2 5 6 3 3 2 2" xfId="22005"/>
    <cellStyle name="Vejica 2 5 6 3 3 3" xfId="12073"/>
    <cellStyle name="Vejica 2 5 6 3 3 3 2" xfId="26231"/>
    <cellStyle name="Vejica 2 5 6 3 3 4" xfId="16331"/>
    <cellStyle name="Vejica 2 5 6 3 4" xfId="2213"/>
    <cellStyle name="Vejica 2 5 6 3 4 2" xfId="19155"/>
    <cellStyle name="Vejica 2 5 6 3 5" xfId="6439"/>
    <cellStyle name="Vejica 2 5 6 3 5 2" xfId="20597"/>
    <cellStyle name="Vejica 2 5 6 3 6" xfId="10665"/>
    <cellStyle name="Vejica 2 5 6 3 6 2" xfId="24823"/>
    <cellStyle name="Vejica 2 5 6 3 7" xfId="14923"/>
    <cellStyle name="Vejica 2 5 6 4" xfId="4453"/>
    <cellStyle name="Vejica 2 5 6 4 2" xfId="8679"/>
    <cellStyle name="Vejica 2 5 6 4 2 2" xfId="22837"/>
    <cellStyle name="Vejica 2 5 6 4 3" xfId="12905"/>
    <cellStyle name="Vejica 2 5 6 4 3 2" xfId="27063"/>
    <cellStyle name="Vejica 2 5 6 4 4" xfId="17163"/>
    <cellStyle name="Vejica 2 5 6 5" xfId="3045"/>
    <cellStyle name="Vejica 2 5 6 5 2" xfId="7271"/>
    <cellStyle name="Vejica 2 5 6 5 2 2" xfId="21429"/>
    <cellStyle name="Vejica 2 5 6 5 3" xfId="11497"/>
    <cellStyle name="Vejica 2 5 6 5 3 2" xfId="25655"/>
    <cellStyle name="Vejica 2 5 6 5 4" xfId="15755"/>
    <cellStyle name="Vejica 2 5 6 6" xfId="1637"/>
    <cellStyle name="Vejica 2 5 6 6 2" xfId="18579"/>
    <cellStyle name="Vejica 2 5 6 7" xfId="5863"/>
    <cellStyle name="Vejica 2 5 6 7 2" xfId="20021"/>
    <cellStyle name="Vejica 2 5 6 8" xfId="10089"/>
    <cellStyle name="Vejica 2 5 6 8 2" xfId="24247"/>
    <cellStyle name="Vejica 2 5 6 9" xfId="14347"/>
    <cellStyle name="Vejica 2 5 7" xfId="365"/>
    <cellStyle name="Vejica 2 5 7 2" xfId="717"/>
    <cellStyle name="Vejica 2 5 7 2 2" xfId="1421"/>
    <cellStyle name="Vejica 2 5 7 2 2 2" xfId="5682"/>
    <cellStyle name="Vejica 2 5 7 2 2 2 2" xfId="9908"/>
    <cellStyle name="Vejica 2 5 7 2 2 2 2 2" xfId="24066"/>
    <cellStyle name="Vejica 2 5 7 2 2 2 3" xfId="14134"/>
    <cellStyle name="Vejica 2 5 7 2 2 2 3 2" xfId="28292"/>
    <cellStyle name="Vejica 2 5 7 2 2 2 4" xfId="18392"/>
    <cellStyle name="Vejica 2 5 7 2 2 3" xfId="4274"/>
    <cellStyle name="Vejica 2 5 7 2 2 3 2" xfId="8500"/>
    <cellStyle name="Vejica 2 5 7 2 2 3 2 2" xfId="22658"/>
    <cellStyle name="Vejica 2 5 7 2 2 3 3" xfId="12726"/>
    <cellStyle name="Vejica 2 5 7 2 2 3 3 2" xfId="26884"/>
    <cellStyle name="Vejica 2 5 7 2 2 3 4" xfId="16984"/>
    <cellStyle name="Vejica 2 5 7 2 2 4" xfId="2866"/>
    <cellStyle name="Vejica 2 5 7 2 2 4 2" xfId="19808"/>
    <cellStyle name="Vejica 2 5 7 2 2 5" xfId="7092"/>
    <cellStyle name="Vejica 2 5 7 2 2 5 2" xfId="21250"/>
    <cellStyle name="Vejica 2 5 7 2 2 6" xfId="11318"/>
    <cellStyle name="Vejica 2 5 7 2 2 6 2" xfId="25476"/>
    <cellStyle name="Vejica 2 5 7 2 2 7" xfId="15576"/>
    <cellStyle name="Vejica 2 5 7 2 3" xfId="4978"/>
    <cellStyle name="Vejica 2 5 7 2 3 2" xfId="9204"/>
    <cellStyle name="Vejica 2 5 7 2 3 2 2" xfId="23362"/>
    <cellStyle name="Vejica 2 5 7 2 3 3" xfId="13430"/>
    <cellStyle name="Vejica 2 5 7 2 3 3 2" xfId="27588"/>
    <cellStyle name="Vejica 2 5 7 2 3 4" xfId="17688"/>
    <cellStyle name="Vejica 2 5 7 2 4" xfId="3570"/>
    <cellStyle name="Vejica 2 5 7 2 4 2" xfId="7796"/>
    <cellStyle name="Vejica 2 5 7 2 4 2 2" xfId="21954"/>
    <cellStyle name="Vejica 2 5 7 2 4 3" xfId="12022"/>
    <cellStyle name="Vejica 2 5 7 2 4 3 2" xfId="26180"/>
    <cellStyle name="Vejica 2 5 7 2 4 4" xfId="16280"/>
    <cellStyle name="Vejica 2 5 7 2 5" xfId="2162"/>
    <cellStyle name="Vejica 2 5 7 2 5 2" xfId="19104"/>
    <cellStyle name="Vejica 2 5 7 2 6" xfId="6388"/>
    <cellStyle name="Vejica 2 5 7 2 6 2" xfId="20546"/>
    <cellStyle name="Vejica 2 5 7 2 7" xfId="10614"/>
    <cellStyle name="Vejica 2 5 7 2 7 2" xfId="24772"/>
    <cellStyle name="Vejica 2 5 7 2 8" xfId="14872"/>
    <cellStyle name="Vejica 2 5 7 3" xfId="1069"/>
    <cellStyle name="Vejica 2 5 7 3 2" xfId="5330"/>
    <cellStyle name="Vejica 2 5 7 3 2 2" xfId="9556"/>
    <cellStyle name="Vejica 2 5 7 3 2 2 2" xfId="23714"/>
    <cellStyle name="Vejica 2 5 7 3 2 3" xfId="13782"/>
    <cellStyle name="Vejica 2 5 7 3 2 3 2" xfId="27940"/>
    <cellStyle name="Vejica 2 5 7 3 2 4" xfId="18040"/>
    <cellStyle name="Vejica 2 5 7 3 3" xfId="3922"/>
    <cellStyle name="Vejica 2 5 7 3 3 2" xfId="8148"/>
    <cellStyle name="Vejica 2 5 7 3 3 2 2" xfId="22306"/>
    <cellStyle name="Vejica 2 5 7 3 3 3" xfId="12374"/>
    <cellStyle name="Vejica 2 5 7 3 3 3 2" xfId="26532"/>
    <cellStyle name="Vejica 2 5 7 3 3 4" xfId="16632"/>
    <cellStyle name="Vejica 2 5 7 3 4" xfId="2514"/>
    <cellStyle name="Vejica 2 5 7 3 4 2" xfId="19456"/>
    <cellStyle name="Vejica 2 5 7 3 5" xfId="6740"/>
    <cellStyle name="Vejica 2 5 7 3 5 2" xfId="20898"/>
    <cellStyle name="Vejica 2 5 7 3 6" xfId="10966"/>
    <cellStyle name="Vejica 2 5 7 3 6 2" xfId="25124"/>
    <cellStyle name="Vejica 2 5 7 3 7" xfId="15224"/>
    <cellStyle name="Vejica 2 5 7 4" xfId="4626"/>
    <cellStyle name="Vejica 2 5 7 4 2" xfId="8852"/>
    <cellStyle name="Vejica 2 5 7 4 2 2" xfId="23010"/>
    <cellStyle name="Vejica 2 5 7 4 3" xfId="13078"/>
    <cellStyle name="Vejica 2 5 7 4 3 2" xfId="27236"/>
    <cellStyle name="Vejica 2 5 7 4 4" xfId="17336"/>
    <cellStyle name="Vejica 2 5 7 5" xfId="3218"/>
    <cellStyle name="Vejica 2 5 7 5 2" xfId="7444"/>
    <cellStyle name="Vejica 2 5 7 5 2 2" xfId="21602"/>
    <cellStyle name="Vejica 2 5 7 5 3" xfId="11670"/>
    <cellStyle name="Vejica 2 5 7 5 3 2" xfId="25828"/>
    <cellStyle name="Vejica 2 5 7 5 4" xfId="15928"/>
    <cellStyle name="Vejica 2 5 7 6" xfId="1810"/>
    <cellStyle name="Vejica 2 5 7 6 2" xfId="18752"/>
    <cellStyle name="Vejica 2 5 7 7" xfId="6036"/>
    <cellStyle name="Vejica 2 5 7 7 2" xfId="20194"/>
    <cellStyle name="Vejica 2 5 7 8" xfId="10262"/>
    <cellStyle name="Vejica 2 5 7 8 2" xfId="24420"/>
    <cellStyle name="Vejica 2 5 7 9" xfId="14520"/>
    <cellStyle name="Vejica 2 5 8" xfId="384"/>
    <cellStyle name="Vejica 2 5 8 2" xfId="1088"/>
    <cellStyle name="Vejica 2 5 8 2 2" xfId="5349"/>
    <cellStyle name="Vejica 2 5 8 2 2 2" xfId="9575"/>
    <cellStyle name="Vejica 2 5 8 2 2 2 2" xfId="23733"/>
    <cellStyle name="Vejica 2 5 8 2 2 3" xfId="13801"/>
    <cellStyle name="Vejica 2 5 8 2 2 3 2" xfId="27959"/>
    <cellStyle name="Vejica 2 5 8 2 2 4" xfId="18059"/>
    <cellStyle name="Vejica 2 5 8 2 3" xfId="3941"/>
    <cellStyle name="Vejica 2 5 8 2 3 2" xfId="8167"/>
    <cellStyle name="Vejica 2 5 8 2 3 2 2" xfId="22325"/>
    <cellStyle name="Vejica 2 5 8 2 3 3" xfId="12393"/>
    <cellStyle name="Vejica 2 5 8 2 3 3 2" xfId="26551"/>
    <cellStyle name="Vejica 2 5 8 2 3 4" xfId="16651"/>
    <cellStyle name="Vejica 2 5 8 2 4" xfId="2533"/>
    <cellStyle name="Vejica 2 5 8 2 4 2" xfId="19475"/>
    <cellStyle name="Vejica 2 5 8 2 5" xfId="6759"/>
    <cellStyle name="Vejica 2 5 8 2 5 2" xfId="20917"/>
    <cellStyle name="Vejica 2 5 8 2 6" xfId="10985"/>
    <cellStyle name="Vejica 2 5 8 2 6 2" xfId="25143"/>
    <cellStyle name="Vejica 2 5 8 2 7" xfId="15243"/>
    <cellStyle name="Vejica 2 5 8 3" xfId="4645"/>
    <cellStyle name="Vejica 2 5 8 3 2" xfId="8871"/>
    <cellStyle name="Vejica 2 5 8 3 2 2" xfId="23029"/>
    <cellStyle name="Vejica 2 5 8 3 3" xfId="13097"/>
    <cellStyle name="Vejica 2 5 8 3 3 2" xfId="27255"/>
    <cellStyle name="Vejica 2 5 8 3 4" xfId="17355"/>
    <cellStyle name="Vejica 2 5 8 4" xfId="3237"/>
    <cellStyle name="Vejica 2 5 8 4 2" xfId="7463"/>
    <cellStyle name="Vejica 2 5 8 4 2 2" xfId="21621"/>
    <cellStyle name="Vejica 2 5 8 4 3" xfId="11689"/>
    <cellStyle name="Vejica 2 5 8 4 3 2" xfId="25847"/>
    <cellStyle name="Vejica 2 5 8 4 4" xfId="15947"/>
    <cellStyle name="Vejica 2 5 8 5" xfId="1829"/>
    <cellStyle name="Vejica 2 5 8 5 2" xfId="18771"/>
    <cellStyle name="Vejica 2 5 8 6" xfId="6055"/>
    <cellStyle name="Vejica 2 5 8 6 2" xfId="20213"/>
    <cellStyle name="Vejica 2 5 8 7" xfId="10281"/>
    <cellStyle name="Vejica 2 5 8 7 2" xfId="24439"/>
    <cellStyle name="Vejica 2 5 8 8" xfId="14539"/>
    <cellStyle name="Vejica 2 5 9" xfId="736"/>
    <cellStyle name="Vejica 2 5 9 2" xfId="4997"/>
    <cellStyle name="Vejica 2 5 9 2 2" xfId="9223"/>
    <cellStyle name="Vejica 2 5 9 2 2 2" xfId="23381"/>
    <cellStyle name="Vejica 2 5 9 2 3" xfId="13449"/>
    <cellStyle name="Vejica 2 5 9 2 3 2" xfId="27607"/>
    <cellStyle name="Vejica 2 5 9 2 4" xfId="17707"/>
    <cellStyle name="Vejica 2 5 9 3" xfId="3589"/>
    <cellStyle name="Vejica 2 5 9 3 2" xfId="7815"/>
    <cellStyle name="Vejica 2 5 9 3 2 2" xfId="21973"/>
    <cellStyle name="Vejica 2 5 9 3 3" xfId="12041"/>
    <cellStyle name="Vejica 2 5 9 3 3 2" xfId="26199"/>
    <cellStyle name="Vejica 2 5 9 3 4" xfId="16299"/>
    <cellStyle name="Vejica 2 5 9 4" xfId="2181"/>
    <cellStyle name="Vejica 2 5 9 4 2" xfId="19123"/>
    <cellStyle name="Vejica 2 5 9 5" xfId="6407"/>
    <cellStyle name="Vejica 2 5 9 5 2" xfId="20565"/>
    <cellStyle name="Vejica 2 5 9 6" xfId="10633"/>
    <cellStyle name="Vejica 2 5 9 6 2" xfId="24791"/>
    <cellStyle name="Vejica 2 5 9 7" xfId="14891"/>
    <cellStyle name="Vejica 2 6" xfId="82"/>
    <cellStyle name="Vejica 2 6 10" xfId="9948"/>
    <cellStyle name="Vejica 2 6 10 2" xfId="24106"/>
    <cellStyle name="Vejica 2 6 11" xfId="14206"/>
    <cellStyle name="Vejica 2 6 2" xfId="242"/>
    <cellStyle name="Vejica 2 6 2 2" xfId="595"/>
    <cellStyle name="Vejica 2 6 2 2 2" xfId="1299"/>
    <cellStyle name="Vejica 2 6 2 2 2 2" xfId="5560"/>
    <cellStyle name="Vejica 2 6 2 2 2 2 2" xfId="9786"/>
    <cellStyle name="Vejica 2 6 2 2 2 2 2 2" xfId="23944"/>
    <cellStyle name="Vejica 2 6 2 2 2 2 3" xfId="14012"/>
    <cellStyle name="Vejica 2 6 2 2 2 2 3 2" xfId="28170"/>
    <cellStyle name="Vejica 2 6 2 2 2 2 4" xfId="18270"/>
    <cellStyle name="Vejica 2 6 2 2 2 3" xfId="4152"/>
    <cellStyle name="Vejica 2 6 2 2 2 3 2" xfId="8378"/>
    <cellStyle name="Vejica 2 6 2 2 2 3 2 2" xfId="22536"/>
    <cellStyle name="Vejica 2 6 2 2 2 3 3" xfId="12604"/>
    <cellStyle name="Vejica 2 6 2 2 2 3 3 2" xfId="26762"/>
    <cellStyle name="Vejica 2 6 2 2 2 3 4" xfId="16862"/>
    <cellStyle name="Vejica 2 6 2 2 2 4" xfId="2744"/>
    <cellStyle name="Vejica 2 6 2 2 2 4 2" xfId="19686"/>
    <cellStyle name="Vejica 2 6 2 2 2 5" xfId="6970"/>
    <cellStyle name="Vejica 2 6 2 2 2 5 2" xfId="21128"/>
    <cellStyle name="Vejica 2 6 2 2 2 6" xfId="11196"/>
    <cellStyle name="Vejica 2 6 2 2 2 6 2" xfId="25354"/>
    <cellStyle name="Vejica 2 6 2 2 2 7" xfId="15454"/>
    <cellStyle name="Vejica 2 6 2 2 3" xfId="4856"/>
    <cellStyle name="Vejica 2 6 2 2 3 2" xfId="9082"/>
    <cellStyle name="Vejica 2 6 2 2 3 2 2" xfId="23240"/>
    <cellStyle name="Vejica 2 6 2 2 3 3" xfId="13308"/>
    <cellStyle name="Vejica 2 6 2 2 3 3 2" xfId="27466"/>
    <cellStyle name="Vejica 2 6 2 2 3 4" xfId="17566"/>
    <cellStyle name="Vejica 2 6 2 2 4" xfId="3448"/>
    <cellStyle name="Vejica 2 6 2 2 4 2" xfId="7674"/>
    <cellStyle name="Vejica 2 6 2 2 4 2 2" xfId="21832"/>
    <cellStyle name="Vejica 2 6 2 2 4 3" xfId="11900"/>
    <cellStyle name="Vejica 2 6 2 2 4 3 2" xfId="26058"/>
    <cellStyle name="Vejica 2 6 2 2 4 4" xfId="16158"/>
    <cellStyle name="Vejica 2 6 2 2 5" xfId="2040"/>
    <cellStyle name="Vejica 2 6 2 2 5 2" xfId="18982"/>
    <cellStyle name="Vejica 2 6 2 2 6" xfId="6266"/>
    <cellStyle name="Vejica 2 6 2 2 6 2" xfId="20424"/>
    <cellStyle name="Vejica 2 6 2 2 7" xfId="10492"/>
    <cellStyle name="Vejica 2 6 2 2 7 2" xfId="24650"/>
    <cellStyle name="Vejica 2 6 2 2 8" xfId="14750"/>
    <cellStyle name="Vejica 2 6 2 3" xfId="947"/>
    <cellStyle name="Vejica 2 6 2 3 2" xfId="5208"/>
    <cellStyle name="Vejica 2 6 2 3 2 2" xfId="9434"/>
    <cellStyle name="Vejica 2 6 2 3 2 2 2" xfId="23592"/>
    <cellStyle name="Vejica 2 6 2 3 2 3" xfId="13660"/>
    <cellStyle name="Vejica 2 6 2 3 2 3 2" xfId="27818"/>
    <cellStyle name="Vejica 2 6 2 3 2 4" xfId="17918"/>
    <cellStyle name="Vejica 2 6 2 3 3" xfId="3800"/>
    <cellStyle name="Vejica 2 6 2 3 3 2" xfId="8026"/>
    <cellStyle name="Vejica 2 6 2 3 3 2 2" xfId="22184"/>
    <cellStyle name="Vejica 2 6 2 3 3 3" xfId="12252"/>
    <cellStyle name="Vejica 2 6 2 3 3 3 2" xfId="26410"/>
    <cellStyle name="Vejica 2 6 2 3 3 4" xfId="16510"/>
    <cellStyle name="Vejica 2 6 2 3 4" xfId="2392"/>
    <cellStyle name="Vejica 2 6 2 3 4 2" xfId="19334"/>
    <cellStyle name="Vejica 2 6 2 3 5" xfId="6618"/>
    <cellStyle name="Vejica 2 6 2 3 5 2" xfId="20776"/>
    <cellStyle name="Vejica 2 6 2 3 6" xfId="10844"/>
    <cellStyle name="Vejica 2 6 2 3 6 2" xfId="25002"/>
    <cellStyle name="Vejica 2 6 2 3 7" xfId="15102"/>
    <cellStyle name="Vejica 2 6 2 4" xfId="4504"/>
    <cellStyle name="Vejica 2 6 2 4 2" xfId="8730"/>
    <cellStyle name="Vejica 2 6 2 4 2 2" xfId="22888"/>
    <cellStyle name="Vejica 2 6 2 4 3" xfId="12956"/>
    <cellStyle name="Vejica 2 6 2 4 3 2" xfId="27114"/>
    <cellStyle name="Vejica 2 6 2 4 4" xfId="17214"/>
    <cellStyle name="Vejica 2 6 2 5" xfId="3096"/>
    <cellStyle name="Vejica 2 6 2 5 2" xfId="7322"/>
    <cellStyle name="Vejica 2 6 2 5 2 2" xfId="21480"/>
    <cellStyle name="Vejica 2 6 2 5 3" xfId="11548"/>
    <cellStyle name="Vejica 2 6 2 5 3 2" xfId="25706"/>
    <cellStyle name="Vejica 2 6 2 5 4" xfId="15806"/>
    <cellStyle name="Vejica 2 6 2 6" xfId="1688"/>
    <cellStyle name="Vejica 2 6 2 6 2" xfId="18630"/>
    <cellStyle name="Vejica 2 6 2 7" xfId="5914"/>
    <cellStyle name="Vejica 2 6 2 7 2" xfId="20072"/>
    <cellStyle name="Vejica 2 6 2 8" xfId="10140"/>
    <cellStyle name="Vejica 2 6 2 8 2" xfId="24298"/>
    <cellStyle name="Vejica 2 6 2 9" xfId="14398"/>
    <cellStyle name="Vejica 2 6 3" xfId="311"/>
    <cellStyle name="Vejica 2 6 3 2" xfId="663"/>
    <cellStyle name="Vejica 2 6 3 2 2" xfId="1367"/>
    <cellStyle name="Vejica 2 6 3 2 2 2" xfId="5628"/>
    <cellStyle name="Vejica 2 6 3 2 2 2 2" xfId="9854"/>
    <cellStyle name="Vejica 2 6 3 2 2 2 2 2" xfId="24012"/>
    <cellStyle name="Vejica 2 6 3 2 2 2 3" xfId="14080"/>
    <cellStyle name="Vejica 2 6 3 2 2 2 3 2" xfId="28238"/>
    <cellStyle name="Vejica 2 6 3 2 2 2 4" xfId="18338"/>
    <cellStyle name="Vejica 2 6 3 2 2 3" xfId="4220"/>
    <cellStyle name="Vejica 2 6 3 2 2 3 2" xfId="8446"/>
    <cellStyle name="Vejica 2 6 3 2 2 3 2 2" xfId="22604"/>
    <cellStyle name="Vejica 2 6 3 2 2 3 3" xfId="12672"/>
    <cellStyle name="Vejica 2 6 3 2 2 3 3 2" xfId="26830"/>
    <cellStyle name="Vejica 2 6 3 2 2 3 4" xfId="16930"/>
    <cellStyle name="Vejica 2 6 3 2 2 4" xfId="2812"/>
    <cellStyle name="Vejica 2 6 3 2 2 4 2" xfId="19754"/>
    <cellStyle name="Vejica 2 6 3 2 2 5" xfId="7038"/>
    <cellStyle name="Vejica 2 6 3 2 2 5 2" xfId="21196"/>
    <cellStyle name="Vejica 2 6 3 2 2 6" xfId="11264"/>
    <cellStyle name="Vejica 2 6 3 2 2 6 2" xfId="25422"/>
    <cellStyle name="Vejica 2 6 3 2 2 7" xfId="15522"/>
    <cellStyle name="Vejica 2 6 3 2 3" xfId="4924"/>
    <cellStyle name="Vejica 2 6 3 2 3 2" xfId="9150"/>
    <cellStyle name="Vejica 2 6 3 2 3 2 2" xfId="23308"/>
    <cellStyle name="Vejica 2 6 3 2 3 3" xfId="13376"/>
    <cellStyle name="Vejica 2 6 3 2 3 3 2" xfId="27534"/>
    <cellStyle name="Vejica 2 6 3 2 3 4" xfId="17634"/>
    <cellStyle name="Vejica 2 6 3 2 4" xfId="3516"/>
    <cellStyle name="Vejica 2 6 3 2 4 2" xfId="7742"/>
    <cellStyle name="Vejica 2 6 3 2 4 2 2" xfId="21900"/>
    <cellStyle name="Vejica 2 6 3 2 4 3" xfId="11968"/>
    <cellStyle name="Vejica 2 6 3 2 4 3 2" xfId="26126"/>
    <cellStyle name="Vejica 2 6 3 2 4 4" xfId="16226"/>
    <cellStyle name="Vejica 2 6 3 2 5" xfId="2108"/>
    <cellStyle name="Vejica 2 6 3 2 5 2" xfId="19050"/>
    <cellStyle name="Vejica 2 6 3 2 6" xfId="6334"/>
    <cellStyle name="Vejica 2 6 3 2 6 2" xfId="20492"/>
    <cellStyle name="Vejica 2 6 3 2 7" xfId="10560"/>
    <cellStyle name="Vejica 2 6 3 2 7 2" xfId="24718"/>
    <cellStyle name="Vejica 2 6 3 2 8" xfId="14818"/>
    <cellStyle name="Vejica 2 6 3 3" xfId="1015"/>
    <cellStyle name="Vejica 2 6 3 3 2" xfId="5276"/>
    <cellStyle name="Vejica 2 6 3 3 2 2" xfId="9502"/>
    <cellStyle name="Vejica 2 6 3 3 2 2 2" xfId="23660"/>
    <cellStyle name="Vejica 2 6 3 3 2 3" xfId="13728"/>
    <cellStyle name="Vejica 2 6 3 3 2 3 2" xfId="27886"/>
    <cellStyle name="Vejica 2 6 3 3 2 4" xfId="17986"/>
    <cellStyle name="Vejica 2 6 3 3 3" xfId="3868"/>
    <cellStyle name="Vejica 2 6 3 3 3 2" xfId="8094"/>
    <cellStyle name="Vejica 2 6 3 3 3 2 2" xfId="22252"/>
    <cellStyle name="Vejica 2 6 3 3 3 3" xfId="12320"/>
    <cellStyle name="Vejica 2 6 3 3 3 3 2" xfId="26478"/>
    <cellStyle name="Vejica 2 6 3 3 3 4" xfId="16578"/>
    <cellStyle name="Vejica 2 6 3 3 4" xfId="2460"/>
    <cellStyle name="Vejica 2 6 3 3 4 2" xfId="19402"/>
    <cellStyle name="Vejica 2 6 3 3 5" xfId="6686"/>
    <cellStyle name="Vejica 2 6 3 3 5 2" xfId="20844"/>
    <cellStyle name="Vejica 2 6 3 3 6" xfId="10912"/>
    <cellStyle name="Vejica 2 6 3 3 6 2" xfId="25070"/>
    <cellStyle name="Vejica 2 6 3 3 7" xfId="15170"/>
    <cellStyle name="Vejica 2 6 3 4" xfId="4572"/>
    <cellStyle name="Vejica 2 6 3 4 2" xfId="8798"/>
    <cellStyle name="Vejica 2 6 3 4 2 2" xfId="22956"/>
    <cellStyle name="Vejica 2 6 3 4 3" xfId="13024"/>
    <cellStyle name="Vejica 2 6 3 4 3 2" xfId="27182"/>
    <cellStyle name="Vejica 2 6 3 4 4" xfId="17282"/>
    <cellStyle name="Vejica 2 6 3 5" xfId="3164"/>
    <cellStyle name="Vejica 2 6 3 5 2" xfId="7390"/>
    <cellStyle name="Vejica 2 6 3 5 2 2" xfId="21548"/>
    <cellStyle name="Vejica 2 6 3 5 3" xfId="11616"/>
    <cellStyle name="Vejica 2 6 3 5 3 2" xfId="25774"/>
    <cellStyle name="Vejica 2 6 3 5 4" xfId="15874"/>
    <cellStyle name="Vejica 2 6 3 6" xfId="1756"/>
    <cellStyle name="Vejica 2 6 3 6 2" xfId="18698"/>
    <cellStyle name="Vejica 2 6 3 7" xfId="5982"/>
    <cellStyle name="Vejica 2 6 3 7 2" xfId="20140"/>
    <cellStyle name="Vejica 2 6 3 8" xfId="10208"/>
    <cellStyle name="Vejica 2 6 3 8 2" xfId="24366"/>
    <cellStyle name="Vejica 2 6 3 9" xfId="14466"/>
    <cellStyle name="Vejica 2 6 4" xfId="467"/>
    <cellStyle name="Vejica 2 6 4 2" xfId="1171"/>
    <cellStyle name="Vejica 2 6 4 2 2" xfId="5432"/>
    <cellStyle name="Vejica 2 6 4 2 2 2" xfId="9658"/>
    <cellStyle name="Vejica 2 6 4 2 2 2 2" xfId="23816"/>
    <cellStyle name="Vejica 2 6 4 2 2 3" xfId="13884"/>
    <cellStyle name="Vejica 2 6 4 2 2 3 2" xfId="28042"/>
    <cellStyle name="Vejica 2 6 4 2 2 4" xfId="18142"/>
    <cellStyle name="Vejica 2 6 4 2 3" xfId="4024"/>
    <cellStyle name="Vejica 2 6 4 2 3 2" xfId="8250"/>
    <cellStyle name="Vejica 2 6 4 2 3 2 2" xfId="22408"/>
    <cellStyle name="Vejica 2 6 4 2 3 3" xfId="12476"/>
    <cellStyle name="Vejica 2 6 4 2 3 3 2" xfId="26634"/>
    <cellStyle name="Vejica 2 6 4 2 3 4" xfId="16734"/>
    <cellStyle name="Vejica 2 6 4 2 4" xfId="2616"/>
    <cellStyle name="Vejica 2 6 4 2 4 2" xfId="19558"/>
    <cellStyle name="Vejica 2 6 4 2 5" xfId="6842"/>
    <cellStyle name="Vejica 2 6 4 2 5 2" xfId="21000"/>
    <cellStyle name="Vejica 2 6 4 2 6" xfId="11068"/>
    <cellStyle name="Vejica 2 6 4 2 6 2" xfId="25226"/>
    <cellStyle name="Vejica 2 6 4 2 7" xfId="15326"/>
    <cellStyle name="Vejica 2 6 4 3" xfId="4728"/>
    <cellStyle name="Vejica 2 6 4 3 2" xfId="8954"/>
    <cellStyle name="Vejica 2 6 4 3 2 2" xfId="23112"/>
    <cellStyle name="Vejica 2 6 4 3 3" xfId="13180"/>
    <cellStyle name="Vejica 2 6 4 3 3 2" xfId="27338"/>
    <cellStyle name="Vejica 2 6 4 3 4" xfId="17438"/>
    <cellStyle name="Vejica 2 6 4 4" xfId="3320"/>
    <cellStyle name="Vejica 2 6 4 4 2" xfId="7546"/>
    <cellStyle name="Vejica 2 6 4 4 2 2" xfId="21704"/>
    <cellStyle name="Vejica 2 6 4 4 3" xfId="11772"/>
    <cellStyle name="Vejica 2 6 4 4 3 2" xfId="25930"/>
    <cellStyle name="Vejica 2 6 4 4 4" xfId="16030"/>
    <cellStyle name="Vejica 2 6 4 5" xfId="1912"/>
    <cellStyle name="Vejica 2 6 4 5 2" xfId="18854"/>
    <cellStyle name="Vejica 2 6 4 6" xfId="6138"/>
    <cellStyle name="Vejica 2 6 4 6 2" xfId="20296"/>
    <cellStyle name="Vejica 2 6 4 7" xfId="10364"/>
    <cellStyle name="Vejica 2 6 4 7 2" xfId="24522"/>
    <cellStyle name="Vejica 2 6 4 8" xfId="14622"/>
    <cellStyle name="Vejica 2 6 5" xfId="819"/>
    <cellStyle name="Vejica 2 6 5 2" xfId="5080"/>
    <cellStyle name="Vejica 2 6 5 2 2" xfId="9306"/>
    <cellStyle name="Vejica 2 6 5 2 2 2" xfId="23464"/>
    <cellStyle name="Vejica 2 6 5 2 3" xfId="13532"/>
    <cellStyle name="Vejica 2 6 5 2 3 2" xfId="27690"/>
    <cellStyle name="Vejica 2 6 5 2 4" xfId="17790"/>
    <cellStyle name="Vejica 2 6 5 3" xfId="3672"/>
    <cellStyle name="Vejica 2 6 5 3 2" xfId="7898"/>
    <cellStyle name="Vejica 2 6 5 3 2 2" xfId="22056"/>
    <cellStyle name="Vejica 2 6 5 3 3" xfId="12124"/>
    <cellStyle name="Vejica 2 6 5 3 3 2" xfId="26282"/>
    <cellStyle name="Vejica 2 6 5 3 4" xfId="16382"/>
    <cellStyle name="Vejica 2 6 5 4" xfId="2264"/>
    <cellStyle name="Vejica 2 6 5 4 2" xfId="19206"/>
    <cellStyle name="Vejica 2 6 5 5" xfId="6490"/>
    <cellStyle name="Vejica 2 6 5 5 2" xfId="20648"/>
    <cellStyle name="Vejica 2 6 5 6" xfId="10716"/>
    <cellStyle name="Vejica 2 6 5 6 2" xfId="24874"/>
    <cellStyle name="Vejica 2 6 5 7" xfId="14974"/>
    <cellStyle name="Vejica 2 6 6" xfId="4344"/>
    <cellStyle name="Vejica 2 6 6 2" xfId="8570"/>
    <cellStyle name="Vejica 2 6 6 2 2" xfId="22728"/>
    <cellStyle name="Vejica 2 6 6 3" xfId="12796"/>
    <cellStyle name="Vejica 2 6 6 3 2" xfId="26954"/>
    <cellStyle name="Vejica 2 6 6 4" xfId="17054"/>
    <cellStyle name="Vejica 2 6 7" xfId="2936"/>
    <cellStyle name="Vejica 2 6 7 2" xfId="7162"/>
    <cellStyle name="Vejica 2 6 7 2 2" xfId="21320"/>
    <cellStyle name="Vejica 2 6 7 3" xfId="11388"/>
    <cellStyle name="Vejica 2 6 7 3 2" xfId="25546"/>
    <cellStyle name="Vejica 2 6 7 4" xfId="15646"/>
    <cellStyle name="Vejica 2 6 8" xfId="1496"/>
    <cellStyle name="Vejica 2 6 8 2" xfId="18438"/>
    <cellStyle name="Vejica 2 6 9" xfId="5722"/>
    <cellStyle name="Vejica 2 6 9 2" xfId="19880"/>
    <cellStyle name="Vejica 2 7" xfId="114"/>
    <cellStyle name="Vejica 2 7 10" xfId="14270"/>
    <cellStyle name="Vejica 2 7 2" xfId="274"/>
    <cellStyle name="Vejica 2 7 2 2" xfId="627"/>
    <cellStyle name="Vejica 2 7 2 2 2" xfId="1331"/>
    <cellStyle name="Vejica 2 7 2 2 2 2" xfId="5592"/>
    <cellStyle name="Vejica 2 7 2 2 2 2 2" xfId="9818"/>
    <cellStyle name="Vejica 2 7 2 2 2 2 2 2" xfId="23976"/>
    <cellStyle name="Vejica 2 7 2 2 2 2 3" xfId="14044"/>
    <cellStyle name="Vejica 2 7 2 2 2 2 3 2" xfId="28202"/>
    <cellStyle name="Vejica 2 7 2 2 2 2 4" xfId="18302"/>
    <cellStyle name="Vejica 2 7 2 2 2 3" xfId="4184"/>
    <cellStyle name="Vejica 2 7 2 2 2 3 2" xfId="8410"/>
    <cellStyle name="Vejica 2 7 2 2 2 3 2 2" xfId="22568"/>
    <cellStyle name="Vejica 2 7 2 2 2 3 3" xfId="12636"/>
    <cellStyle name="Vejica 2 7 2 2 2 3 3 2" xfId="26794"/>
    <cellStyle name="Vejica 2 7 2 2 2 3 4" xfId="16894"/>
    <cellStyle name="Vejica 2 7 2 2 2 4" xfId="2776"/>
    <cellStyle name="Vejica 2 7 2 2 2 4 2" xfId="19718"/>
    <cellStyle name="Vejica 2 7 2 2 2 5" xfId="7002"/>
    <cellStyle name="Vejica 2 7 2 2 2 5 2" xfId="21160"/>
    <cellStyle name="Vejica 2 7 2 2 2 6" xfId="11228"/>
    <cellStyle name="Vejica 2 7 2 2 2 6 2" xfId="25386"/>
    <cellStyle name="Vejica 2 7 2 2 2 7" xfId="15486"/>
    <cellStyle name="Vejica 2 7 2 2 3" xfId="4888"/>
    <cellStyle name="Vejica 2 7 2 2 3 2" xfId="9114"/>
    <cellStyle name="Vejica 2 7 2 2 3 2 2" xfId="23272"/>
    <cellStyle name="Vejica 2 7 2 2 3 3" xfId="13340"/>
    <cellStyle name="Vejica 2 7 2 2 3 3 2" xfId="27498"/>
    <cellStyle name="Vejica 2 7 2 2 3 4" xfId="17598"/>
    <cellStyle name="Vejica 2 7 2 2 4" xfId="3480"/>
    <cellStyle name="Vejica 2 7 2 2 4 2" xfId="7706"/>
    <cellStyle name="Vejica 2 7 2 2 4 2 2" xfId="21864"/>
    <cellStyle name="Vejica 2 7 2 2 4 3" xfId="11932"/>
    <cellStyle name="Vejica 2 7 2 2 4 3 2" xfId="26090"/>
    <cellStyle name="Vejica 2 7 2 2 4 4" xfId="16190"/>
    <cellStyle name="Vejica 2 7 2 2 5" xfId="2072"/>
    <cellStyle name="Vejica 2 7 2 2 5 2" xfId="19014"/>
    <cellStyle name="Vejica 2 7 2 2 6" xfId="6298"/>
    <cellStyle name="Vejica 2 7 2 2 6 2" xfId="20456"/>
    <cellStyle name="Vejica 2 7 2 2 7" xfId="10524"/>
    <cellStyle name="Vejica 2 7 2 2 7 2" xfId="24682"/>
    <cellStyle name="Vejica 2 7 2 2 8" xfId="14782"/>
    <cellStyle name="Vejica 2 7 2 3" xfId="979"/>
    <cellStyle name="Vejica 2 7 2 3 2" xfId="5240"/>
    <cellStyle name="Vejica 2 7 2 3 2 2" xfId="9466"/>
    <cellStyle name="Vejica 2 7 2 3 2 2 2" xfId="23624"/>
    <cellStyle name="Vejica 2 7 2 3 2 3" xfId="13692"/>
    <cellStyle name="Vejica 2 7 2 3 2 3 2" xfId="27850"/>
    <cellStyle name="Vejica 2 7 2 3 2 4" xfId="17950"/>
    <cellStyle name="Vejica 2 7 2 3 3" xfId="3832"/>
    <cellStyle name="Vejica 2 7 2 3 3 2" xfId="8058"/>
    <cellStyle name="Vejica 2 7 2 3 3 2 2" xfId="22216"/>
    <cellStyle name="Vejica 2 7 2 3 3 3" xfId="12284"/>
    <cellStyle name="Vejica 2 7 2 3 3 3 2" xfId="26442"/>
    <cellStyle name="Vejica 2 7 2 3 3 4" xfId="16542"/>
    <cellStyle name="Vejica 2 7 2 3 4" xfId="2424"/>
    <cellStyle name="Vejica 2 7 2 3 4 2" xfId="19366"/>
    <cellStyle name="Vejica 2 7 2 3 5" xfId="6650"/>
    <cellStyle name="Vejica 2 7 2 3 5 2" xfId="20808"/>
    <cellStyle name="Vejica 2 7 2 3 6" xfId="10876"/>
    <cellStyle name="Vejica 2 7 2 3 6 2" xfId="25034"/>
    <cellStyle name="Vejica 2 7 2 3 7" xfId="15134"/>
    <cellStyle name="Vejica 2 7 2 4" xfId="4536"/>
    <cellStyle name="Vejica 2 7 2 4 2" xfId="8762"/>
    <cellStyle name="Vejica 2 7 2 4 2 2" xfId="22920"/>
    <cellStyle name="Vejica 2 7 2 4 3" xfId="12988"/>
    <cellStyle name="Vejica 2 7 2 4 3 2" xfId="27146"/>
    <cellStyle name="Vejica 2 7 2 4 4" xfId="17246"/>
    <cellStyle name="Vejica 2 7 2 5" xfId="3128"/>
    <cellStyle name="Vejica 2 7 2 5 2" xfId="7354"/>
    <cellStyle name="Vejica 2 7 2 5 2 2" xfId="21512"/>
    <cellStyle name="Vejica 2 7 2 5 3" xfId="11580"/>
    <cellStyle name="Vejica 2 7 2 5 3 2" xfId="25738"/>
    <cellStyle name="Vejica 2 7 2 5 4" xfId="15838"/>
    <cellStyle name="Vejica 2 7 2 6" xfId="1720"/>
    <cellStyle name="Vejica 2 7 2 6 2" xfId="18662"/>
    <cellStyle name="Vejica 2 7 2 7" xfId="5946"/>
    <cellStyle name="Vejica 2 7 2 7 2" xfId="20104"/>
    <cellStyle name="Vejica 2 7 2 8" xfId="10172"/>
    <cellStyle name="Vejica 2 7 2 8 2" xfId="24330"/>
    <cellStyle name="Vejica 2 7 2 9" xfId="14430"/>
    <cellStyle name="Vejica 2 7 3" xfId="499"/>
    <cellStyle name="Vejica 2 7 3 2" xfId="1203"/>
    <cellStyle name="Vejica 2 7 3 2 2" xfId="5464"/>
    <cellStyle name="Vejica 2 7 3 2 2 2" xfId="9690"/>
    <cellStyle name="Vejica 2 7 3 2 2 2 2" xfId="23848"/>
    <cellStyle name="Vejica 2 7 3 2 2 3" xfId="13916"/>
    <cellStyle name="Vejica 2 7 3 2 2 3 2" xfId="28074"/>
    <cellStyle name="Vejica 2 7 3 2 2 4" xfId="18174"/>
    <cellStyle name="Vejica 2 7 3 2 3" xfId="4056"/>
    <cellStyle name="Vejica 2 7 3 2 3 2" xfId="8282"/>
    <cellStyle name="Vejica 2 7 3 2 3 2 2" xfId="22440"/>
    <cellStyle name="Vejica 2 7 3 2 3 3" xfId="12508"/>
    <cellStyle name="Vejica 2 7 3 2 3 3 2" xfId="26666"/>
    <cellStyle name="Vejica 2 7 3 2 3 4" xfId="16766"/>
    <cellStyle name="Vejica 2 7 3 2 4" xfId="2648"/>
    <cellStyle name="Vejica 2 7 3 2 4 2" xfId="19590"/>
    <cellStyle name="Vejica 2 7 3 2 5" xfId="6874"/>
    <cellStyle name="Vejica 2 7 3 2 5 2" xfId="21032"/>
    <cellStyle name="Vejica 2 7 3 2 6" xfId="11100"/>
    <cellStyle name="Vejica 2 7 3 2 6 2" xfId="25258"/>
    <cellStyle name="Vejica 2 7 3 2 7" xfId="15358"/>
    <cellStyle name="Vejica 2 7 3 3" xfId="4760"/>
    <cellStyle name="Vejica 2 7 3 3 2" xfId="8986"/>
    <cellStyle name="Vejica 2 7 3 3 2 2" xfId="23144"/>
    <cellStyle name="Vejica 2 7 3 3 3" xfId="13212"/>
    <cellStyle name="Vejica 2 7 3 3 3 2" xfId="27370"/>
    <cellStyle name="Vejica 2 7 3 3 4" xfId="17470"/>
    <cellStyle name="Vejica 2 7 3 4" xfId="3352"/>
    <cellStyle name="Vejica 2 7 3 4 2" xfId="7578"/>
    <cellStyle name="Vejica 2 7 3 4 2 2" xfId="21736"/>
    <cellStyle name="Vejica 2 7 3 4 3" xfId="11804"/>
    <cellStyle name="Vejica 2 7 3 4 3 2" xfId="25962"/>
    <cellStyle name="Vejica 2 7 3 4 4" xfId="16062"/>
    <cellStyle name="Vejica 2 7 3 5" xfId="1944"/>
    <cellStyle name="Vejica 2 7 3 5 2" xfId="18886"/>
    <cellStyle name="Vejica 2 7 3 6" xfId="6170"/>
    <cellStyle name="Vejica 2 7 3 6 2" xfId="20328"/>
    <cellStyle name="Vejica 2 7 3 7" xfId="10396"/>
    <cellStyle name="Vejica 2 7 3 7 2" xfId="24554"/>
    <cellStyle name="Vejica 2 7 3 8" xfId="14654"/>
    <cellStyle name="Vejica 2 7 4" xfId="851"/>
    <cellStyle name="Vejica 2 7 4 2" xfId="5112"/>
    <cellStyle name="Vejica 2 7 4 2 2" xfId="9338"/>
    <cellStyle name="Vejica 2 7 4 2 2 2" xfId="23496"/>
    <cellStyle name="Vejica 2 7 4 2 3" xfId="13564"/>
    <cellStyle name="Vejica 2 7 4 2 3 2" xfId="27722"/>
    <cellStyle name="Vejica 2 7 4 2 4" xfId="17822"/>
    <cellStyle name="Vejica 2 7 4 3" xfId="3704"/>
    <cellStyle name="Vejica 2 7 4 3 2" xfId="7930"/>
    <cellStyle name="Vejica 2 7 4 3 2 2" xfId="22088"/>
    <cellStyle name="Vejica 2 7 4 3 3" xfId="12156"/>
    <cellStyle name="Vejica 2 7 4 3 3 2" xfId="26314"/>
    <cellStyle name="Vejica 2 7 4 3 4" xfId="16414"/>
    <cellStyle name="Vejica 2 7 4 4" xfId="2296"/>
    <cellStyle name="Vejica 2 7 4 4 2" xfId="19238"/>
    <cellStyle name="Vejica 2 7 4 5" xfId="6522"/>
    <cellStyle name="Vejica 2 7 4 5 2" xfId="20680"/>
    <cellStyle name="Vejica 2 7 4 6" xfId="10748"/>
    <cellStyle name="Vejica 2 7 4 6 2" xfId="24906"/>
    <cellStyle name="Vejica 2 7 4 7" xfId="15006"/>
    <cellStyle name="Vejica 2 7 5" xfId="4376"/>
    <cellStyle name="Vejica 2 7 5 2" xfId="8602"/>
    <cellStyle name="Vejica 2 7 5 2 2" xfId="22760"/>
    <cellStyle name="Vejica 2 7 5 3" xfId="12828"/>
    <cellStyle name="Vejica 2 7 5 3 2" xfId="26986"/>
    <cellStyle name="Vejica 2 7 5 4" xfId="17086"/>
    <cellStyle name="Vejica 2 7 6" xfId="2968"/>
    <cellStyle name="Vejica 2 7 6 2" xfId="7194"/>
    <cellStyle name="Vejica 2 7 6 2 2" xfId="21352"/>
    <cellStyle name="Vejica 2 7 6 3" xfId="11420"/>
    <cellStyle name="Vejica 2 7 6 3 2" xfId="25578"/>
    <cellStyle name="Vejica 2 7 6 4" xfId="15678"/>
    <cellStyle name="Vejica 2 7 7" xfId="1560"/>
    <cellStyle name="Vejica 2 7 7 2" xfId="18502"/>
    <cellStyle name="Vejica 2 7 8" xfId="5786"/>
    <cellStyle name="Vejica 2 7 8 2" xfId="19944"/>
    <cellStyle name="Vejica 2 7 9" xfId="10012"/>
    <cellStyle name="Vejica 2 7 9 2" xfId="24170"/>
    <cellStyle name="Vejica 2 8" xfId="44"/>
    <cellStyle name="Vejica 2 8 10" xfId="14238"/>
    <cellStyle name="Vejica 2 8 2" xfId="210"/>
    <cellStyle name="Vejica 2 8 2 2" xfId="563"/>
    <cellStyle name="Vejica 2 8 2 2 2" xfId="1267"/>
    <cellStyle name="Vejica 2 8 2 2 2 2" xfId="5528"/>
    <cellStyle name="Vejica 2 8 2 2 2 2 2" xfId="9754"/>
    <cellStyle name="Vejica 2 8 2 2 2 2 2 2" xfId="23912"/>
    <cellStyle name="Vejica 2 8 2 2 2 2 3" xfId="13980"/>
    <cellStyle name="Vejica 2 8 2 2 2 2 3 2" xfId="28138"/>
    <cellStyle name="Vejica 2 8 2 2 2 2 4" xfId="18238"/>
    <cellStyle name="Vejica 2 8 2 2 2 3" xfId="4120"/>
    <cellStyle name="Vejica 2 8 2 2 2 3 2" xfId="8346"/>
    <cellStyle name="Vejica 2 8 2 2 2 3 2 2" xfId="22504"/>
    <cellStyle name="Vejica 2 8 2 2 2 3 3" xfId="12572"/>
    <cellStyle name="Vejica 2 8 2 2 2 3 3 2" xfId="26730"/>
    <cellStyle name="Vejica 2 8 2 2 2 3 4" xfId="16830"/>
    <cellStyle name="Vejica 2 8 2 2 2 4" xfId="2712"/>
    <cellStyle name="Vejica 2 8 2 2 2 4 2" xfId="19654"/>
    <cellStyle name="Vejica 2 8 2 2 2 5" xfId="6938"/>
    <cellStyle name="Vejica 2 8 2 2 2 5 2" xfId="21096"/>
    <cellStyle name="Vejica 2 8 2 2 2 6" xfId="11164"/>
    <cellStyle name="Vejica 2 8 2 2 2 6 2" xfId="25322"/>
    <cellStyle name="Vejica 2 8 2 2 2 7" xfId="15422"/>
    <cellStyle name="Vejica 2 8 2 2 3" xfId="4824"/>
    <cellStyle name="Vejica 2 8 2 2 3 2" xfId="9050"/>
    <cellStyle name="Vejica 2 8 2 2 3 2 2" xfId="23208"/>
    <cellStyle name="Vejica 2 8 2 2 3 3" xfId="13276"/>
    <cellStyle name="Vejica 2 8 2 2 3 3 2" xfId="27434"/>
    <cellStyle name="Vejica 2 8 2 2 3 4" xfId="17534"/>
    <cellStyle name="Vejica 2 8 2 2 4" xfId="3416"/>
    <cellStyle name="Vejica 2 8 2 2 4 2" xfId="7642"/>
    <cellStyle name="Vejica 2 8 2 2 4 2 2" xfId="21800"/>
    <cellStyle name="Vejica 2 8 2 2 4 3" xfId="11868"/>
    <cellStyle name="Vejica 2 8 2 2 4 3 2" xfId="26026"/>
    <cellStyle name="Vejica 2 8 2 2 4 4" xfId="16126"/>
    <cellStyle name="Vejica 2 8 2 2 5" xfId="2008"/>
    <cellStyle name="Vejica 2 8 2 2 5 2" xfId="18950"/>
    <cellStyle name="Vejica 2 8 2 2 6" xfId="6234"/>
    <cellStyle name="Vejica 2 8 2 2 6 2" xfId="20392"/>
    <cellStyle name="Vejica 2 8 2 2 7" xfId="10460"/>
    <cellStyle name="Vejica 2 8 2 2 7 2" xfId="24618"/>
    <cellStyle name="Vejica 2 8 2 2 8" xfId="14718"/>
    <cellStyle name="Vejica 2 8 2 3" xfId="915"/>
    <cellStyle name="Vejica 2 8 2 3 2" xfId="5176"/>
    <cellStyle name="Vejica 2 8 2 3 2 2" xfId="9402"/>
    <cellStyle name="Vejica 2 8 2 3 2 2 2" xfId="23560"/>
    <cellStyle name="Vejica 2 8 2 3 2 3" xfId="13628"/>
    <cellStyle name="Vejica 2 8 2 3 2 3 2" xfId="27786"/>
    <cellStyle name="Vejica 2 8 2 3 2 4" xfId="17886"/>
    <cellStyle name="Vejica 2 8 2 3 3" xfId="3768"/>
    <cellStyle name="Vejica 2 8 2 3 3 2" xfId="7994"/>
    <cellStyle name="Vejica 2 8 2 3 3 2 2" xfId="22152"/>
    <cellStyle name="Vejica 2 8 2 3 3 3" xfId="12220"/>
    <cellStyle name="Vejica 2 8 2 3 3 3 2" xfId="26378"/>
    <cellStyle name="Vejica 2 8 2 3 3 4" xfId="16478"/>
    <cellStyle name="Vejica 2 8 2 3 4" xfId="2360"/>
    <cellStyle name="Vejica 2 8 2 3 4 2" xfId="19302"/>
    <cellStyle name="Vejica 2 8 2 3 5" xfId="6586"/>
    <cellStyle name="Vejica 2 8 2 3 5 2" xfId="20744"/>
    <cellStyle name="Vejica 2 8 2 3 6" xfId="10812"/>
    <cellStyle name="Vejica 2 8 2 3 6 2" xfId="24970"/>
    <cellStyle name="Vejica 2 8 2 3 7" xfId="15070"/>
    <cellStyle name="Vejica 2 8 2 4" xfId="4472"/>
    <cellStyle name="Vejica 2 8 2 4 2" xfId="8698"/>
    <cellStyle name="Vejica 2 8 2 4 2 2" xfId="22856"/>
    <cellStyle name="Vejica 2 8 2 4 3" xfId="12924"/>
    <cellStyle name="Vejica 2 8 2 4 3 2" xfId="27082"/>
    <cellStyle name="Vejica 2 8 2 4 4" xfId="17182"/>
    <cellStyle name="Vejica 2 8 2 5" xfId="3064"/>
    <cellStyle name="Vejica 2 8 2 5 2" xfId="7290"/>
    <cellStyle name="Vejica 2 8 2 5 2 2" xfId="21448"/>
    <cellStyle name="Vejica 2 8 2 5 3" xfId="11516"/>
    <cellStyle name="Vejica 2 8 2 5 3 2" xfId="25674"/>
    <cellStyle name="Vejica 2 8 2 5 4" xfId="15774"/>
    <cellStyle name="Vejica 2 8 2 6" xfId="1656"/>
    <cellStyle name="Vejica 2 8 2 6 2" xfId="18598"/>
    <cellStyle name="Vejica 2 8 2 7" xfId="5882"/>
    <cellStyle name="Vejica 2 8 2 7 2" xfId="20040"/>
    <cellStyle name="Vejica 2 8 2 8" xfId="10108"/>
    <cellStyle name="Vejica 2 8 2 8 2" xfId="24266"/>
    <cellStyle name="Vejica 2 8 2 9" xfId="14366"/>
    <cellStyle name="Vejica 2 8 3" xfId="435"/>
    <cellStyle name="Vejica 2 8 3 2" xfId="1139"/>
    <cellStyle name="Vejica 2 8 3 2 2" xfId="5400"/>
    <cellStyle name="Vejica 2 8 3 2 2 2" xfId="9626"/>
    <cellStyle name="Vejica 2 8 3 2 2 2 2" xfId="23784"/>
    <cellStyle name="Vejica 2 8 3 2 2 3" xfId="13852"/>
    <cellStyle name="Vejica 2 8 3 2 2 3 2" xfId="28010"/>
    <cellStyle name="Vejica 2 8 3 2 2 4" xfId="18110"/>
    <cellStyle name="Vejica 2 8 3 2 3" xfId="3992"/>
    <cellStyle name="Vejica 2 8 3 2 3 2" xfId="8218"/>
    <cellStyle name="Vejica 2 8 3 2 3 2 2" xfId="22376"/>
    <cellStyle name="Vejica 2 8 3 2 3 3" xfId="12444"/>
    <cellStyle name="Vejica 2 8 3 2 3 3 2" xfId="26602"/>
    <cellStyle name="Vejica 2 8 3 2 3 4" xfId="16702"/>
    <cellStyle name="Vejica 2 8 3 2 4" xfId="2584"/>
    <cellStyle name="Vejica 2 8 3 2 4 2" xfId="19526"/>
    <cellStyle name="Vejica 2 8 3 2 5" xfId="6810"/>
    <cellStyle name="Vejica 2 8 3 2 5 2" xfId="20968"/>
    <cellStyle name="Vejica 2 8 3 2 6" xfId="11036"/>
    <cellStyle name="Vejica 2 8 3 2 6 2" xfId="25194"/>
    <cellStyle name="Vejica 2 8 3 2 7" xfId="15294"/>
    <cellStyle name="Vejica 2 8 3 3" xfId="4696"/>
    <cellStyle name="Vejica 2 8 3 3 2" xfId="8922"/>
    <cellStyle name="Vejica 2 8 3 3 2 2" xfId="23080"/>
    <cellStyle name="Vejica 2 8 3 3 3" xfId="13148"/>
    <cellStyle name="Vejica 2 8 3 3 3 2" xfId="27306"/>
    <cellStyle name="Vejica 2 8 3 3 4" xfId="17406"/>
    <cellStyle name="Vejica 2 8 3 4" xfId="3288"/>
    <cellStyle name="Vejica 2 8 3 4 2" xfId="7514"/>
    <cellStyle name="Vejica 2 8 3 4 2 2" xfId="21672"/>
    <cellStyle name="Vejica 2 8 3 4 3" xfId="11740"/>
    <cellStyle name="Vejica 2 8 3 4 3 2" xfId="25898"/>
    <cellStyle name="Vejica 2 8 3 4 4" xfId="15998"/>
    <cellStyle name="Vejica 2 8 3 5" xfId="1880"/>
    <cellStyle name="Vejica 2 8 3 5 2" xfId="18822"/>
    <cellStyle name="Vejica 2 8 3 6" xfId="6106"/>
    <cellStyle name="Vejica 2 8 3 6 2" xfId="20264"/>
    <cellStyle name="Vejica 2 8 3 7" xfId="10332"/>
    <cellStyle name="Vejica 2 8 3 7 2" xfId="24490"/>
    <cellStyle name="Vejica 2 8 3 8" xfId="14590"/>
    <cellStyle name="Vejica 2 8 4" xfId="787"/>
    <cellStyle name="Vejica 2 8 4 2" xfId="5048"/>
    <cellStyle name="Vejica 2 8 4 2 2" xfId="9274"/>
    <cellStyle name="Vejica 2 8 4 2 2 2" xfId="23432"/>
    <cellStyle name="Vejica 2 8 4 2 3" xfId="13500"/>
    <cellStyle name="Vejica 2 8 4 2 3 2" xfId="27658"/>
    <cellStyle name="Vejica 2 8 4 2 4" xfId="17758"/>
    <cellStyle name="Vejica 2 8 4 3" xfId="3640"/>
    <cellStyle name="Vejica 2 8 4 3 2" xfId="7866"/>
    <cellStyle name="Vejica 2 8 4 3 2 2" xfId="22024"/>
    <cellStyle name="Vejica 2 8 4 3 3" xfId="12092"/>
    <cellStyle name="Vejica 2 8 4 3 3 2" xfId="26250"/>
    <cellStyle name="Vejica 2 8 4 3 4" xfId="16350"/>
    <cellStyle name="Vejica 2 8 4 4" xfId="2232"/>
    <cellStyle name="Vejica 2 8 4 4 2" xfId="19174"/>
    <cellStyle name="Vejica 2 8 4 5" xfId="6458"/>
    <cellStyle name="Vejica 2 8 4 5 2" xfId="20616"/>
    <cellStyle name="Vejica 2 8 4 6" xfId="10684"/>
    <cellStyle name="Vejica 2 8 4 6 2" xfId="24842"/>
    <cellStyle name="Vejica 2 8 4 7" xfId="14942"/>
    <cellStyle name="Vejica 2 8 5" xfId="4312"/>
    <cellStyle name="Vejica 2 8 5 2" xfId="8538"/>
    <cellStyle name="Vejica 2 8 5 2 2" xfId="22696"/>
    <cellStyle name="Vejica 2 8 5 3" xfId="12764"/>
    <cellStyle name="Vejica 2 8 5 3 2" xfId="26922"/>
    <cellStyle name="Vejica 2 8 5 4" xfId="17022"/>
    <cellStyle name="Vejica 2 8 6" xfId="2904"/>
    <cellStyle name="Vejica 2 8 6 2" xfId="7130"/>
    <cellStyle name="Vejica 2 8 6 2 2" xfId="21288"/>
    <cellStyle name="Vejica 2 8 6 3" xfId="11356"/>
    <cellStyle name="Vejica 2 8 6 3 2" xfId="25514"/>
    <cellStyle name="Vejica 2 8 6 4" xfId="15614"/>
    <cellStyle name="Vejica 2 8 7" xfId="1528"/>
    <cellStyle name="Vejica 2 8 7 2" xfId="18470"/>
    <cellStyle name="Vejica 2 8 8" xfId="5754"/>
    <cellStyle name="Vejica 2 8 8 2" xfId="19912"/>
    <cellStyle name="Vejica 2 8 9" xfId="9980"/>
    <cellStyle name="Vejica 2 8 9 2" xfId="24138"/>
    <cellStyle name="Vejica 2 9" xfId="143"/>
    <cellStyle name="Vejica 2 9 2" xfId="528"/>
    <cellStyle name="Vejica 2 9 2 2" xfId="1232"/>
    <cellStyle name="Vejica 2 9 2 2 2" xfId="5493"/>
    <cellStyle name="Vejica 2 9 2 2 2 2" xfId="9719"/>
    <cellStyle name="Vejica 2 9 2 2 2 2 2" xfId="23877"/>
    <cellStyle name="Vejica 2 9 2 2 2 3" xfId="13945"/>
    <cellStyle name="Vejica 2 9 2 2 2 3 2" xfId="28103"/>
    <cellStyle name="Vejica 2 9 2 2 2 4" xfId="18203"/>
    <cellStyle name="Vejica 2 9 2 2 3" xfId="4085"/>
    <cellStyle name="Vejica 2 9 2 2 3 2" xfId="8311"/>
    <cellStyle name="Vejica 2 9 2 2 3 2 2" xfId="22469"/>
    <cellStyle name="Vejica 2 9 2 2 3 3" xfId="12537"/>
    <cellStyle name="Vejica 2 9 2 2 3 3 2" xfId="26695"/>
    <cellStyle name="Vejica 2 9 2 2 3 4" xfId="16795"/>
    <cellStyle name="Vejica 2 9 2 2 4" xfId="2677"/>
    <cellStyle name="Vejica 2 9 2 2 4 2" xfId="19619"/>
    <cellStyle name="Vejica 2 9 2 2 5" xfId="6903"/>
    <cellStyle name="Vejica 2 9 2 2 5 2" xfId="21061"/>
    <cellStyle name="Vejica 2 9 2 2 6" xfId="11129"/>
    <cellStyle name="Vejica 2 9 2 2 6 2" xfId="25287"/>
    <cellStyle name="Vejica 2 9 2 2 7" xfId="15387"/>
    <cellStyle name="Vejica 2 9 2 3" xfId="4789"/>
    <cellStyle name="Vejica 2 9 2 3 2" xfId="9015"/>
    <cellStyle name="Vejica 2 9 2 3 2 2" xfId="23173"/>
    <cellStyle name="Vejica 2 9 2 3 3" xfId="13241"/>
    <cellStyle name="Vejica 2 9 2 3 3 2" xfId="27399"/>
    <cellStyle name="Vejica 2 9 2 3 4" xfId="17499"/>
    <cellStyle name="Vejica 2 9 2 4" xfId="3381"/>
    <cellStyle name="Vejica 2 9 2 4 2" xfId="7607"/>
    <cellStyle name="Vejica 2 9 2 4 2 2" xfId="21765"/>
    <cellStyle name="Vejica 2 9 2 4 3" xfId="11833"/>
    <cellStyle name="Vejica 2 9 2 4 3 2" xfId="25991"/>
    <cellStyle name="Vejica 2 9 2 4 4" xfId="16091"/>
    <cellStyle name="Vejica 2 9 2 5" xfId="1973"/>
    <cellStyle name="Vejica 2 9 2 5 2" xfId="18915"/>
    <cellStyle name="Vejica 2 9 2 6" xfId="6199"/>
    <cellStyle name="Vejica 2 9 2 6 2" xfId="20357"/>
    <cellStyle name="Vejica 2 9 2 7" xfId="10425"/>
    <cellStyle name="Vejica 2 9 2 7 2" xfId="24583"/>
    <cellStyle name="Vejica 2 9 2 8" xfId="14683"/>
    <cellStyle name="Vejica 2 9 3" xfId="880"/>
    <cellStyle name="Vejica 2 9 3 2" xfId="5141"/>
    <cellStyle name="Vejica 2 9 3 2 2" xfId="9367"/>
    <cellStyle name="Vejica 2 9 3 2 2 2" xfId="23525"/>
    <cellStyle name="Vejica 2 9 3 2 3" xfId="13593"/>
    <cellStyle name="Vejica 2 9 3 2 3 2" xfId="27751"/>
    <cellStyle name="Vejica 2 9 3 2 4" xfId="17851"/>
    <cellStyle name="Vejica 2 9 3 3" xfId="3733"/>
    <cellStyle name="Vejica 2 9 3 3 2" xfId="7959"/>
    <cellStyle name="Vejica 2 9 3 3 2 2" xfId="22117"/>
    <cellStyle name="Vejica 2 9 3 3 3" xfId="12185"/>
    <cellStyle name="Vejica 2 9 3 3 3 2" xfId="26343"/>
    <cellStyle name="Vejica 2 9 3 3 4" xfId="16443"/>
    <cellStyle name="Vejica 2 9 3 4" xfId="2325"/>
    <cellStyle name="Vejica 2 9 3 4 2" xfId="19267"/>
    <cellStyle name="Vejica 2 9 3 5" xfId="6551"/>
    <cellStyle name="Vejica 2 9 3 5 2" xfId="20709"/>
    <cellStyle name="Vejica 2 9 3 6" xfId="10777"/>
    <cellStyle name="Vejica 2 9 3 6 2" xfId="24935"/>
    <cellStyle name="Vejica 2 9 3 7" xfId="15035"/>
    <cellStyle name="Vejica 2 9 4" xfId="4405"/>
    <cellStyle name="Vejica 2 9 4 2" xfId="8631"/>
    <cellStyle name="Vejica 2 9 4 2 2" xfId="22789"/>
    <cellStyle name="Vejica 2 9 4 3" xfId="12857"/>
    <cellStyle name="Vejica 2 9 4 3 2" xfId="27015"/>
    <cellStyle name="Vejica 2 9 4 4" xfId="17115"/>
    <cellStyle name="Vejica 2 9 5" xfId="2997"/>
    <cellStyle name="Vejica 2 9 5 2" xfId="7223"/>
    <cellStyle name="Vejica 2 9 5 2 2" xfId="21381"/>
    <cellStyle name="Vejica 2 9 5 3" xfId="11449"/>
    <cellStyle name="Vejica 2 9 5 3 2" xfId="25607"/>
    <cellStyle name="Vejica 2 9 5 4" xfId="15707"/>
    <cellStyle name="Vejica 2 9 6" xfId="1589"/>
    <cellStyle name="Vejica 2 9 6 2" xfId="18531"/>
    <cellStyle name="Vejica 2 9 7" xfId="5815"/>
    <cellStyle name="Vejica 2 9 7 2" xfId="19973"/>
    <cellStyle name="Vejica 2 9 8" xfId="10041"/>
    <cellStyle name="Vejica 2 9 8 2" xfId="24199"/>
    <cellStyle name="Vejica 2 9 9" xfId="14299"/>
    <cellStyle name="Vejica 3" xfId="81"/>
    <cellStyle name="Vejica 4" xfId="73"/>
    <cellStyle name="Vejica 5" xfId="1456"/>
    <cellStyle name="Vejica 5 2" xfId="18401"/>
    <cellStyle name="Vejica 6" xfId="5685"/>
    <cellStyle name="Vejica 6 2" xfId="19843"/>
    <cellStyle name="Vejica 7" xfId="9911"/>
    <cellStyle name="Vejica 7 2" xfId="24069"/>
    <cellStyle name="Vejica 8" xfId="14169"/>
    <cellStyle name="Zuza" xfId="8"/>
  </cellStyles>
  <dxfs count="16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1572-V_Kaseljska_cesta/PZI/tekst/1572-V_PZI-feb2019_re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5-II.faza"/>
      <sheetName val="V1_KAŠELJSKA,VAŠKA"/>
      <sheetName val="V12b-II.faza"/>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3:AA31"/>
  <sheetViews>
    <sheetView tabSelected="1" view="pageBreakPreview" zoomScaleNormal="100" zoomScaleSheetLayoutView="100" workbookViewId="0">
      <selection activeCell="F11" sqref="F11"/>
    </sheetView>
  </sheetViews>
  <sheetFormatPr defaultRowHeight="14.25" x14ac:dyDescent="0.2"/>
  <cols>
    <col min="1" max="1" width="1" style="3" customWidth="1"/>
    <col min="2" max="6" width="9.140625" style="3"/>
    <col min="7" max="7" width="22.140625" style="3" customWidth="1"/>
    <col min="8" max="8" width="15" style="3" customWidth="1"/>
    <col min="9" max="9" width="17.28515625" style="45" customWidth="1"/>
    <col min="10" max="10" width="4.28515625" style="3" customWidth="1"/>
    <col min="11" max="11" width="14.140625" style="3" bestFit="1" customWidth="1"/>
    <col min="12" max="16384" width="9.140625" style="3"/>
  </cols>
  <sheetData>
    <row r="3" spans="1:9" ht="18" x14ac:dyDescent="0.25">
      <c r="B3" s="33" t="s">
        <v>0</v>
      </c>
      <c r="C3" s="34"/>
      <c r="D3" s="34"/>
      <c r="E3" s="51" t="s">
        <v>339</v>
      </c>
      <c r="F3" s="34"/>
    </row>
    <row r="4" spans="1:9" ht="18" x14ac:dyDescent="0.25">
      <c r="B4" s="34"/>
      <c r="C4" s="34"/>
      <c r="D4" s="34"/>
      <c r="E4" s="35" t="s">
        <v>340</v>
      </c>
      <c r="F4" s="34"/>
    </row>
    <row r="8" spans="1:9" ht="19.5" x14ac:dyDescent="0.3">
      <c r="B8" s="36" t="s">
        <v>341</v>
      </c>
    </row>
    <row r="9" spans="1:9" ht="20.25" x14ac:dyDescent="0.3">
      <c r="B9" s="44"/>
    </row>
    <row r="12" spans="1:9" s="46" customFormat="1" ht="45.75" customHeight="1" x14ac:dyDescent="0.25">
      <c r="B12" s="149" t="s">
        <v>343</v>
      </c>
      <c r="C12" s="149"/>
      <c r="D12" s="149"/>
      <c r="E12" s="149"/>
      <c r="F12" s="149"/>
      <c r="G12" s="149"/>
      <c r="H12" s="149"/>
      <c r="I12" s="47">
        <f>I16+I26+I28</f>
        <v>0</v>
      </c>
    </row>
    <row r="13" spans="1:9" x14ac:dyDescent="0.2">
      <c r="C13" s="3" t="s">
        <v>27</v>
      </c>
      <c r="I13" s="45">
        <f>I12*0.22</f>
        <v>0</v>
      </c>
    </row>
    <row r="14" spans="1:9" s="46" customFormat="1" ht="41.25" customHeight="1" thickBot="1" x14ac:dyDescent="0.3">
      <c r="A14" s="48"/>
      <c r="B14" s="150" t="s">
        <v>342</v>
      </c>
      <c r="C14" s="150"/>
      <c r="D14" s="150"/>
      <c r="E14" s="150"/>
      <c r="F14" s="150"/>
      <c r="G14" s="150"/>
      <c r="H14" s="150"/>
      <c r="I14" s="49">
        <f>I12+I13</f>
        <v>0</v>
      </c>
    </row>
    <row r="15" spans="1:9" ht="15" thickTop="1" x14ac:dyDescent="0.2"/>
    <row r="16" spans="1:9" s="64" customFormat="1" ht="33" customHeight="1" thickBot="1" x14ac:dyDescent="0.3">
      <c r="A16" s="62"/>
      <c r="B16" s="151" t="s">
        <v>344</v>
      </c>
      <c r="C16" s="152"/>
      <c r="D16" s="152"/>
      <c r="E16" s="152"/>
      <c r="F16" s="152"/>
      <c r="G16" s="152"/>
      <c r="H16" s="152"/>
      <c r="I16" s="63">
        <f>I18+I22</f>
        <v>0</v>
      </c>
    </row>
    <row r="17" spans="2:27" s="65" customFormat="1" ht="15" thickTop="1" x14ac:dyDescent="0.2">
      <c r="B17" s="65" t="s">
        <v>39</v>
      </c>
      <c r="I17" s="66"/>
    </row>
    <row r="18" spans="2:27" s="67" customFormat="1" ht="15" x14ac:dyDescent="0.2">
      <c r="B18" s="146" t="s">
        <v>345</v>
      </c>
      <c r="C18" s="146"/>
      <c r="D18" s="146"/>
      <c r="E18" s="146"/>
      <c r="F18" s="146"/>
      <c r="G18" s="146"/>
      <c r="H18" s="146"/>
      <c r="I18" s="68">
        <f>I20</f>
        <v>0</v>
      </c>
      <c r="J18" s="69"/>
      <c r="K18" s="70"/>
      <c r="L18" s="69"/>
      <c r="M18" s="69"/>
      <c r="N18" s="69"/>
      <c r="O18" s="69"/>
      <c r="P18" s="69"/>
      <c r="Q18" s="69"/>
      <c r="R18" s="69"/>
      <c r="S18" s="69"/>
      <c r="T18" s="69"/>
      <c r="U18" s="69"/>
      <c r="V18" s="69"/>
      <c r="W18" s="69"/>
      <c r="X18" s="69"/>
      <c r="Y18" s="69"/>
      <c r="Z18" s="69"/>
      <c r="AA18" s="69"/>
    </row>
    <row r="19" spans="2:27" s="65" customFormat="1" ht="8.25" customHeight="1" x14ac:dyDescent="0.2">
      <c r="B19" s="71"/>
      <c r="I19" s="66"/>
      <c r="K19" s="70"/>
    </row>
    <row r="20" spans="2:27" s="65" customFormat="1" ht="15.75" x14ac:dyDescent="0.25">
      <c r="B20" s="147" t="s">
        <v>346</v>
      </c>
      <c r="C20" s="148"/>
      <c r="D20" s="148"/>
      <c r="E20" s="148"/>
      <c r="F20" s="148"/>
      <c r="G20" s="148"/>
      <c r="H20" s="148"/>
      <c r="I20" s="72">
        <f>'V1_NL DN150'!G14+'V1_NL DN150'!G16+'V1_NL DN150'!G15+'V1_NL DN150'!G17</f>
        <v>0</v>
      </c>
      <c r="K20" s="70"/>
    </row>
    <row r="21" spans="2:27" s="65" customFormat="1" ht="15" x14ac:dyDescent="0.2">
      <c r="I21" s="66"/>
      <c r="K21" s="70"/>
    </row>
    <row r="22" spans="2:27" s="67" customFormat="1" ht="15" customHeight="1" x14ac:dyDescent="0.2">
      <c r="B22" s="146" t="s">
        <v>430</v>
      </c>
      <c r="C22" s="146"/>
      <c r="D22" s="146"/>
      <c r="E22" s="146"/>
      <c r="F22" s="146"/>
      <c r="G22" s="146"/>
      <c r="H22" s="146"/>
      <c r="I22" s="68">
        <f>I24</f>
        <v>0</v>
      </c>
      <c r="J22" s="69"/>
      <c r="K22" s="70"/>
      <c r="L22" s="69"/>
      <c r="M22" s="69"/>
      <c r="N22" s="69"/>
      <c r="O22" s="69"/>
      <c r="P22" s="69"/>
      <c r="Q22" s="69"/>
      <c r="R22" s="69"/>
      <c r="S22" s="69"/>
      <c r="T22" s="69"/>
      <c r="U22" s="69"/>
      <c r="V22" s="69"/>
      <c r="W22" s="69"/>
      <c r="X22" s="69"/>
      <c r="Y22" s="69"/>
      <c r="Z22" s="69"/>
      <c r="AA22" s="69"/>
    </row>
    <row r="23" spans="2:27" s="65" customFormat="1" ht="8.25" customHeight="1" x14ac:dyDescent="0.2">
      <c r="B23" s="71"/>
      <c r="I23" s="66"/>
      <c r="K23" s="70"/>
    </row>
    <row r="24" spans="2:27" s="65" customFormat="1" ht="15.75" x14ac:dyDescent="0.25">
      <c r="B24" s="147" t="s">
        <v>347</v>
      </c>
      <c r="C24" s="148"/>
      <c r="D24" s="148"/>
      <c r="E24" s="148"/>
      <c r="F24" s="148"/>
      <c r="G24" s="148"/>
      <c r="H24" s="148"/>
      <c r="I24" s="72">
        <f>'V2_NL DN100'!G10</f>
        <v>0</v>
      </c>
      <c r="K24" s="70"/>
    </row>
    <row r="25" spans="2:27" s="65" customFormat="1" ht="15" x14ac:dyDescent="0.2">
      <c r="I25" s="66"/>
      <c r="K25" s="70"/>
    </row>
    <row r="26" spans="2:27" s="103" customFormat="1" ht="16.5" x14ac:dyDescent="0.25">
      <c r="B26" s="103" t="s">
        <v>559</v>
      </c>
      <c r="I26" s="104">
        <f>'SPL-TUJE'!G5</f>
        <v>0</v>
      </c>
      <c r="K26" s="68"/>
    </row>
    <row r="27" spans="2:27" s="65" customFormat="1" x14ac:dyDescent="0.2">
      <c r="I27" s="66"/>
    </row>
    <row r="28" spans="2:27" s="73" customFormat="1" ht="23.25" customHeight="1" x14ac:dyDescent="0.2">
      <c r="B28" s="67" t="s">
        <v>348</v>
      </c>
      <c r="I28" s="68">
        <f>I29+I30</f>
        <v>0</v>
      </c>
      <c r="J28" s="74"/>
      <c r="K28" s="70"/>
      <c r="L28" s="74"/>
      <c r="M28" s="74"/>
      <c r="N28" s="74"/>
      <c r="O28" s="74"/>
      <c r="P28" s="74"/>
      <c r="Q28" s="74"/>
      <c r="R28" s="74"/>
      <c r="S28" s="74"/>
      <c r="T28" s="74"/>
      <c r="U28" s="74"/>
      <c r="V28" s="74"/>
      <c r="W28" s="74"/>
      <c r="X28" s="74"/>
      <c r="Y28" s="74"/>
      <c r="Z28" s="74"/>
      <c r="AA28" s="74"/>
    </row>
    <row r="29" spans="2:27" s="65" customFormat="1" ht="18.75" customHeight="1" x14ac:dyDescent="0.2">
      <c r="B29" s="65" t="s">
        <v>335</v>
      </c>
      <c r="I29" s="72">
        <f>PRIKLJUČKI!G19</f>
        <v>0</v>
      </c>
      <c r="K29" s="70"/>
    </row>
    <row r="30" spans="2:27" s="65" customFormat="1" ht="18.75" customHeight="1" x14ac:dyDescent="0.2">
      <c r="B30" s="65" t="s">
        <v>349</v>
      </c>
      <c r="I30" s="72">
        <f>PRIKLJUČKI!G30</f>
        <v>0</v>
      </c>
      <c r="K30" s="70"/>
    </row>
    <row r="31" spans="2:27" s="65" customFormat="1" ht="15" x14ac:dyDescent="0.2">
      <c r="I31" s="66"/>
      <c r="K31" s="70"/>
    </row>
  </sheetData>
  <sheetProtection algorithmName="SHA-512" hashValue="jwLy2sZdb6bEhx8KjFlJ67Nb9QycdIkklsyx6n/J6VD4SpUoiokungtE3GFGTWTI4cefhOOcgYAaKuNz+K3nfg==" saltValue="ExSU8sIBwKTOfhMIPorprg==" spinCount="100000" sheet="1" objects="1" scenarios="1"/>
  <mergeCells count="7">
    <mergeCell ref="B22:H22"/>
    <mergeCell ref="B24:H24"/>
    <mergeCell ref="B12:H12"/>
    <mergeCell ref="B14:H14"/>
    <mergeCell ref="B20:H20"/>
    <mergeCell ref="B16:H16"/>
    <mergeCell ref="B18:H18"/>
  </mergeCells>
  <printOptions horizontalCentered="1"/>
  <pageMargins left="0.70866141732283472" right="0.70866141732283472" top="0.74803149606299213" bottom="0.74803149606299213" header="0.31496062992125984" footer="0.31496062992125984"/>
  <pageSetup paperSize="9" scale="85" orientation="portrait" r:id="rId1"/>
  <headerFooter>
    <oddHeader>&amp;R&amp;9 1780-V/18
PZI</oddHeader>
    <oddFooter>&amp;R&amp;9&amp;P/&amp;N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5"/>
  <sheetViews>
    <sheetView view="pageBreakPreview" zoomScaleNormal="100" zoomScaleSheetLayoutView="100" workbookViewId="0">
      <selection activeCell="C24" sqref="C24"/>
    </sheetView>
  </sheetViews>
  <sheetFormatPr defaultRowHeight="15" x14ac:dyDescent="0.25"/>
  <cols>
    <col min="1" max="1" width="5.5703125" customWidth="1"/>
    <col min="2" max="2" width="25.140625" style="40" customWidth="1"/>
    <col min="9" max="9" width="11.7109375" customWidth="1"/>
    <col min="10" max="10" width="4.85546875" customWidth="1"/>
  </cols>
  <sheetData>
    <row r="1" spans="2:9" ht="16.5" x14ac:dyDescent="0.25">
      <c r="B1" s="37" t="s">
        <v>1</v>
      </c>
    </row>
    <row r="2" spans="2:9" ht="8.25" customHeight="1" x14ac:dyDescent="0.25">
      <c r="B2" s="38"/>
    </row>
    <row r="3" spans="2:9" ht="38.25" customHeight="1" x14ac:dyDescent="0.25">
      <c r="B3" s="112" t="s">
        <v>179</v>
      </c>
      <c r="C3" s="113"/>
      <c r="D3" s="113"/>
      <c r="E3" s="113"/>
      <c r="F3" s="113"/>
      <c r="G3" s="113"/>
      <c r="H3" s="113"/>
      <c r="I3" s="113"/>
    </row>
    <row r="5" spans="2:9" ht="15.75" x14ac:dyDescent="0.25">
      <c r="B5" s="39" t="s">
        <v>2</v>
      </c>
    </row>
    <row r="6" spans="2:9" ht="9" customHeight="1" x14ac:dyDescent="0.25"/>
    <row r="7" spans="2:9" x14ac:dyDescent="0.25">
      <c r="B7" s="120" t="s">
        <v>208</v>
      </c>
      <c r="C7" s="121"/>
      <c r="D7" s="121"/>
      <c r="E7" s="121"/>
      <c r="F7" s="121"/>
      <c r="G7" s="121"/>
      <c r="H7" s="121"/>
      <c r="I7" s="121"/>
    </row>
    <row r="8" spans="2:9" ht="33.75" customHeight="1" x14ac:dyDescent="0.25">
      <c r="B8" s="120" t="s">
        <v>181</v>
      </c>
      <c r="C8" s="115"/>
      <c r="D8" s="115"/>
      <c r="E8" s="115"/>
      <c r="F8" s="115"/>
      <c r="G8" s="115"/>
      <c r="H8" s="115"/>
      <c r="I8" s="115"/>
    </row>
    <row r="9" spans="2:9" ht="15" customHeight="1" x14ac:dyDescent="0.25">
      <c r="B9" s="114" t="s">
        <v>170</v>
      </c>
      <c r="C9" s="115"/>
      <c r="D9" s="115"/>
      <c r="E9" s="115"/>
      <c r="F9" s="115"/>
      <c r="G9" s="115"/>
      <c r="H9" s="115"/>
      <c r="I9" s="115"/>
    </row>
    <row r="10" spans="2:9" ht="34.5" customHeight="1" x14ac:dyDescent="0.25">
      <c r="B10" s="114" t="s">
        <v>3</v>
      </c>
      <c r="C10" s="116"/>
      <c r="D10" s="116"/>
      <c r="E10" s="116"/>
      <c r="F10" s="116"/>
      <c r="G10" s="116"/>
      <c r="H10" s="116"/>
      <c r="I10" s="116"/>
    </row>
    <row r="11" spans="2:9" ht="34.5" customHeight="1" x14ac:dyDescent="0.25">
      <c r="B11" s="117" t="s">
        <v>4</v>
      </c>
      <c r="C11" s="118"/>
      <c r="D11" s="118"/>
      <c r="E11" s="118"/>
      <c r="F11" s="118"/>
      <c r="G11" s="118"/>
      <c r="H11" s="118"/>
      <c r="I11" s="118"/>
    </row>
    <row r="12" spans="2:9" ht="24" customHeight="1" x14ac:dyDescent="0.25">
      <c r="B12" s="119" t="s">
        <v>161</v>
      </c>
      <c r="C12" s="118"/>
      <c r="D12" s="118"/>
      <c r="E12" s="118"/>
      <c r="F12" s="118"/>
      <c r="G12" s="118"/>
      <c r="H12" s="118"/>
      <c r="I12" s="118"/>
    </row>
    <row r="13" spans="2:9" ht="24" customHeight="1" x14ac:dyDescent="0.25">
      <c r="B13" s="119" t="s">
        <v>5</v>
      </c>
      <c r="C13" s="118"/>
      <c r="D13" s="118"/>
      <c r="E13" s="118"/>
      <c r="F13" s="118"/>
      <c r="G13" s="118"/>
      <c r="H13" s="118"/>
      <c r="I13" s="118"/>
    </row>
    <row r="14" spans="2:9" ht="24" customHeight="1" x14ac:dyDescent="0.25">
      <c r="B14" s="119" t="s">
        <v>171</v>
      </c>
      <c r="C14" s="118"/>
      <c r="D14" s="118"/>
      <c r="E14" s="118"/>
      <c r="F14" s="118"/>
      <c r="G14" s="118"/>
      <c r="H14" s="118"/>
      <c r="I14" s="118"/>
    </row>
    <row r="15" spans="2:9" ht="26.25" customHeight="1" x14ac:dyDescent="0.25">
      <c r="B15" s="119" t="s">
        <v>6</v>
      </c>
      <c r="C15" s="118"/>
      <c r="D15" s="118"/>
      <c r="E15" s="118"/>
      <c r="F15" s="118"/>
      <c r="G15" s="118"/>
      <c r="H15" s="118"/>
      <c r="I15" s="118"/>
    </row>
    <row r="16" spans="2:9" x14ac:dyDescent="0.25">
      <c r="B16" s="24" t="s">
        <v>7</v>
      </c>
      <c r="C16" s="40"/>
      <c r="D16" s="40"/>
      <c r="E16" s="40"/>
      <c r="F16" s="40"/>
      <c r="G16" s="40"/>
      <c r="H16" s="40"/>
      <c r="I16" s="40"/>
    </row>
    <row r="17" spans="1:16384" ht="4.5" customHeight="1" x14ac:dyDescent="0.25">
      <c r="B17" s="24"/>
      <c r="C17" s="40"/>
      <c r="D17" s="40"/>
      <c r="E17" s="40"/>
      <c r="F17" s="40"/>
      <c r="G17" s="40"/>
      <c r="H17" s="40"/>
      <c r="I17" s="40"/>
    </row>
    <row r="18" spans="1:16384" ht="25.5" customHeight="1" x14ac:dyDescent="0.25">
      <c r="A18" s="41"/>
      <c r="B18" s="117" t="s">
        <v>8</v>
      </c>
      <c r="C18" s="117"/>
      <c r="D18" s="117"/>
      <c r="E18" s="117"/>
      <c r="F18" s="117"/>
      <c r="G18" s="117"/>
      <c r="H18" s="117"/>
      <c r="I18" s="117"/>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c r="AMK18" s="41"/>
      <c r="AML18" s="41"/>
      <c r="AMM18" s="41"/>
      <c r="AMN18" s="41"/>
      <c r="AMO18" s="41"/>
      <c r="AMP18" s="41"/>
      <c r="AMQ18" s="41"/>
      <c r="AMR18" s="41"/>
      <c r="AMS18" s="41"/>
      <c r="AMT18" s="41"/>
      <c r="AMU18" s="41"/>
      <c r="AMV18" s="41"/>
      <c r="AMW18" s="41"/>
      <c r="AMX18" s="41"/>
      <c r="AMY18" s="41"/>
      <c r="AMZ18" s="41"/>
      <c r="ANA18" s="41"/>
      <c r="ANB18" s="41"/>
      <c r="ANC18" s="41"/>
      <c r="AND18" s="41"/>
      <c r="ANE18" s="41"/>
      <c r="ANF18" s="41"/>
      <c r="ANG18" s="41"/>
      <c r="ANH18" s="41"/>
      <c r="ANI18" s="41"/>
      <c r="ANJ18" s="41"/>
      <c r="ANK18" s="41"/>
      <c r="ANL18" s="41"/>
      <c r="ANM18" s="41"/>
      <c r="ANN18" s="41"/>
      <c r="ANO18" s="41"/>
      <c r="ANP18" s="41"/>
      <c r="ANQ18" s="41"/>
      <c r="ANR18" s="41"/>
      <c r="ANS18" s="41"/>
      <c r="ANT18" s="41"/>
      <c r="ANU18" s="41"/>
      <c r="ANV18" s="41"/>
      <c r="ANW18" s="41"/>
      <c r="ANX18" s="41"/>
      <c r="ANY18" s="41"/>
      <c r="ANZ18" s="41"/>
      <c r="AOA18" s="41"/>
      <c r="AOB18" s="41"/>
      <c r="AOC18" s="41"/>
      <c r="AOD18" s="41"/>
      <c r="AOE18" s="41"/>
      <c r="AOF18" s="41"/>
      <c r="AOG18" s="41"/>
      <c r="AOH18" s="41"/>
      <c r="AOI18" s="41"/>
      <c r="AOJ18" s="41"/>
      <c r="AOK18" s="41"/>
      <c r="AOL18" s="41"/>
      <c r="AOM18" s="41"/>
      <c r="AON18" s="41"/>
      <c r="AOO18" s="41"/>
      <c r="AOP18" s="41"/>
      <c r="AOQ18" s="41"/>
      <c r="AOR18" s="41"/>
      <c r="AOS18" s="41"/>
      <c r="AOT18" s="41"/>
      <c r="AOU18" s="41"/>
      <c r="AOV18" s="41"/>
      <c r="AOW18" s="41"/>
      <c r="AOX18" s="41"/>
      <c r="AOY18" s="41"/>
      <c r="AOZ18" s="41"/>
      <c r="APA18" s="41"/>
      <c r="APB18" s="41"/>
      <c r="APC18" s="41"/>
      <c r="APD18" s="41"/>
      <c r="APE18" s="41"/>
      <c r="APF18" s="41"/>
      <c r="APG18" s="41"/>
      <c r="APH18" s="41"/>
      <c r="API18" s="41"/>
      <c r="APJ18" s="41"/>
      <c r="APK18" s="41"/>
      <c r="APL18" s="41"/>
      <c r="APM18" s="41"/>
      <c r="APN18" s="41"/>
      <c r="APO18" s="41"/>
      <c r="APP18" s="41"/>
      <c r="APQ18" s="41"/>
      <c r="APR18" s="41"/>
      <c r="APS18" s="41"/>
      <c r="APT18" s="41"/>
      <c r="APU18" s="41"/>
      <c r="APV18" s="41"/>
      <c r="APW18" s="41"/>
      <c r="APX18" s="41"/>
      <c r="APY18" s="41"/>
      <c r="APZ18" s="41"/>
      <c r="AQA18" s="41"/>
      <c r="AQB18" s="41"/>
      <c r="AQC18" s="41"/>
      <c r="AQD18" s="41"/>
      <c r="AQE18" s="41"/>
      <c r="AQF18" s="41"/>
      <c r="AQG18" s="41"/>
      <c r="AQH18" s="41"/>
      <c r="AQI18" s="41"/>
      <c r="AQJ18" s="41"/>
      <c r="AQK18" s="41"/>
      <c r="AQL18" s="41"/>
      <c r="AQM18" s="41"/>
      <c r="AQN18" s="41"/>
      <c r="AQO18" s="41"/>
      <c r="AQP18" s="41"/>
      <c r="AQQ18" s="41"/>
      <c r="AQR18" s="41"/>
      <c r="AQS18" s="41"/>
      <c r="AQT18" s="41"/>
      <c r="AQU18" s="41"/>
      <c r="AQV18" s="41"/>
      <c r="AQW18" s="41"/>
      <c r="AQX18" s="41"/>
      <c r="AQY18" s="41"/>
      <c r="AQZ18" s="41"/>
      <c r="ARA18" s="41"/>
      <c r="ARB18" s="41"/>
      <c r="ARC18" s="41"/>
      <c r="ARD18" s="41"/>
      <c r="ARE18" s="41"/>
      <c r="ARF18" s="41"/>
      <c r="ARG18" s="41"/>
      <c r="ARH18" s="41"/>
      <c r="ARI18" s="41"/>
      <c r="ARJ18" s="41"/>
      <c r="ARK18" s="41"/>
      <c r="ARL18" s="41"/>
      <c r="ARM18" s="41"/>
      <c r="ARN18" s="41"/>
      <c r="ARO18" s="41"/>
      <c r="ARP18" s="41"/>
      <c r="ARQ18" s="41"/>
      <c r="ARR18" s="41"/>
      <c r="ARS18" s="41"/>
      <c r="ART18" s="41"/>
      <c r="ARU18" s="41"/>
      <c r="ARV18" s="41"/>
      <c r="ARW18" s="41"/>
      <c r="ARX18" s="41"/>
      <c r="ARY18" s="41"/>
      <c r="ARZ18" s="41"/>
      <c r="ASA18" s="41"/>
      <c r="ASB18" s="41"/>
      <c r="ASC18" s="41"/>
      <c r="ASD18" s="41"/>
      <c r="ASE18" s="41"/>
      <c r="ASF18" s="41"/>
      <c r="ASG18" s="41"/>
      <c r="ASH18" s="41"/>
      <c r="ASI18" s="41"/>
      <c r="ASJ18" s="41"/>
      <c r="ASK18" s="41"/>
      <c r="ASL18" s="41"/>
      <c r="ASM18" s="41"/>
      <c r="ASN18" s="41"/>
      <c r="ASO18" s="41"/>
      <c r="ASP18" s="41"/>
      <c r="ASQ18" s="41"/>
      <c r="ASR18" s="41"/>
      <c r="ASS18" s="41"/>
      <c r="AST18" s="41"/>
      <c r="ASU18" s="41"/>
      <c r="ASV18" s="41"/>
      <c r="ASW18" s="41"/>
      <c r="ASX18" s="41"/>
      <c r="ASY18" s="41"/>
      <c r="ASZ18" s="41"/>
      <c r="ATA18" s="41"/>
      <c r="ATB18" s="41"/>
      <c r="ATC18" s="41"/>
      <c r="ATD18" s="41"/>
      <c r="ATE18" s="41"/>
      <c r="ATF18" s="41"/>
      <c r="ATG18" s="41"/>
      <c r="ATH18" s="41"/>
      <c r="ATI18" s="41"/>
      <c r="ATJ18" s="41"/>
      <c r="ATK18" s="41"/>
      <c r="ATL18" s="41"/>
      <c r="ATM18" s="41"/>
      <c r="ATN18" s="41"/>
      <c r="ATO18" s="41"/>
      <c r="ATP18" s="41"/>
      <c r="ATQ18" s="41"/>
      <c r="ATR18" s="41"/>
      <c r="ATS18" s="41"/>
      <c r="ATT18" s="41"/>
      <c r="ATU18" s="41"/>
      <c r="ATV18" s="41"/>
      <c r="ATW18" s="41"/>
      <c r="ATX18" s="41"/>
      <c r="ATY18" s="41"/>
      <c r="ATZ18" s="41"/>
      <c r="AUA18" s="41"/>
      <c r="AUB18" s="41"/>
      <c r="AUC18" s="41"/>
      <c r="AUD18" s="41"/>
      <c r="AUE18" s="41"/>
      <c r="AUF18" s="41"/>
      <c r="AUG18" s="41"/>
      <c r="AUH18" s="41"/>
      <c r="AUI18" s="41"/>
      <c r="AUJ18" s="41"/>
      <c r="AUK18" s="41"/>
      <c r="AUL18" s="41"/>
      <c r="AUM18" s="41"/>
      <c r="AUN18" s="41"/>
      <c r="AUO18" s="41"/>
      <c r="AUP18" s="41"/>
      <c r="AUQ18" s="41"/>
      <c r="AUR18" s="41"/>
      <c r="AUS18" s="41"/>
      <c r="AUT18" s="41"/>
      <c r="AUU18" s="41"/>
      <c r="AUV18" s="41"/>
      <c r="AUW18" s="41"/>
      <c r="AUX18" s="41"/>
      <c r="AUY18" s="41"/>
      <c r="AUZ18" s="41"/>
      <c r="AVA18" s="41"/>
      <c r="AVB18" s="41"/>
      <c r="AVC18" s="41"/>
      <c r="AVD18" s="41"/>
      <c r="AVE18" s="41"/>
      <c r="AVF18" s="41"/>
      <c r="AVG18" s="41"/>
      <c r="AVH18" s="41"/>
      <c r="AVI18" s="41"/>
      <c r="AVJ18" s="41"/>
      <c r="AVK18" s="41"/>
      <c r="AVL18" s="41"/>
      <c r="AVM18" s="41"/>
      <c r="AVN18" s="41"/>
      <c r="AVO18" s="41"/>
      <c r="AVP18" s="41"/>
      <c r="AVQ18" s="41"/>
      <c r="AVR18" s="41"/>
      <c r="AVS18" s="41"/>
      <c r="AVT18" s="41"/>
      <c r="AVU18" s="41"/>
      <c r="AVV18" s="41"/>
      <c r="AVW18" s="41"/>
      <c r="AVX18" s="41"/>
      <c r="AVY18" s="41"/>
      <c r="AVZ18" s="41"/>
      <c r="AWA18" s="41"/>
      <c r="AWB18" s="41"/>
      <c r="AWC18" s="41"/>
      <c r="AWD18" s="41"/>
      <c r="AWE18" s="41"/>
      <c r="AWF18" s="41"/>
      <c r="AWG18" s="41"/>
      <c r="AWH18" s="41"/>
      <c r="AWI18" s="41"/>
      <c r="AWJ18" s="41"/>
      <c r="AWK18" s="41"/>
      <c r="AWL18" s="41"/>
      <c r="AWM18" s="41"/>
      <c r="AWN18" s="41"/>
      <c r="AWO18" s="41"/>
      <c r="AWP18" s="41"/>
      <c r="AWQ18" s="41"/>
      <c r="AWR18" s="41"/>
      <c r="AWS18" s="41"/>
      <c r="AWT18" s="41"/>
      <c r="AWU18" s="41"/>
      <c r="AWV18" s="41"/>
      <c r="AWW18" s="41"/>
      <c r="AWX18" s="41"/>
      <c r="AWY18" s="41"/>
      <c r="AWZ18" s="41"/>
      <c r="AXA18" s="41"/>
      <c r="AXB18" s="41"/>
      <c r="AXC18" s="41"/>
      <c r="AXD18" s="41"/>
      <c r="AXE18" s="41"/>
      <c r="AXF18" s="41"/>
      <c r="AXG18" s="41"/>
      <c r="AXH18" s="41"/>
      <c r="AXI18" s="41"/>
      <c r="AXJ18" s="41"/>
      <c r="AXK18" s="41"/>
      <c r="AXL18" s="41"/>
      <c r="AXM18" s="41"/>
      <c r="AXN18" s="41"/>
      <c r="AXO18" s="41"/>
      <c r="AXP18" s="41"/>
      <c r="AXQ18" s="41"/>
      <c r="AXR18" s="41"/>
      <c r="AXS18" s="41"/>
      <c r="AXT18" s="41"/>
      <c r="AXU18" s="41"/>
      <c r="AXV18" s="41"/>
      <c r="AXW18" s="41"/>
      <c r="AXX18" s="41"/>
      <c r="AXY18" s="41"/>
      <c r="AXZ18" s="41"/>
      <c r="AYA18" s="41"/>
      <c r="AYB18" s="41"/>
      <c r="AYC18" s="41"/>
      <c r="AYD18" s="41"/>
      <c r="AYE18" s="41"/>
      <c r="AYF18" s="41"/>
      <c r="AYG18" s="41"/>
      <c r="AYH18" s="41"/>
      <c r="AYI18" s="41"/>
      <c r="AYJ18" s="41"/>
      <c r="AYK18" s="41"/>
      <c r="AYL18" s="41"/>
      <c r="AYM18" s="41"/>
      <c r="AYN18" s="41"/>
      <c r="AYO18" s="41"/>
      <c r="AYP18" s="41"/>
      <c r="AYQ18" s="41"/>
      <c r="AYR18" s="41"/>
      <c r="AYS18" s="41"/>
      <c r="AYT18" s="41"/>
      <c r="AYU18" s="41"/>
      <c r="AYV18" s="41"/>
      <c r="AYW18" s="41"/>
      <c r="AYX18" s="41"/>
      <c r="AYY18" s="41"/>
      <c r="AYZ18" s="41"/>
      <c r="AZA18" s="41"/>
      <c r="AZB18" s="41"/>
      <c r="AZC18" s="41"/>
      <c r="AZD18" s="41"/>
      <c r="AZE18" s="41"/>
      <c r="AZF18" s="41"/>
      <c r="AZG18" s="41"/>
      <c r="AZH18" s="41"/>
      <c r="AZI18" s="41"/>
      <c r="AZJ18" s="41"/>
      <c r="AZK18" s="41"/>
      <c r="AZL18" s="41"/>
      <c r="AZM18" s="41"/>
      <c r="AZN18" s="41"/>
      <c r="AZO18" s="41"/>
      <c r="AZP18" s="41"/>
      <c r="AZQ18" s="41"/>
      <c r="AZR18" s="41"/>
      <c r="AZS18" s="41"/>
      <c r="AZT18" s="41"/>
      <c r="AZU18" s="41"/>
      <c r="AZV18" s="41"/>
      <c r="AZW18" s="41"/>
      <c r="AZX18" s="41"/>
      <c r="AZY18" s="41"/>
      <c r="AZZ18" s="41"/>
      <c r="BAA18" s="41"/>
      <c r="BAB18" s="41"/>
      <c r="BAC18" s="41"/>
      <c r="BAD18" s="41"/>
      <c r="BAE18" s="41"/>
      <c r="BAF18" s="41"/>
      <c r="BAG18" s="41"/>
      <c r="BAH18" s="41"/>
      <c r="BAI18" s="41"/>
      <c r="BAJ18" s="41"/>
      <c r="BAK18" s="41"/>
      <c r="BAL18" s="41"/>
      <c r="BAM18" s="41"/>
      <c r="BAN18" s="41"/>
      <c r="BAO18" s="41"/>
      <c r="BAP18" s="41"/>
      <c r="BAQ18" s="41"/>
      <c r="BAR18" s="41"/>
      <c r="BAS18" s="41"/>
      <c r="BAT18" s="41"/>
      <c r="BAU18" s="41"/>
      <c r="BAV18" s="41"/>
      <c r="BAW18" s="41"/>
      <c r="BAX18" s="41"/>
      <c r="BAY18" s="41"/>
      <c r="BAZ18" s="41"/>
      <c r="BBA18" s="41"/>
      <c r="BBB18" s="41"/>
      <c r="BBC18" s="41"/>
      <c r="BBD18" s="41"/>
      <c r="BBE18" s="41"/>
      <c r="BBF18" s="41"/>
      <c r="BBG18" s="41"/>
      <c r="BBH18" s="41"/>
      <c r="BBI18" s="41"/>
      <c r="BBJ18" s="41"/>
      <c r="BBK18" s="41"/>
      <c r="BBL18" s="41"/>
      <c r="BBM18" s="41"/>
      <c r="BBN18" s="41"/>
      <c r="BBO18" s="41"/>
      <c r="BBP18" s="41"/>
      <c r="BBQ18" s="41"/>
      <c r="BBR18" s="41"/>
      <c r="BBS18" s="41"/>
      <c r="BBT18" s="41"/>
      <c r="BBU18" s="41"/>
      <c r="BBV18" s="41"/>
      <c r="BBW18" s="41"/>
      <c r="BBX18" s="41"/>
      <c r="BBY18" s="41"/>
      <c r="BBZ18" s="41"/>
      <c r="BCA18" s="41"/>
      <c r="BCB18" s="41"/>
      <c r="BCC18" s="41"/>
      <c r="BCD18" s="41"/>
      <c r="BCE18" s="41"/>
      <c r="BCF18" s="41"/>
      <c r="BCG18" s="41"/>
      <c r="BCH18" s="41"/>
      <c r="BCI18" s="41"/>
      <c r="BCJ18" s="41"/>
      <c r="BCK18" s="41"/>
      <c r="BCL18" s="41"/>
      <c r="BCM18" s="41"/>
      <c r="BCN18" s="41"/>
      <c r="BCO18" s="41"/>
      <c r="BCP18" s="41"/>
      <c r="BCQ18" s="41"/>
      <c r="BCR18" s="41"/>
      <c r="BCS18" s="41"/>
      <c r="BCT18" s="41"/>
      <c r="BCU18" s="41"/>
      <c r="BCV18" s="41"/>
      <c r="BCW18" s="41"/>
      <c r="BCX18" s="41"/>
      <c r="BCY18" s="41"/>
      <c r="BCZ18" s="41"/>
      <c r="BDA18" s="41"/>
      <c r="BDB18" s="41"/>
      <c r="BDC18" s="41"/>
      <c r="BDD18" s="41"/>
      <c r="BDE18" s="41"/>
      <c r="BDF18" s="41"/>
      <c r="BDG18" s="41"/>
      <c r="BDH18" s="41"/>
      <c r="BDI18" s="41"/>
      <c r="BDJ18" s="41"/>
      <c r="BDK18" s="41"/>
      <c r="BDL18" s="41"/>
      <c r="BDM18" s="41"/>
      <c r="BDN18" s="41"/>
      <c r="BDO18" s="41"/>
      <c r="BDP18" s="41"/>
      <c r="BDQ18" s="41"/>
      <c r="BDR18" s="41"/>
      <c r="BDS18" s="41"/>
      <c r="BDT18" s="41"/>
      <c r="BDU18" s="41"/>
      <c r="BDV18" s="41"/>
      <c r="BDW18" s="41"/>
      <c r="BDX18" s="41"/>
      <c r="BDY18" s="41"/>
      <c r="BDZ18" s="41"/>
      <c r="BEA18" s="41"/>
      <c r="BEB18" s="41"/>
      <c r="BEC18" s="41"/>
      <c r="BED18" s="41"/>
      <c r="BEE18" s="41"/>
      <c r="BEF18" s="41"/>
      <c r="BEG18" s="41"/>
      <c r="BEH18" s="41"/>
      <c r="BEI18" s="41"/>
      <c r="BEJ18" s="41"/>
      <c r="BEK18" s="41"/>
      <c r="BEL18" s="41"/>
      <c r="BEM18" s="41"/>
      <c r="BEN18" s="41"/>
      <c r="BEO18" s="41"/>
      <c r="BEP18" s="41"/>
      <c r="BEQ18" s="41"/>
      <c r="BER18" s="41"/>
      <c r="BES18" s="41"/>
      <c r="BET18" s="41"/>
      <c r="BEU18" s="41"/>
      <c r="BEV18" s="41"/>
      <c r="BEW18" s="41"/>
      <c r="BEX18" s="41"/>
      <c r="BEY18" s="41"/>
      <c r="BEZ18" s="41"/>
      <c r="BFA18" s="41"/>
      <c r="BFB18" s="41"/>
      <c r="BFC18" s="41"/>
      <c r="BFD18" s="41"/>
      <c r="BFE18" s="41"/>
      <c r="BFF18" s="41"/>
      <c r="BFG18" s="41"/>
      <c r="BFH18" s="41"/>
      <c r="BFI18" s="41"/>
      <c r="BFJ18" s="41"/>
      <c r="BFK18" s="41"/>
      <c r="BFL18" s="41"/>
      <c r="BFM18" s="41"/>
      <c r="BFN18" s="41"/>
      <c r="BFO18" s="41"/>
      <c r="BFP18" s="41"/>
      <c r="BFQ18" s="41"/>
      <c r="BFR18" s="41"/>
      <c r="BFS18" s="41"/>
      <c r="BFT18" s="41"/>
      <c r="BFU18" s="41"/>
      <c r="BFV18" s="41"/>
      <c r="BFW18" s="41"/>
      <c r="BFX18" s="41"/>
      <c r="BFY18" s="41"/>
      <c r="BFZ18" s="41"/>
      <c r="BGA18" s="41"/>
      <c r="BGB18" s="41"/>
      <c r="BGC18" s="41"/>
      <c r="BGD18" s="41"/>
      <c r="BGE18" s="41"/>
      <c r="BGF18" s="41"/>
      <c r="BGG18" s="41"/>
      <c r="BGH18" s="41"/>
      <c r="BGI18" s="41"/>
      <c r="BGJ18" s="41"/>
      <c r="BGK18" s="41"/>
      <c r="BGL18" s="41"/>
      <c r="BGM18" s="41"/>
      <c r="BGN18" s="41"/>
      <c r="BGO18" s="41"/>
      <c r="BGP18" s="41"/>
      <c r="BGQ18" s="41"/>
      <c r="BGR18" s="41"/>
      <c r="BGS18" s="41"/>
      <c r="BGT18" s="41"/>
      <c r="BGU18" s="41"/>
      <c r="BGV18" s="41"/>
      <c r="BGW18" s="41"/>
      <c r="BGX18" s="41"/>
      <c r="BGY18" s="41"/>
      <c r="BGZ18" s="41"/>
      <c r="BHA18" s="41"/>
      <c r="BHB18" s="41"/>
      <c r="BHC18" s="41"/>
      <c r="BHD18" s="41"/>
      <c r="BHE18" s="41"/>
      <c r="BHF18" s="41"/>
      <c r="BHG18" s="41"/>
      <c r="BHH18" s="41"/>
      <c r="BHI18" s="41"/>
      <c r="BHJ18" s="41"/>
      <c r="BHK18" s="41"/>
      <c r="BHL18" s="41"/>
      <c r="BHM18" s="41"/>
      <c r="BHN18" s="41"/>
      <c r="BHO18" s="41"/>
      <c r="BHP18" s="41"/>
      <c r="BHQ18" s="41"/>
      <c r="BHR18" s="41"/>
      <c r="BHS18" s="41"/>
      <c r="BHT18" s="41"/>
      <c r="BHU18" s="41"/>
      <c r="BHV18" s="41"/>
      <c r="BHW18" s="41"/>
      <c r="BHX18" s="41"/>
      <c r="BHY18" s="41"/>
      <c r="BHZ18" s="41"/>
      <c r="BIA18" s="41"/>
      <c r="BIB18" s="41"/>
      <c r="BIC18" s="41"/>
      <c r="BID18" s="41"/>
      <c r="BIE18" s="41"/>
      <c r="BIF18" s="41"/>
      <c r="BIG18" s="41"/>
      <c r="BIH18" s="41"/>
      <c r="BII18" s="41"/>
      <c r="BIJ18" s="41"/>
      <c r="BIK18" s="41"/>
      <c r="BIL18" s="41"/>
      <c r="BIM18" s="41"/>
      <c r="BIN18" s="41"/>
      <c r="BIO18" s="41"/>
      <c r="BIP18" s="41"/>
      <c r="BIQ18" s="41"/>
      <c r="BIR18" s="41"/>
      <c r="BIS18" s="41"/>
      <c r="BIT18" s="41"/>
      <c r="BIU18" s="41"/>
      <c r="BIV18" s="41"/>
      <c r="BIW18" s="41"/>
      <c r="BIX18" s="41"/>
      <c r="BIY18" s="41"/>
      <c r="BIZ18" s="41"/>
      <c r="BJA18" s="41"/>
      <c r="BJB18" s="41"/>
      <c r="BJC18" s="41"/>
      <c r="BJD18" s="41"/>
      <c r="BJE18" s="41"/>
      <c r="BJF18" s="41"/>
      <c r="BJG18" s="41"/>
      <c r="BJH18" s="41"/>
      <c r="BJI18" s="41"/>
      <c r="BJJ18" s="41"/>
      <c r="BJK18" s="41"/>
      <c r="BJL18" s="41"/>
      <c r="BJM18" s="41"/>
      <c r="BJN18" s="41"/>
      <c r="BJO18" s="41"/>
      <c r="BJP18" s="41"/>
      <c r="BJQ18" s="41"/>
      <c r="BJR18" s="41"/>
      <c r="BJS18" s="41"/>
      <c r="BJT18" s="41"/>
      <c r="BJU18" s="41"/>
      <c r="BJV18" s="41"/>
      <c r="BJW18" s="41"/>
      <c r="BJX18" s="41"/>
      <c r="BJY18" s="41"/>
      <c r="BJZ18" s="41"/>
      <c r="BKA18" s="41"/>
      <c r="BKB18" s="41"/>
      <c r="BKC18" s="41"/>
      <c r="BKD18" s="41"/>
      <c r="BKE18" s="41"/>
      <c r="BKF18" s="41"/>
      <c r="BKG18" s="41"/>
      <c r="BKH18" s="41"/>
      <c r="BKI18" s="41"/>
      <c r="BKJ18" s="41"/>
      <c r="BKK18" s="41"/>
      <c r="BKL18" s="41"/>
      <c r="BKM18" s="41"/>
      <c r="BKN18" s="41"/>
      <c r="BKO18" s="41"/>
      <c r="BKP18" s="41"/>
      <c r="BKQ18" s="41"/>
      <c r="BKR18" s="41"/>
      <c r="BKS18" s="41"/>
      <c r="BKT18" s="41"/>
      <c r="BKU18" s="41"/>
      <c r="BKV18" s="41"/>
      <c r="BKW18" s="41"/>
      <c r="BKX18" s="41"/>
      <c r="BKY18" s="41"/>
      <c r="BKZ18" s="41"/>
      <c r="BLA18" s="41"/>
      <c r="BLB18" s="41"/>
      <c r="BLC18" s="41"/>
      <c r="BLD18" s="41"/>
      <c r="BLE18" s="41"/>
      <c r="BLF18" s="41"/>
      <c r="BLG18" s="41"/>
      <c r="BLH18" s="41"/>
      <c r="BLI18" s="41"/>
      <c r="BLJ18" s="41"/>
      <c r="BLK18" s="41"/>
      <c r="BLL18" s="41"/>
      <c r="BLM18" s="41"/>
      <c r="BLN18" s="41"/>
      <c r="BLO18" s="41"/>
      <c r="BLP18" s="41"/>
      <c r="BLQ18" s="41"/>
      <c r="BLR18" s="41"/>
      <c r="BLS18" s="41"/>
      <c r="BLT18" s="41"/>
      <c r="BLU18" s="41"/>
      <c r="BLV18" s="41"/>
      <c r="BLW18" s="41"/>
      <c r="BLX18" s="41"/>
      <c r="BLY18" s="41"/>
      <c r="BLZ18" s="41"/>
      <c r="BMA18" s="41"/>
      <c r="BMB18" s="41"/>
      <c r="BMC18" s="41"/>
      <c r="BMD18" s="41"/>
      <c r="BME18" s="41"/>
      <c r="BMF18" s="41"/>
      <c r="BMG18" s="41"/>
      <c r="BMH18" s="41"/>
      <c r="BMI18" s="41"/>
      <c r="BMJ18" s="41"/>
      <c r="BMK18" s="41"/>
      <c r="BML18" s="41"/>
      <c r="BMM18" s="41"/>
      <c r="BMN18" s="41"/>
      <c r="BMO18" s="41"/>
      <c r="BMP18" s="41"/>
      <c r="BMQ18" s="41"/>
      <c r="BMR18" s="41"/>
      <c r="BMS18" s="41"/>
      <c r="BMT18" s="41"/>
      <c r="BMU18" s="41"/>
      <c r="BMV18" s="41"/>
      <c r="BMW18" s="41"/>
      <c r="BMX18" s="41"/>
      <c r="BMY18" s="41"/>
      <c r="BMZ18" s="41"/>
      <c r="BNA18" s="41"/>
      <c r="BNB18" s="41"/>
      <c r="BNC18" s="41"/>
      <c r="BND18" s="41"/>
      <c r="BNE18" s="41"/>
      <c r="BNF18" s="41"/>
      <c r="BNG18" s="41"/>
      <c r="BNH18" s="41"/>
      <c r="BNI18" s="41"/>
      <c r="BNJ18" s="41"/>
      <c r="BNK18" s="41"/>
      <c r="BNL18" s="41"/>
      <c r="BNM18" s="41"/>
      <c r="BNN18" s="41"/>
      <c r="BNO18" s="41"/>
      <c r="BNP18" s="41"/>
      <c r="BNQ18" s="41"/>
      <c r="BNR18" s="41"/>
      <c r="BNS18" s="41"/>
      <c r="BNT18" s="41"/>
      <c r="BNU18" s="41"/>
      <c r="BNV18" s="41"/>
      <c r="BNW18" s="41"/>
      <c r="BNX18" s="41"/>
      <c r="BNY18" s="41"/>
      <c r="BNZ18" s="41"/>
      <c r="BOA18" s="41"/>
      <c r="BOB18" s="41"/>
      <c r="BOC18" s="41"/>
      <c r="BOD18" s="41"/>
      <c r="BOE18" s="41"/>
      <c r="BOF18" s="41"/>
      <c r="BOG18" s="41"/>
      <c r="BOH18" s="41"/>
      <c r="BOI18" s="41"/>
      <c r="BOJ18" s="41"/>
      <c r="BOK18" s="41"/>
      <c r="BOL18" s="41"/>
      <c r="BOM18" s="41"/>
      <c r="BON18" s="41"/>
      <c r="BOO18" s="41"/>
      <c r="BOP18" s="41"/>
      <c r="BOQ18" s="41"/>
      <c r="BOR18" s="41"/>
      <c r="BOS18" s="41"/>
      <c r="BOT18" s="41"/>
      <c r="BOU18" s="41"/>
      <c r="BOV18" s="41"/>
      <c r="BOW18" s="41"/>
      <c r="BOX18" s="41"/>
      <c r="BOY18" s="41"/>
      <c r="BOZ18" s="41"/>
      <c r="BPA18" s="41"/>
      <c r="BPB18" s="41"/>
      <c r="BPC18" s="41"/>
      <c r="BPD18" s="41"/>
      <c r="BPE18" s="41"/>
      <c r="BPF18" s="41"/>
      <c r="BPG18" s="41"/>
      <c r="BPH18" s="41"/>
      <c r="BPI18" s="41"/>
      <c r="BPJ18" s="41"/>
      <c r="BPK18" s="41"/>
      <c r="BPL18" s="41"/>
      <c r="BPM18" s="41"/>
      <c r="BPN18" s="41"/>
      <c r="BPO18" s="41"/>
      <c r="BPP18" s="41"/>
      <c r="BPQ18" s="41"/>
      <c r="BPR18" s="41"/>
      <c r="BPS18" s="41"/>
      <c r="BPT18" s="41"/>
      <c r="BPU18" s="41"/>
      <c r="BPV18" s="41"/>
      <c r="BPW18" s="41"/>
      <c r="BPX18" s="41"/>
      <c r="BPY18" s="41"/>
      <c r="BPZ18" s="41"/>
      <c r="BQA18" s="41"/>
      <c r="BQB18" s="41"/>
      <c r="BQC18" s="41"/>
      <c r="BQD18" s="41"/>
      <c r="BQE18" s="41"/>
      <c r="BQF18" s="41"/>
      <c r="BQG18" s="41"/>
      <c r="BQH18" s="41"/>
      <c r="BQI18" s="41"/>
      <c r="BQJ18" s="41"/>
      <c r="BQK18" s="41"/>
      <c r="BQL18" s="41"/>
      <c r="BQM18" s="41"/>
      <c r="BQN18" s="41"/>
      <c r="BQO18" s="41"/>
      <c r="BQP18" s="41"/>
      <c r="BQQ18" s="41"/>
      <c r="BQR18" s="41"/>
      <c r="BQS18" s="41"/>
      <c r="BQT18" s="41"/>
      <c r="BQU18" s="41"/>
      <c r="BQV18" s="41"/>
      <c r="BQW18" s="41"/>
      <c r="BQX18" s="41"/>
      <c r="BQY18" s="41"/>
      <c r="BQZ18" s="41"/>
      <c r="BRA18" s="41"/>
      <c r="BRB18" s="41"/>
      <c r="BRC18" s="41"/>
      <c r="BRD18" s="41"/>
      <c r="BRE18" s="41"/>
      <c r="BRF18" s="41"/>
      <c r="BRG18" s="41"/>
      <c r="BRH18" s="41"/>
      <c r="BRI18" s="41"/>
      <c r="BRJ18" s="41"/>
      <c r="BRK18" s="41"/>
      <c r="BRL18" s="41"/>
      <c r="BRM18" s="41"/>
      <c r="BRN18" s="41"/>
      <c r="BRO18" s="41"/>
      <c r="BRP18" s="41"/>
      <c r="BRQ18" s="41"/>
      <c r="BRR18" s="41"/>
      <c r="BRS18" s="41"/>
      <c r="BRT18" s="41"/>
      <c r="BRU18" s="41"/>
      <c r="BRV18" s="41"/>
      <c r="BRW18" s="41"/>
      <c r="BRX18" s="41"/>
      <c r="BRY18" s="41"/>
      <c r="BRZ18" s="41"/>
      <c r="BSA18" s="41"/>
      <c r="BSB18" s="41"/>
      <c r="BSC18" s="41"/>
      <c r="BSD18" s="41"/>
      <c r="BSE18" s="41"/>
      <c r="BSF18" s="41"/>
      <c r="BSG18" s="41"/>
      <c r="BSH18" s="41"/>
      <c r="BSI18" s="41"/>
      <c r="BSJ18" s="41"/>
      <c r="BSK18" s="41"/>
      <c r="BSL18" s="41"/>
      <c r="BSM18" s="41"/>
      <c r="BSN18" s="41"/>
      <c r="BSO18" s="41"/>
      <c r="BSP18" s="41"/>
      <c r="BSQ18" s="41"/>
      <c r="BSR18" s="41"/>
      <c r="BSS18" s="41"/>
      <c r="BST18" s="41"/>
      <c r="BSU18" s="41"/>
      <c r="BSV18" s="41"/>
      <c r="BSW18" s="41"/>
      <c r="BSX18" s="41"/>
      <c r="BSY18" s="41"/>
      <c r="BSZ18" s="41"/>
      <c r="BTA18" s="41"/>
      <c r="BTB18" s="41"/>
      <c r="BTC18" s="41"/>
      <c r="BTD18" s="41"/>
      <c r="BTE18" s="41"/>
      <c r="BTF18" s="41"/>
      <c r="BTG18" s="41"/>
      <c r="BTH18" s="41"/>
      <c r="BTI18" s="41"/>
      <c r="BTJ18" s="41"/>
      <c r="BTK18" s="41"/>
      <c r="BTL18" s="41"/>
      <c r="BTM18" s="41"/>
      <c r="BTN18" s="41"/>
      <c r="BTO18" s="41"/>
      <c r="BTP18" s="41"/>
      <c r="BTQ18" s="41"/>
      <c r="BTR18" s="41"/>
      <c r="BTS18" s="41"/>
      <c r="BTT18" s="41"/>
      <c r="BTU18" s="41"/>
      <c r="BTV18" s="41"/>
      <c r="BTW18" s="41"/>
      <c r="BTX18" s="41"/>
      <c r="BTY18" s="41"/>
      <c r="BTZ18" s="41"/>
      <c r="BUA18" s="41"/>
      <c r="BUB18" s="41"/>
      <c r="BUC18" s="41"/>
      <c r="BUD18" s="41"/>
      <c r="BUE18" s="41"/>
      <c r="BUF18" s="41"/>
      <c r="BUG18" s="41"/>
      <c r="BUH18" s="41"/>
      <c r="BUI18" s="41"/>
      <c r="BUJ18" s="41"/>
      <c r="BUK18" s="41"/>
      <c r="BUL18" s="41"/>
      <c r="BUM18" s="41"/>
      <c r="BUN18" s="41"/>
      <c r="BUO18" s="41"/>
      <c r="BUP18" s="41"/>
      <c r="BUQ18" s="41"/>
      <c r="BUR18" s="41"/>
      <c r="BUS18" s="41"/>
      <c r="BUT18" s="41"/>
      <c r="BUU18" s="41"/>
      <c r="BUV18" s="41"/>
      <c r="BUW18" s="41"/>
      <c r="BUX18" s="41"/>
      <c r="BUY18" s="41"/>
      <c r="BUZ18" s="41"/>
      <c r="BVA18" s="41"/>
      <c r="BVB18" s="41"/>
      <c r="BVC18" s="41"/>
      <c r="BVD18" s="41"/>
      <c r="BVE18" s="41"/>
      <c r="BVF18" s="41"/>
      <c r="BVG18" s="41"/>
      <c r="BVH18" s="41"/>
      <c r="BVI18" s="41"/>
      <c r="BVJ18" s="41"/>
      <c r="BVK18" s="41"/>
      <c r="BVL18" s="41"/>
      <c r="BVM18" s="41"/>
      <c r="BVN18" s="41"/>
      <c r="BVO18" s="41"/>
      <c r="BVP18" s="41"/>
      <c r="BVQ18" s="41"/>
      <c r="BVR18" s="41"/>
      <c r="BVS18" s="41"/>
      <c r="BVT18" s="41"/>
      <c r="BVU18" s="41"/>
      <c r="BVV18" s="41"/>
      <c r="BVW18" s="41"/>
      <c r="BVX18" s="41"/>
      <c r="BVY18" s="41"/>
      <c r="BVZ18" s="41"/>
      <c r="BWA18" s="41"/>
      <c r="BWB18" s="41"/>
      <c r="BWC18" s="41"/>
      <c r="BWD18" s="41"/>
      <c r="BWE18" s="41"/>
      <c r="BWF18" s="41"/>
      <c r="BWG18" s="41"/>
      <c r="BWH18" s="41"/>
      <c r="BWI18" s="41"/>
      <c r="BWJ18" s="41"/>
      <c r="BWK18" s="41"/>
      <c r="BWL18" s="41"/>
      <c r="BWM18" s="41"/>
      <c r="BWN18" s="41"/>
      <c r="BWO18" s="41"/>
      <c r="BWP18" s="41"/>
      <c r="BWQ18" s="41"/>
      <c r="BWR18" s="41"/>
      <c r="BWS18" s="41"/>
      <c r="BWT18" s="41"/>
      <c r="BWU18" s="41"/>
      <c r="BWV18" s="41"/>
      <c r="BWW18" s="41"/>
      <c r="BWX18" s="41"/>
      <c r="BWY18" s="41"/>
      <c r="BWZ18" s="41"/>
      <c r="BXA18" s="41"/>
      <c r="BXB18" s="41"/>
      <c r="BXC18" s="41"/>
      <c r="BXD18" s="41"/>
      <c r="BXE18" s="41"/>
      <c r="BXF18" s="41"/>
      <c r="BXG18" s="41"/>
      <c r="BXH18" s="41"/>
      <c r="BXI18" s="41"/>
      <c r="BXJ18" s="41"/>
      <c r="BXK18" s="41"/>
      <c r="BXL18" s="41"/>
      <c r="BXM18" s="41"/>
      <c r="BXN18" s="41"/>
      <c r="BXO18" s="41"/>
      <c r="BXP18" s="41"/>
      <c r="BXQ18" s="41"/>
      <c r="BXR18" s="41"/>
      <c r="BXS18" s="41"/>
      <c r="BXT18" s="41"/>
      <c r="BXU18" s="41"/>
      <c r="BXV18" s="41"/>
      <c r="BXW18" s="41"/>
      <c r="BXX18" s="41"/>
      <c r="BXY18" s="41"/>
      <c r="BXZ18" s="41"/>
      <c r="BYA18" s="41"/>
      <c r="BYB18" s="41"/>
      <c r="BYC18" s="41"/>
      <c r="BYD18" s="41"/>
      <c r="BYE18" s="41"/>
      <c r="BYF18" s="41"/>
      <c r="BYG18" s="41"/>
      <c r="BYH18" s="41"/>
      <c r="BYI18" s="41"/>
      <c r="BYJ18" s="41"/>
      <c r="BYK18" s="41"/>
      <c r="BYL18" s="41"/>
      <c r="BYM18" s="41"/>
      <c r="BYN18" s="41"/>
      <c r="BYO18" s="41"/>
      <c r="BYP18" s="41"/>
      <c r="BYQ18" s="41"/>
      <c r="BYR18" s="41"/>
      <c r="BYS18" s="41"/>
      <c r="BYT18" s="41"/>
      <c r="BYU18" s="41"/>
      <c r="BYV18" s="41"/>
      <c r="BYW18" s="41"/>
      <c r="BYX18" s="41"/>
      <c r="BYY18" s="41"/>
      <c r="BYZ18" s="41"/>
      <c r="BZA18" s="41"/>
      <c r="BZB18" s="41"/>
      <c r="BZC18" s="41"/>
      <c r="BZD18" s="41"/>
      <c r="BZE18" s="41"/>
      <c r="BZF18" s="41"/>
      <c r="BZG18" s="41"/>
      <c r="BZH18" s="41"/>
      <c r="BZI18" s="41"/>
      <c r="BZJ18" s="41"/>
      <c r="BZK18" s="41"/>
      <c r="BZL18" s="41"/>
      <c r="BZM18" s="41"/>
      <c r="BZN18" s="41"/>
      <c r="BZO18" s="41"/>
      <c r="BZP18" s="41"/>
      <c r="BZQ18" s="41"/>
      <c r="BZR18" s="41"/>
      <c r="BZS18" s="41"/>
      <c r="BZT18" s="41"/>
      <c r="BZU18" s="41"/>
      <c r="BZV18" s="41"/>
      <c r="BZW18" s="41"/>
      <c r="BZX18" s="41"/>
      <c r="BZY18" s="41"/>
      <c r="BZZ18" s="41"/>
      <c r="CAA18" s="41"/>
      <c r="CAB18" s="41"/>
      <c r="CAC18" s="41"/>
      <c r="CAD18" s="41"/>
      <c r="CAE18" s="41"/>
      <c r="CAF18" s="41"/>
      <c r="CAG18" s="41"/>
      <c r="CAH18" s="41"/>
      <c r="CAI18" s="41"/>
      <c r="CAJ18" s="41"/>
      <c r="CAK18" s="41"/>
      <c r="CAL18" s="41"/>
      <c r="CAM18" s="41"/>
      <c r="CAN18" s="41"/>
      <c r="CAO18" s="41"/>
      <c r="CAP18" s="41"/>
      <c r="CAQ18" s="41"/>
      <c r="CAR18" s="41"/>
      <c r="CAS18" s="41"/>
      <c r="CAT18" s="41"/>
      <c r="CAU18" s="41"/>
      <c r="CAV18" s="41"/>
      <c r="CAW18" s="41"/>
      <c r="CAX18" s="41"/>
      <c r="CAY18" s="41"/>
      <c r="CAZ18" s="41"/>
      <c r="CBA18" s="41"/>
      <c r="CBB18" s="41"/>
      <c r="CBC18" s="41"/>
      <c r="CBD18" s="41"/>
      <c r="CBE18" s="41"/>
      <c r="CBF18" s="41"/>
      <c r="CBG18" s="41"/>
      <c r="CBH18" s="41"/>
      <c r="CBI18" s="41"/>
      <c r="CBJ18" s="41"/>
      <c r="CBK18" s="41"/>
      <c r="CBL18" s="41"/>
      <c r="CBM18" s="41"/>
      <c r="CBN18" s="41"/>
      <c r="CBO18" s="41"/>
      <c r="CBP18" s="41"/>
      <c r="CBQ18" s="41"/>
      <c r="CBR18" s="41"/>
      <c r="CBS18" s="41"/>
      <c r="CBT18" s="41"/>
      <c r="CBU18" s="41"/>
      <c r="CBV18" s="41"/>
      <c r="CBW18" s="41"/>
      <c r="CBX18" s="41"/>
      <c r="CBY18" s="41"/>
      <c r="CBZ18" s="41"/>
      <c r="CCA18" s="41"/>
      <c r="CCB18" s="41"/>
      <c r="CCC18" s="41"/>
      <c r="CCD18" s="41"/>
      <c r="CCE18" s="41"/>
      <c r="CCF18" s="41"/>
      <c r="CCG18" s="41"/>
      <c r="CCH18" s="41"/>
      <c r="CCI18" s="41"/>
      <c r="CCJ18" s="41"/>
      <c r="CCK18" s="41"/>
      <c r="CCL18" s="41"/>
      <c r="CCM18" s="41"/>
      <c r="CCN18" s="41"/>
      <c r="CCO18" s="41"/>
      <c r="CCP18" s="41"/>
      <c r="CCQ18" s="41"/>
      <c r="CCR18" s="41"/>
      <c r="CCS18" s="41"/>
      <c r="CCT18" s="41"/>
      <c r="CCU18" s="41"/>
      <c r="CCV18" s="41"/>
      <c r="CCW18" s="41"/>
      <c r="CCX18" s="41"/>
      <c r="CCY18" s="41"/>
      <c r="CCZ18" s="41"/>
      <c r="CDA18" s="41"/>
      <c r="CDB18" s="41"/>
      <c r="CDC18" s="41"/>
      <c r="CDD18" s="41"/>
      <c r="CDE18" s="41"/>
      <c r="CDF18" s="41"/>
      <c r="CDG18" s="41"/>
      <c r="CDH18" s="41"/>
      <c r="CDI18" s="41"/>
      <c r="CDJ18" s="41"/>
      <c r="CDK18" s="41"/>
      <c r="CDL18" s="41"/>
      <c r="CDM18" s="41"/>
      <c r="CDN18" s="41"/>
      <c r="CDO18" s="41"/>
      <c r="CDP18" s="41"/>
      <c r="CDQ18" s="41"/>
      <c r="CDR18" s="41"/>
      <c r="CDS18" s="41"/>
      <c r="CDT18" s="41"/>
      <c r="CDU18" s="41"/>
      <c r="CDV18" s="41"/>
      <c r="CDW18" s="41"/>
      <c r="CDX18" s="41"/>
      <c r="CDY18" s="41"/>
      <c r="CDZ18" s="41"/>
      <c r="CEA18" s="41"/>
      <c r="CEB18" s="41"/>
      <c r="CEC18" s="41"/>
      <c r="CED18" s="41"/>
      <c r="CEE18" s="41"/>
      <c r="CEF18" s="41"/>
      <c r="CEG18" s="41"/>
      <c r="CEH18" s="41"/>
      <c r="CEI18" s="41"/>
      <c r="CEJ18" s="41"/>
      <c r="CEK18" s="41"/>
      <c r="CEL18" s="41"/>
      <c r="CEM18" s="41"/>
      <c r="CEN18" s="41"/>
      <c r="CEO18" s="41"/>
      <c r="CEP18" s="41"/>
      <c r="CEQ18" s="41"/>
      <c r="CER18" s="41"/>
      <c r="CES18" s="41"/>
      <c r="CET18" s="41"/>
      <c r="CEU18" s="41"/>
      <c r="CEV18" s="41"/>
      <c r="CEW18" s="41"/>
      <c r="CEX18" s="41"/>
      <c r="CEY18" s="41"/>
      <c r="CEZ18" s="41"/>
      <c r="CFA18" s="41"/>
      <c r="CFB18" s="41"/>
      <c r="CFC18" s="41"/>
      <c r="CFD18" s="41"/>
      <c r="CFE18" s="41"/>
      <c r="CFF18" s="41"/>
      <c r="CFG18" s="41"/>
      <c r="CFH18" s="41"/>
      <c r="CFI18" s="41"/>
      <c r="CFJ18" s="41"/>
      <c r="CFK18" s="41"/>
      <c r="CFL18" s="41"/>
      <c r="CFM18" s="41"/>
      <c r="CFN18" s="41"/>
      <c r="CFO18" s="41"/>
      <c r="CFP18" s="41"/>
      <c r="CFQ18" s="41"/>
      <c r="CFR18" s="41"/>
      <c r="CFS18" s="41"/>
      <c r="CFT18" s="41"/>
      <c r="CFU18" s="41"/>
      <c r="CFV18" s="41"/>
      <c r="CFW18" s="41"/>
      <c r="CFX18" s="41"/>
      <c r="CFY18" s="41"/>
      <c r="CFZ18" s="41"/>
      <c r="CGA18" s="41"/>
      <c r="CGB18" s="41"/>
      <c r="CGC18" s="41"/>
      <c r="CGD18" s="41"/>
      <c r="CGE18" s="41"/>
      <c r="CGF18" s="41"/>
      <c r="CGG18" s="41"/>
      <c r="CGH18" s="41"/>
      <c r="CGI18" s="41"/>
      <c r="CGJ18" s="41"/>
      <c r="CGK18" s="41"/>
      <c r="CGL18" s="41"/>
      <c r="CGM18" s="41"/>
      <c r="CGN18" s="41"/>
      <c r="CGO18" s="41"/>
      <c r="CGP18" s="41"/>
      <c r="CGQ18" s="41"/>
      <c r="CGR18" s="41"/>
      <c r="CGS18" s="41"/>
      <c r="CGT18" s="41"/>
      <c r="CGU18" s="41"/>
      <c r="CGV18" s="41"/>
      <c r="CGW18" s="41"/>
      <c r="CGX18" s="41"/>
      <c r="CGY18" s="41"/>
      <c r="CGZ18" s="41"/>
      <c r="CHA18" s="41"/>
      <c r="CHB18" s="41"/>
      <c r="CHC18" s="41"/>
      <c r="CHD18" s="41"/>
      <c r="CHE18" s="41"/>
      <c r="CHF18" s="41"/>
      <c r="CHG18" s="41"/>
      <c r="CHH18" s="41"/>
      <c r="CHI18" s="41"/>
      <c r="CHJ18" s="41"/>
      <c r="CHK18" s="41"/>
      <c r="CHL18" s="41"/>
      <c r="CHM18" s="41"/>
      <c r="CHN18" s="41"/>
      <c r="CHO18" s="41"/>
      <c r="CHP18" s="41"/>
      <c r="CHQ18" s="41"/>
      <c r="CHR18" s="41"/>
      <c r="CHS18" s="41"/>
      <c r="CHT18" s="41"/>
      <c r="CHU18" s="41"/>
      <c r="CHV18" s="41"/>
      <c r="CHW18" s="41"/>
      <c r="CHX18" s="41"/>
      <c r="CHY18" s="41"/>
      <c r="CHZ18" s="41"/>
      <c r="CIA18" s="41"/>
      <c r="CIB18" s="41"/>
      <c r="CIC18" s="41"/>
      <c r="CID18" s="41"/>
      <c r="CIE18" s="41"/>
      <c r="CIF18" s="41"/>
      <c r="CIG18" s="41"/>
      <c r="CIH18" s="41"/>
      <c r="CII18" s="41"/>
      <c r="CIJ18" s="41"/>
      <c r="CIK18" s="41"/>
      <c r="CIL18" s="41"/>
      <c r="CIM18" s="41"/>
      <c r="CIN18" s="41"/>
      <c r="CIO18" s="41"/>
      <c r="CIP18" s="41"/>
      <c r="CIQ18" s="41"/>
      <c r="CIR18" s="41"/>
      <c r="CIS18" s="41"/>
      <c r="CIT18" s="41"/>
      <c r="CIU18" s="41"/>
      <c r="CIV18" s="41"/>
      <c r="CIW18" s="41"/>
      <c r="CIX18" s="41"/>
      <c r="CIY18" s="41"/>
      <c r="CIZ18" s="41"/>
      <c r="CJA18" s="41"/>
      <c r="CJB18" s="41"/>
      <c r="CJC18" s="41"/>
      <c r="CJD18" s="41"/>
      <c r="CJE18" s="41"/>
      <c r="CJF18" s="41"/>
      <c r="CJG18" s="41"/>
      <c r="CJH18" s="41"/>
      <c r="CJI18" s="41"/>
      <c r="CJJ18" s="41"/>
      <c r="CJK18" s="41"/>
      <c r="CJL18" s="41"/>
      <c r="CJM18" s="41"/>
      <c r="CJN18" s="41"/>
      <c r="CJO18" s="41"/>
      <c r="CJP18" s="41"/>
      <c r="CJQ18" s="41"/>
      <c r="CJR18" s="41"/>
      <c r="CJS18" s="41"/>
      <c r="CJT18" s="41"/>
      <c r="CJU18" s="41"/>
      <c r="CJV18" s="41"/>
      <c r="CJW18" s="41"/>
      <c r="CJX18" s="41"/>
      <c r="CJY18" s="41"/>
      <c r="CJZ18" s="41"/>
      <c r="CKA18" s="41"/>
      <c r="CKB18" s="41"/>
      <c r="CKC18" s="41"/>
      <c r="CKD18" s="41"/>
      <c r="CKE18" s="41"/>
      <c r="CKF18" s="41"/>
      <c r="CKG18" s="41"/>
      <c r="CKH18" s="41"/>
      <c r="CKI18" s="41"/>
      <c r="CKJ18" s="41"/>
      <c r="CKK18" s="41"/>
      <c r="CKL18" s="41"/>
      <c r="CKM18" s="41"/>
      <c r="CKN18" s="41"/>
      <c r="CKO18" s="41"/>
      <c r="CKP18" s="41"/>
      <c r="CKQ18" s="41"/>
      <c r="CKR18" s="41"/>
      <c r="CKS18" s="41"/>
      <c r="CKT18" s="41"/>
      <c r="CKU18" s="41"/>
      <c r="CKV18" s="41"/>
      <c r="CKW18" s="41"/>
      <c r="CKX18" s="41"/>
      <c r="CKY18" s="41"/>
      <c r="CKZ18" s="41"/>
      <c r="CLA18" s="41"/>
      <c r="CLB18" s="41"/>
      <c r="CLC18" s="41"/>
      <c r="CLD18" s="41"/>
      <c r="CLE18" s="41"/>
      <c r="CLF18" s="41"/>
      <c r="CLG18" s="41"/>
      <c r="CLH18" s="41"/>
      <c r="CLI18" s="41"/>
      <c r="CLJ18" s="41"/>
      <c r="CLK18" s="41"/>
      <c r="CLL18" s="41"/>
      <c r="CLM18" s="41"/>
      <c r="CLN18" s="41"/>
      <c r="CLO18" s="41"/>
      <c r="CLP18" s="41"/>
      <c r="CLQ18" s="41"/>
      <c r="CLR18" s="41"/>
      <c r="CLS18" s="41"/>
      <c r="CLT18" s="41"/>
      <c r="CLU18" s="41"/>
      <c r="CLV18" s="41"/>
      <c r="CLW18" s="41"/>
      <c r="CLX18" s="41"/>
      <c r="CLY18" s="41"/>
      <c r="CLZ18" s="41"/>
      <c r="CMA18" s="41"/>
      <c r="CMB18" s="41"/>
      <c r="CMC18" s="41"/>
      <c r="CMD18" s="41"/>
      <c r="CME18" s="41"/>
      <c r="CMF18" s="41"/>
      <c r="CMG18" s="41"/>
      <c r="CMH18" s="41"/>
      <c r="CMI18" s="41"/>
      <c r="CMJ18" s="41"/>
      <c r="CMK18" s="41"/>
      <c r="CML18" s="41"/>
      <c r="CMM18" s="41"/>
      <c r="CMN18" s="41"/>
      <c r="CMO18" s="41"/>
      <c r="CMP18" s="41"/>
      <c r="CMQ18" s="41"/>
      <c r="CMR18" s="41"/>
      <c r="CMS18" s="41"/>
      <c r="CMT18" s="41"/>
      <c r="CMU18" s="41"/>
      <c r="CMV18" s="41"/>
      <c r="CMW18" s="41"/>
      <c r="CMX18" s="41"/>
      <c r="CMY18" s="41"/>
      <c r="CMZ18" s="41"/>
      <c r="CNA18" s="41"/>
      <c r="CNB18" s="41"/>
      <c r="CNC18" s="41"/>
      <c r="CND18" s="41"/>
      <c r="CNE18" s="41"/>
      <c r="CNF18" s="41"/>
      <c r="CNG18" s="41"/>
      <c r="CNH18" s="41"/>
      <c r="CNI18" s="41"/>
      <c r="CNJ18" s="41"/>
      <c r="CNK18" s="41"/>
      <c r="CNL18" s="41"/>
      <c r="CNM18" s="41"/>
      <c r="CNN18" s="41"/>
      <c r="CNO18" s="41"/>
      <c r="CNP18" s="41"/>
      <c r="CNQ18" s="41"/>
      <c r="CNR18" s="41"/>
      <c r="CNS18" s="41"/>
      <c r="CNT18" s="41"/>
      <c r="CNU18" s="41"/>
      <c r="CNV18" s="41"/>
      <c r="CNW18" s="41"/>
      <c r="CNX18" s="41"/>
      <c r="CNY18" s="41"/>
      <c r="CNZ18" s="41"/>
      <c r="COA18" s="41"/>
      <c r="COB18" s="41"/>
      <c r="COC18" s="41"/>
      <c r="COD18" s="41"/>
      <c r="COE18" s="41"/>
      <c r="COF18" s="41"/>
      <c r="COG18" s="41"/>
      <c r="COH18" s="41"/>
      <c r="COI18" s="41"/>
      <c r="COJ18" s="41"/>
      <c r="COK18" s="41"/>
      <c r="COL18" s="41"/>
      <c r="COM18" s="41"/>
      <c r="CON18" s="41"/>
      <c r="COO18" s="41"/>
      <c r="COP18" s="41"/>
      <c r="COQ18" s="41"/>
      <c r="COR18" s="41"/>
      <c r="COS18" s="41"/>
      <c r="COT18" s="41"/>
      <c r="COU18" s="41"/>
      <c r="COV18" s="41"/>
      <c r="COW18" s="41"/>
      <c r="COX18" s="41"/>
      <c r="COY18" s="41"/>
      <c r="COZ18" s="41"/>
      <c r="CPA18" s="41"/>
      <c r="CPB18" s="41"/>
      <c r="CPC18" s="41"/>
      <c r="CPD18" s="41"/>
      <c r="CPE18" s="41"/>
      <c r="CPF18" s="41"/>
      <c r="CPG18" s="41"/>
      <c r="CPH18" s="41"/>
      <c r="CPI18" s="41"/>
      <c r="CPJ18" s="41"/>
      <c r="CPK18" s="41"/>
      <c r="CPL18" s="41"/>
      <c r="CPM18" s="41"/>
      <c r="CPN18" s="41"/>
      <c r="CPO18" s="41"/>
      <c r="CPP18" s="41"/>
      <c r="CPQ18" s="41"/>
      <c r="CPR18" s="41"/>
      <c r="CPS18" s="41"/>
      <c r="CPT18" s="41"/>
      <c r="CPU18" s="41"/>
      <c r="CPV18" s="41"/>
      <c r="CPW18" s="41"/>
      <c r="CPX18" s="41"/>
      <c r="CPY18" s="41"/>
      <c r="CPZ18" s="41"/>
      <c r="CQA18" s="41"/>
      <c r="CQB18" s="41"/>
      <c r="CQC18" s="41"/>
      <c r="CQD18" s="41"/>
      <c r="CQE18" s="41"/>
      <c r="CQF18" s="41"/>
      <c r="CQG18" s="41"/>
      <c r="CQH18" s="41"/>
      <c r="CQI18" s="41"/>
      <c r="CQJ18" s="41"/>
      <c r="CQK18" s="41"/>
      <c r="CQL18" s="41"/>
      <c r="CQM18" s="41"/>
      <c r="CQN18" s="41"/>
      <c r="CQO18" s="41"/>
      <c r="CQP18" s="41"/>
      <c r="CQQ18" s="41"/>
      <c r="CQR18" s="41"/>
      <c r="CQS18" s="41"/>
      <c r="CQT18" s="41"/>
      <c r="CQU18" s="41"/>
      <c r="CQV18" s="41"/>
      <c r="CQW18" s="41"/>
      <c r="CQX18" s="41"/>
      <c r="CQY18" s="41"/>
      <c r="CQZ18" s="41"/>
      <c r="CRA18" s="41"/>
      <c r="CRB18" s="41"/>
      <c r="CRC18" s="41"/>
      <c r="CRD18" s="41"/>
      <c r="CRE18" s="41"/>
      <c r="CRF18" s="41"/>
      <c r="CRG18" s="41"/>
      <c r="CRH18" s="41"/>
      <c r="CRI18" s="41"/>
      <c r="CRJ18" s="41"/>
      <c r="CRK18" s="41"/>
      <c r="CRL18" s="41"/>
      <c r="CRM18" s="41"/>
      <c r="CRN18" s="41"/>
      <c r="CRO18" s="41"/>
      <c r="CRP18" s="41"/>
      <c r="CRQ18" s="41"/>
      <c r="CRR18" s="41"/>
      <c r="CRS18" s="41"/>
      <c r="CRT18" s="41"/>
      <c r="CRU18" s="41"/>
      <c r="CRV18" s="41"/>
      <c r="CRW18" s="41"/>
      <c r="CRX18" s="41"/>
      <c r="CRY18" s="41"/>
      <c r="CRZ18" s="41"/>
      <c r="CSA18" s="41"/>
      <c r="CSB18" s="41"/>
      <c r="CSC18" s="41"/>
      <c r="CSD18" s="41"/>
      <c r="CSE18" s="41"/>
      <c r="CSF18" s="41"/>
      <c r="CSG18" s="41"/>
      <c r="CSH18" s="41"/>
      <c r="CSI18" s="41"/>
      <c r="CSJ18" s="41"/>
      <c r="CSK18" s="41"/>
      <c r="CSL18" s="41"/>
      <c r="CSM18" s="41"/>
      <c r="CSN18" s="41"/>
      <c r="CSO18" s="41"/>
      <c r="CSP18" s="41"/>
      <c r="CSQ18" s="41"/>
      <c r="CSR18" s="41"/>
      <c r="CSS18" s="41"/>
      <c r="CST18" s="41"/>
      <c r="CSU18" s="41"/>
      <c r="CSV18" s="41"/>
      <c r="CSW18" s="41"/>
      <c r="CSX18" s="41"/>
      <c r="CSY18" s="41"/>
      <c r="CSZ18" s="41"/>
      <c r="CTA18" s="41"/>
      <c r="CTB18" s="41"/>
      <c r="CTC18" s="41"/>
      <c r="CTD18" s="41"/>
      <c r="CTE18" s="41"/>
      <c r="CTF18" s="41"/>
      <c r="CTG18" s="41"/>
      <c r="CTH18" s="41"/>
      <c r="CTI18" s="41"/>
      <c r="CTJ18" s="41"/>
      <c r="CTK18" s="41"/>
      <c r="CTL18" s="41"/>
      <c r="CTM18" s="41"/>
      <c r="CTN18" s="41"/>
      <c r="CTO18" s="41"/>
      <c r="CTP18" s="41"/>
      <c r="CTQ18" s="41"/>
      <c r="CTR18" s="41"/>
      <c r="CTS18" s="41"/>
      <c r="CTT18" s="41"/>
      <c r="CTU18" s="41"/>
      <c r="CTV18" s="41"/>
      <c r="CTW18" s="41"/>
      <c r="CTX18" s="41"/>
      <c r="CTY18" s="41"/>
      <c r="CTZ18" s="41"/>
      <c r="CUA18" s="41"/>
      <c r="CUB18" s="41"/>
      <c r="CUC18" s="41"/>
      <c r="CUD18" s="41"/>
      <c r="CUE18" s="41"/>
      <c r="CUF18" s="41"/>
      <c r="CUG18" s="41"/>
      <c r="CUH18" s="41"/>
      <c r="CUI18" s="41"/>
      <c r="CUJ18" s="41"/>
      <c r="CUK18" s="41"/>
      <c r="CUL18" s="41"/>
      <c r="CUM18" s="41"/>
      <c r="CUN18" s="41"/>
      <c r="CUO18" s="41"/>
      <c r="CUP18" s="41"/>
      <c r="CUQ18" s="41"/>
      <c r="CUR18" s="41"/>
      <c r="CUS18" s="41"/>
      <c r="CUT18" s="41"/>
      <c r="CUU18" s="41"/>
      <c r="CUV18" s="41"/>
      <c r="CUW18" s="41"/>
      <c r="CUX18" s="41"/>
      <c r="CUY18" s="41"/>
      <c r="CUZ18" s="41"/>
      <c r="CVA18" s="41"/>
      <c r="CVB18" s="41"/>
      <c r="CVC18" s="41"/>
      <c r="CVD18" s="41"/>
      <c r="CVE18" s="41"/>
      <c r="CVF18" s="41"/>
      <c r="CVG18" s="41"/>
      <c r="CVH18" s="41"/>
      <c r="CVI18" s="41"/>
      <c r="CVJ18" s="41"/>
      <c r="CVK18" s="41"/>
      <c r="CVL18" s="41"/>
      <c r="CVM18" s="41"/>
      <c r="CVN18" s="41"/>
      <c r="CVO18" s="41"/>
      <c r="CVP18" s="41"/>
      <c r="CVQ18" s="41"/>
      <c r="CVR18" s="41"/>
      <c r="CVS18" s="41"/>
      <c r="CVT18" s="41"/>
      <c r="CVU18" s="41"/>
      <c r="CVV18" s="41"/>
      <c r="CVW18" s="41"/>
      <c r="CVX18" s="41"/>
      <c r="CVY18" s="41"/>
      <c r="CVZ18" s="41"/>
      <c r="CWA18" s="41"/>
      <c r="CWB18" s="41"/>
      <c r="CWC18" s="41"/>
      <c r="CWD18" s="41"/>
      <c r="CWE18" s="41"/>
      <c r="CWF18" s="41"/>
      <c r="CWG18" s="41"/>
      <c r="CWH18" s="41"/>
      <c r="CWI18" s="41"/>
      <c r="CWJ18" s="41"/>
      <c r="CWK18" s="41"/>
      <c r="CWL18" s="41"/>
      <c r="CWM18" s="41"/>
      <c r="CWN18" s="41"/>
      <c r="CWO18" s="41"/>
      <c r="CWP18" s="41"/>
      <c r="CWQ18" s="41"/>
      <c r="CWR18" s="41"/>
      <c r="CWS18" s="41"/>
      <c r="CWT18" s="41"/>
      <c r="CWU18" s="41"/>
      <c r="CWV18" s="41"/>
      <c r="CWW18" s="41"/>
      <c r="CWX18" s="41"/>
      <c r="CWY18" s="41"/>
      <c r="CWZ18" s="41"/>
      <c r="CXA18" s="41"/>
      <c r="CXB18" s="41"/>
      <c r="CXC18" s="41"/>
      <c r="CXD18" s="41"/>
      <c r="CXE18" s="41"/>
      <c r="CXF18" s="41"/>
      <c r="CXG18" s="41"/>
      <c r="CXH18" s="41"/>
      <c r="CXI18" s="41"/>
      <c r="CXJ18" s="41"/>
      <c r="CXK18" s="41"/>
      <c r="CXL18" s="41"/>
      <c r="CXM18" s="41"/>
      <c r="CXN18" s="41"/>
      <c r="CXO18" s="41"/>
      <c r="CXP18" s="41"/>
      <c r="CXQ18" s="41"/>
      <c r="CXR18" s="41"/>
      <c r="CXS18" s="41"/>
      <c r="CXT18" s="41"/>
      <c r="CXU18" s="41"/>
      <c r="CXV18" s="41"/>
      <c r="CXW18" s="41"/>
      <c r="CXX18" s="41"/>
      <c r="CXY18" s="41"/>
      <c r="CXZ18" s="41"/>
      <c r="CYA18" s="41"/>
      <c r="CYB18" s="41"/>
      <c r="CYC18" s="41"/>
      <c r="CYD18" s="41"/>
      <c r="CYE18" s="41"/>
      <c r="CYF18" s="41"/>
      <c r="CYG18" s="41"/>
      <c r="CYH18" s="41"/>
      <c r="CYI18" s="41"/>
      <c r="CYJ18" s="41"/>
      <c r="CYK18" s="41"/>
      <c r="CYL18" s="41"/>
      <c r="CYM18" s="41"/>
      <c r="CYN18" s="41"/>
      <c r="CYO18" s="41"/>
      <c r="CYP18" s="41"/>
      <c r="CYQ18" s="41"/>
      <c r="CYR18" s="41"/>
      <c r="CYS18" s="41"/>
      <c r="CYT18" s="41"/>
      <c r="CYU18" s="41"/>
      <c r="CYV18" s="41"/>
      <c r="CYW18" s="41"/>
      <c r="CYX18" s="41"/>
      <c r="CYY18" s="41"/>
      <c r="CYZ18" s="41"/>
      <c r="CZA18" s="41"/>
      <c r="CZB18" s="41"/>
      <c r="CZC18" s="41"/>
      <c r="CZD18" s="41"/>
      <c r="CZE18" s="41"/>
      <c r="CZF18" s="41"/>
      <c r="CZG18" s="41"/>
      <c r="CZH18" s="41"/>
      <c r="CZI18" s="41"/>
      <c r="CZJ18" s="41"/>
      <c r="CZK18" s="41"/>
      <c r="CZL18" s="41"/>
      <c r="CZM18" s="41"/>
      <c r="CZN18" s="41"/>
      <c r="CZO18" s="41"/>
      <c r="CZP18" s="41"/>
      <c r="CZQ18" s="41"/>
      <c r="CZR18" s="41"/>
      <c r="CZS18" s="41"/>
      <c r="CZT18" s="41"/>
      <c r="CZU18" s="41"/>
      <c r="CZV18" s="41"/>
      <c r="CZW18" s="41"/>
      <c r="CZX18" s="41"/>
      <c r="CZY18" s="41"/>
      <c r="CZZ18" s="41"/>
      <c r="DAA18" s="41"/>
      <c r="DAB18" s="41"/>
      <c r="DAC18" s="41"/>
      <c r="DAD18" s="41"/>
      <c r="DAE18" s="41"/>
      <c r="DAF18" s="41"/>
      <c r="DAG18" s="41"/>
      <c r="DAH18" s="41"/>
      <c r="DAI18" s="41"/>
      <c r="DAJ18" s="41"/>
      <c r="DAK18" s="41"/>
      <c r="DAL18" s="41"/>
      <c r="DAM18" s="41"/>
      <c r="DAN18" s="41"/>
      <c r="DAO18" s="41"/>
      <c r="DAP18" s="41"/>
      <c r="DAQ18" s="41"/>
      <c r="DAR18" s="41"/>
      <c r="DAS18" s="41"/>
      <c r="DAT18" s="41"/>
      <c r="DAU18" s="41"/>
      <c r="DAV18" s="41"/>
      <c r="DAW18" s="41"/>
      <c r="DAX18" s="41"/>
      <c r="DAY18" s="41"/>
      <c r="DAZ18" s="41"/>
      <c r="DBA18" s="41"/>
      <c r="DBB18" s="41"/>
      <c r="DBC18" s="41"/>
      <c r="DBD18" s="41"/>
      <c r="DBE18" s="41"/>
      <c r="DBF18" s="41"/>
      <c r="DBG18" s="41"/>
      <c r="DBH18" s="41"/>
      <c r="DBI18" s="41"/>
      <c r="DBJ18" s="41"/>
      <c r="DBK18" s="41"/>
      <c r="DBL18" s="41"/>
      <c r="DBM18" s="41"/>
      <c r="DBN18" s="41"/>
      <c r="DBO18" s="41"/>
      <c r="DBP18" s="41"/>
      <c r="DBQ18" s="41"/>
      <c r="DBR18" s="41"/>
      <c r="DBS18" s="41"/>
      <c r="DBT18" s="41"/>
      <c r="DBU18" s="41"/>
      <c r="DBV18" s="41"/>
      <c r="DBW18" s="41"/>
      <c r="DBX18" s="41"/>
      <c r="DBY18" s="41"/>
      <c r="DBZ18" s="41"/>
      <c r="DCA18" s="41"/>
      <c r="DCB18" s="41"/>
      <c r="DCC18" s="41"/>
      <c r="DCD18" s="41"/>
      <c r="DCE18" s="41"/>
      <c r="DCF18" s="41"/>
      <c r="DCG18" s="41"/>
      <c r="DCH18" s="41"/>
      <c r="DCI18" s="41"/>
      <c r="DCJ18" s="41"/>
      <c r="DCK18" s="41"/>
      <c r="DCL18" s="41"/>
      <c r="DCM18" s="41"/>
      <c r="DCN18" s="41"/>
      <c r="DCO18" s="41"/>
      <c r="DCP18" s="41"/>
      <c r="DCQ18" s="41"/>
      <c r="DCR18" s="41"/>
      <c r="DCS18" s="41"/>
      <c r="DCT18" s="41"/>
      <c r="DCU18" s="41"/>
      <c r="DCV18" s="41"/>
      <c r="DCW18" s="41"/>
      <c r="DCX18" s="41"/>
      <c r="DCY18" s="41"/>
      <c r="DCZ18" s="41"/>
      <c r="DDA18" s="41"/>
      <c r="DDB18" s="41"/>
      <c r="DDC18" s="41"/>
      <c r="DDD18" s="41"/>
      <c r="DDE18" s="41"/>
      <c r="DDF18" s="41"/>
      <c r="DDG18" s="41"/>
      <c r="DDH18" s="41"/>
      <c r="DDI18" s="41"/>
      <c r="DDJ18" s="41"/>
      <c r="DDK18" s="41"/>
      <c r="DDL18" s="41"/>
      <c r="DDM18" s="41"/>
      <c r="DDN18" s="41"/>
      <c r="DDO18" s="41"/>
      <c r="DDP18" s="41"/>
      <c r="DDQ18" s="41"/>
      <c r="DDR18" s="41"/>
      <c r="DDS18" s="41"/>
      <c r="DDT18" s="41"/>
      <c r="DDU18" s="41"/>
      <c r="DDV18" s="41"/>
      <c r="DDW18" s="41"/>
      <c r="DDX18" s="41"/>
      <c r="DDY18" s="41"/>
      <c r="DDZ18" s="41"/>
      <c r="DEA18" s="41"/>
      <c r="DEB18" s="41"/>
      <c r="DEC18" s="41"/>
      <c r="DED18" s="41"/>
      <c r="DEE18" s="41"/>
      <c r="DEF18" s="41"/>
      <c r="DEG18" s="41"/>
      <c r="DEH18" s="41"/>
      <c r="DEI18" s="41"/>
      <c r="DEJ18" s="41"/>
      <c r="DEK18" s="41"/>
      <c r="DEL18" s="41"/>
      <c r="DEM18" s="41"/>
      <c r="DEN18" s="41"/>
      <c r="DEO18" s="41"/>
      <c r="DEP18" s="41"/>
      <c r="DEQ18" s="41"/>
      <c r="DER18" s="41"/>
      <c r="DES18" s="41"/>
      <c r="DET18" s="41"/>
      <c r="DEU18" s="41"/>
      <c r="DEV18" s="41"/>
      <c r="DEW18" s="41"/>
      <c r="DEX18" s="41"/>
      <c r="DEY18" s="41"/>
      <c r="DEZ18" s="41"/>
      <c r="DFA18" s="41"/>
      <c r="DFB18" s="41"/>
      <c r="DFC18" s="41"/>
      <c r="DFD18" s="41"/>
      <c r="DFE18" s="41"/>
      <c r="DFF18" s="41"/>
      <c r="DFG18" s="41"/>
      <c r="DFH18" s="41"/>
      <c r="DFI18" s="41"/>
      <c r="DFJ18" s="41"/>
      <c r="DFK18" s="41"/>
      <c r="DFL18" s="41"/>
      <c r="DFM18" s="41"/>
      <c r="DFN18" s="41"/>
      <c r="DFO18" s="41"/>
      <c r="DFP18" s="41"/>
      <c r="DFQ18" s="41"/>
      <c r="DFR18" s="41"/>
      <c r="DFS18" s="41"/>
      <c r="DFT18" s="41"/>
      <c r="DFU18" s="41"/>
      <c r="DFV18" s="41"/>
      <c r="DFW18" s="41"/>
      <c r="DFX18" s="41"/>
      <c r="DFY18" s="41"/>
      <c r="DFZ18" s="41"/>
      <c r="DGA18" s="41"/>
      <c r="DGB18" s="41"/>
      <c r="DGC18" s="41"/>
      <c r="DGD18" s="41"/>
      <c r="DGE18" s="41"/>
      <c r="DGF18" s="41"/>
      <c r="DGG18" s="41"/>
      <c r="DGH18" s="41"/>
      <c r="DGI18" s="41"/>
      <c r="DGJ18" s="41"/>
      <c r="DGK18" s="41"/>
      <c r="DGL18" s="41"/>
      <c r="DGM18" s="41"/>
      <c r="DGN18" s="41"/>
      <c r="DGO18" s="41"/>
      <c r="DGP18" s="41"/>
      <c r="DGQ18" s="41"/>
      <c r="DGR18" s="41"/>
      <c r="DGS18" s="41"/>
      <c r="DGT18" s="41"/>
      <c r="DGU18" s="41"/>
      <c r="DGV18" s="41"/>
      <c r="DGW18" s="41"/>
      <c r="DGX18" s="41"/>
      <c r="DGY18" s="41"/>
      <c r="DGZ18" s="41"/>
      <c r="DHA18" s="41"/>
      <c r="DHB18" s="41"/>
      <c r="DHC18" s="41"/>
      <c r="DHD18" s="41"/>
      <c r="DHE18" s="41"/>
      <c r="DHF18" s="41"/>
      <c r="DHG18" s="41"/>
      <c r="DHH18" s="41"/>
      <c r="DHI18" s="41"/>
      <c r="DHJ18" s="41"/>
      <c r="DHK18" s="41"/>
      <c r="DHL18" s="41"/>
      <c r="DHM18" s="41"/>
      <c r="DHN18" s="41"/>
      <c r="DHO18" s="41"/>
      <c r="DHP18" s="41"/>
      <c r="DHQ18" s="41"/>
      <c r="DHR18" s="41"/>
      <c r="DHS18" s="41"/>
      <c r="DHT18" s="41"/>
      <c r="DHU18" s="41"/>
      <c r="DHV18" s="41"/>
      <c r="DHW18" s="41"/>
      <c r="DHX18" s="41"/>
      <c r="DHY18" s="41"/>
      <c r="DHZ18" s="41"/>
      <c r="DIA18" s="41"/>
      <c r="DIB18" s="41"/>
      <c r="DIC18" s="41"/>
      <c r="DID18" s="41"/>
      <c r="DIE18" s="41"/>
      <c r="DIF18" s="41"/>
      <c r="DIG18" s="41"/>
      <c r="DIH18" s="41"/>
      <c r="DII18" s="41"/>
      <c r="DIJ18" s="41"/>
      <c r="DIK18" s="41"/>
      <c r="DIL18" s="41"/>
      <c r="DIM18" s="41"/>
      <c r="DIN18" s="41"/>
      <c r="DIO18" s="41"/>
      <c r="DIP18" s="41"/>
      <c r="DIQ18" s="41"/>
      <c r="DIR18" s="41"/>
      <c r="DIS18" s="41"/>
      <c r="DIT18" s="41"/>
      <c r="DIU18" s="41"/>
      <c r="DIV18" s="41"/>
      <c r="DIW18" s="41"/>
      <c r="DIX18" s="41"/>
      <c r="DIY18" s="41"/>
      <c r="DIZ18" s="41"/>
      <c r="DJA18" s="41"/>
      <c r="DJB18" s="41"/>
      <c r="DJC18" s="41"/>
      <c r="DJD18" s="41"/>
      <c r="DJE18" s="41"/>
      <c r="DJF18" s="41"/>
      <c r="DJG18" s="41"/>
      <c r="DJH18" s="41"/>
      <c r="DJI18" s="41"/>
      <c r="DJJ18" s="41"/>
      <c r="DJK18" s="41"/>
      <c r="DJL18" s="41"/>
      <c r="DJM18" s="41"/>
      <c r="DJN18" s="41"/>
      <c r="DJO18" s="41"/>
      <c r="DJP18" s="41"/>
      <c r="DJQ18" s="41"/>
      <c r="DJR18" s="41"/>
      <c r="DJS18" s="41"/>
      <c r="DJT18" s="41"/>
      <c r="DJU18" s="41"/>
      <c r="DJV18" s="41"/>
      <c r="DJW18" s="41"/>
      <c r="DJX18" s="41"/>
      <c r="DJY18" s="41"/>
      <c r="DJZ18" s="41"/>
      <c r="DKA18" s="41"/>
      <c r="DKB18" s="41"/>
      <c r="DKC18" s="41"/>
      <c r="DKD18" s="41"/>
      <c r="DKE18" s="41"/>
      <c r="DKF18" s="41"/>
      <c r="DKG18" s="41"/>
      <c r="DKH18" s="41"/>
      <c r="DKI18" s="41"/>
      <c r="DKJ18" s="41"/>
      <c r="DKK18" s="41"/>
      <c r="DKL18" s="41"/>
      <c r="DKM18" s="41"/>
      <c r="DKN18" s="41"/>
      <c r="DKO18" s="41"/>
      <c r="DKP18" s="41"/>
      <c r="DKQ18" s="41"/>
      <c r="DKR18" s="41"/>
      <c r="DKS18" s="41"/>
      <c r="DKT18" s="41"/>
      <c r="DKU18" s="41"/>
      <c r="DKV18" s="41"/>
      <c r="DKW18" s="41"/>
      <c r="DKX18" s="41"/>
      <c r="DKY18" s="41"/>
      <c r="DKZ18" s="41"/>
      <c r="DLA18" s="41"/>
      <c r="DLB18" s="41"/>
      <c r="DLC18" s="41"/>
      <c r="DLD18" s="41"/>
      <c r="DLE18" s="41"/>
      <c r="DLF18" s="41"/>
      <c r="DLG18" s="41"/>
      <c r="DLH18" s="41"/>
      <c r="DLI18" s="41"/>
      <c r="DLJ18" s="41"/>
      <c r="DLK18" s="41"/>
      <c r="DLL18" s="41"/>
      <c r="DLM18" s="41"/>
      <c r="DLN18" s="41"/>
      <c r="DLO18" s="41"/>
      <c r="DLP18" s="41"/>
      <c r="DLQ18" s="41"/>
      <c r="DLR18" s="41"/>
      <c r="DLS18" s="41"/>
      <c r="DLT18" s="41"/>
      <c r="DLU18" s="41"/>
      <c r="DLV18" s="41"/>
      <c r="DLW18" s="41"/>
      <c r="DLX18" s="41"/>
      <c r="DLY18" s="41"/>
      <c r="DLZ18" s="41"/>
      <c r="DMA18" s="41"/>
      <c r="DMB18" s="41"/>
      <c r="DMC18" s="41"/>
      <c r="DMD18" s="41"/>
      <c r="DME18" s="41"/>
      <c r="DMF18" s="41"/>
      <c r="DMG18" s="41"/>
      <c r="DMH18" s="41"/>
      <c r="DMI18" s="41"/>
      <c r="DMJ18" s="41"/>
      <c r="DMK18" s="41"/>
      <c r="DML18" s="41"/>
      <c r="DMM18" s="41"/>
      <c r="DMN18" s="41"/>
      <c r="DMO18" s="41"/>
      <c r="DMP18" s="41"/>
      <c r="DMQ18" s="41"/>
      <c r="DMR18" s="41"/>
      <c r="DMS18" s="41"/>
      <c r="DMT18" s="41"/>
      <c r="DMU18" s="41"/>
      <c r="DMV18" s="41"/>
      <c r="DMW18" s="41"/>
      <c r="DMX18" s="41"/>
      <c r="DMY18" s="41"/>
      <c r="DMZ18" s="41"/>
      <c r="DNA18" s="41"/>
      <c r="DNB18" s="41"/>
      <c r="DNC18" s="41"/>
      <c r="DND18" s="41"/>
      <c r="DNE18" s="41"/>
      <c r="DNF18" s="41"/>
      <c r="DNG18" s="41"/>
      <c r="DNH18" s="41"/>
      <c r="DNI18" s="41"/>
      <c r="DNJ18" s="41"/>
      <c r="DNK18" s="41"/>
      <c r="DNL18" s="41"/>
      <c r="DNM18" s="41"/>
      <c r="DNN18" s="41"/>
      <c r="DNO18" s="41"/>
      <c r="DNP18" s="41"/>
      <c r="DNQ18" s="41"/>
      <c r="DNR18" s="41"/>
      <c r="DNS18" s="41"/>
      <c r="DNT18" s="41"/>
      <c r="DNU18" s="41"/>
      <c r="DNV18" s="41"/>
      <c r="DNW18" s="41"/>
      <c r="DNX18" s="41"/>
      <c r="DNY18" s="41"/>
      <c r="DNZ18" s="41"/>
      <c r="DOA18" s="41"/>
      <c r="DOB18" s="41"/>
      <c r="DOC18" s="41"/>
      <c r="DOD18" s="41"/>
      <c r="DOE18" s="41"/>
      <c r="DOF18" s="41"/>
      <c r="DOG18" s="41"/>
      <c r="DOH18" s="41"/>
      <c r="DOI18" s="41"/>
      <c r="DOJ18" s="41"/>
      <c r="DOK18" s="41"/>
      <c r="DOL18" s="41"/>
      <c r="DOM18" s="41"/>
      <c r="DON18" s="41"/>
      <c r="DOO18" s="41"/>
      <c r="DOP18" s="41"/>
      <c r="DOQ18" s="41"/>
      <c r="DOR18" s="41"/>
      <c r="DOS18" s="41"/>
      <c r="DOT18" s="41"/>
      <c r="DOU18" s="41"/>
      <c r="DOV18" s="41"/>
      <c r="DOW18" s="41"/>
      <c r="DOX18" s="41"/>
      <c r="DOY18" s="41"/>
      <c r="DOZ18" s="41"/>
      <c r="DPA18" s="41"/>
      <c r="DPB18" s="41"/>
      <c r="DPC18" s="41"/>
      <c r="DPD18" s="41"/>
      <c r="DPE18" s="41"/>
      <c r="DPF18" s="41"/>
      <c r="DPG18" s="41"/>
      <c r="DPH18" s="41"/>
      <c r="DPI18" s="41"/>
      <c r="DPJ18" s="41"/>
      <c r="DPK18" s="41"/>
      <c r="DPL18" s="41"/>
      <c r="DPM18" s="41"/>
      <c r="DPN18" s="41"/>
      <c r="DPO18" s="41"/>
      <c r="DPP18" s="41"/>
      <c r="DPQ18" s="41"/>
      <c r="DPR18" s="41"/>
      <c r="DPS18" s="41"/>
      <c r="DPT18" s="41"/>
      <c r="DPU18" s="41"/>
      <c r="DPV18" s="41"/>
      <c r="DPW18" s="41"/>
      <c r="DPX18" s="41"/>
      <c r="DPY18" s="41"/>
      <c r="DPZ18" s="41"/>
      <c r="DQA18" s="41"/>
      <c r="DQB18" s="41"/>
      <c r="DQC18" s="41"/>
      <c r="DQD18" s="41"/>
      <c r="DQE18" s="41"/>
      <c r="DQF18" s="41"/>
      <c r="DQG18" s="41"/>
      <c r="DQH18" s="41"/>
      <c r="DQI18" s="41"/>
      <c r="DQJ18" s="41"/>
      <c r="DQK18" s="41"/>
      <c r="DQL18" s="41"/>
      <c r="DQM18" s="41"/>
      <c r="DQN18" s="41"/>
      <c r="DQO18" s="41"/>
      <c r="DQP18" s="41"/>
      <c r="DQQ18" s="41"/>
      <c r="DQR18" s="41"/>
      <c r="DQS18" s="41"/>
      <c r="DQT18" s="41"/>
      <c r="DQU18" s="41"/>
      <c r="DQV18" s="41"/>
      <c r="DQW18" s="41"/>
      <c r="DQX18" s="41"/>
      <c r="DQY18" s="41"/>
      <c r="DQZ18" s="41"/>
      <c r="DRA18" s="41"/>
      <c r="DRB18" s="41"/>
      <c r="DRC18" s="41"/>
      <c r="DRD18" s="41"/>
      <c r="DRE18" s="41"/>
      <c r="DRF18" s="41"/>
      <c r="DRG18" s="41"/>
      <c r="DRH18" s="41"/>
      <c r="DRI18" s="41"/>
      <c r="DRJ18" s="41"/>
      <c r="DRK18" s="41"/>
      <c r="DRL18" s="41"/>
      <c r="DRM18" s="41"/>
      <c r="DRN18" s="41"/>
      <c r="DRO18" s="41"/>
      <c r="DRP18" s="41"/>
      <c r="DRQ18" s="41"/>
      <c r="DRR18" s="41"/>
      <c r="DRS18" s="41"/>
      <c r="DRT18" s="41"/>
      <c r="DRU18" s="41"/>
      <c r="DRV18" s="41"/>
      <c r="DRW18" s="41"/>
      <c r="DRX18" s="41"/>
      <c r="DRY18" s="41"/>
      <c r="DRZ18" s="41"/>
      <c r="DSA18" s="41"/>
      <c r="DSB18" s="41"/>
      <c r="DSC18" s="41"/>
      <c r="DSD18" s="41"/>
      <c r="DSE18" s="41"/>
      <c r="DSF18" s="41"/>
      <c r="DSG18" s="41"/>
      <c r="DSH18" s="41"/>
      <c r="DSI18" s="41"/>
      <c r="DSJ18" s="41"/>
      <c r="DSK18" s="41"/>
      <c r="DSL18" s="41"/>
      <c r="DSM18" s="41"/>
      <c r="DSN18" s="41"/>
      <c r="DSO18" s="41"/>
      <c r="DSP18" s="41"/>
      <c r="DSQ18" s="41"/>
      <c r="DSR18" s="41"/>
      <c r="DSS18" s="41"/>
      <c r="DST18" s="41"/>
      <c r="DSU18" s="41"/>
      <c r="DSV18" s="41"/>
      <c r="DSW18" s="41"/>
      <c r="DSX18" s="41"/>
      <c r="DSY18" s="41"/>
      <c r="DSZ18" s="41"/>
      <c r="DTA18" s="41"/>
      <c r="DTB18" s="41"/>
      <c r="DTC18" s="41"/>
      <c r="DTD18" s="41"/>
      <c r="DTE18" s="41"/>
      <c r="DTF18" s="41"/>
      <c r="DTG18" s="41"/>
      <c r="DTH18" s="41"/>
      <c r="DTI18" s="41"/>
      <c r="DTJ18" s="41"/>
      <c r="DTK18" s="41"/>
      <c r="DTL18" s="41"/>
      <c r="DTM18" s="41"/>
      <c r="DTN18" s="41"/>
      <c r="DTO18" s="41"/>
      <c r="DTP18" s="41"/>
      <c r="DTQ18" s="41"/>
      <c r="DTR18" s="41"/>
      <c r="DTS18" s="41"/>
      <c r="DTT18" s="41"/>
      <c r="DTU18" s="41"/>
      <c r="DTV18" s="41"/>
      <c r="DTW18" s="41"/>
      <c r="DTX18" s="41"/>
      <c r="DTY18" s="41"/>
      <c r="DTZ18" s="41"/>
      <c r="DUA18" s="41"/>
      <c r="DUB18" s="41"/>
      <c r="DUC18" s="41"/>
      <c r="DUD18" s="41"/>
      <c r="DUE18" s="41"/>
      <c r="DUF18" s="41"/>
      <c r="DUG18" s="41"/>
      <c r="DUH18" s="41"/>
      <c r="DUI18" s="41"/>
      <c r="DUJ18" s="41"/>
      <c r="DUK18" s="41"/>
      <c r="DUL18" s="41"/>
      <c r="DUM18" s="41"/>
      <c r="DUN18" s="41"/>
      <c r="DUO18" s="41"/>
      <c r="DUP18" s="41"/>
      <c r="DUQ18" s="41"/>
      <c r="DUR18" s="41"/>
      <c r="DUS18" s="41"/>
      <c r="DUT18" s="41"/>
      <c r="DUU18" s="41"/>
      <c r="DUV18" s="41"/>
      <c r="DUW18" s="41"/>
      <c r="DUX18" s="41"/>
      <c r="DUY18" s="41"/>
      <c r="DUZ18" s="41"/>
      <c r="DVA18" s="41"/>
      <c r="DVB18" s="41"/>
      <c r="DVC18" s="41"/>
      <c r="DVD18" s="41"/>
      <c r="DVE18" s="41"/>
      <c r="DVF18" s="41"/>
      <c r="DVG18" s="41"/>
      <c r="DVH18" s="41"/>
      <c r="DVI18" s="41"/>
      <c r="DVJ18" s="41"/>
      <c r="DVK18" s="41"/>
      <c r="DVL18" s="41"/>
      <c r="DVM18" s="41"/>
      <c r="DVN18" s="41"/>
      <c r="DVO18" s="41"/>
      <c r="DVP18" s="41"/>
      <c r="DVQ18" s="41"/>
      <c r="DVR18" s="41"/>
      <c r="DVS18" s="41"/>
      <c r="DVT18" s="41"/>
      <c r="DVU18" s="41"/>
      <c r="DVV18" s="41"/>
      <c r="DVW18" s="41"/>
      <c r="DVX18" s="41"/>
      <c r="DVY18" s="41"/>
      <c r="DVZ18" s="41"/>
      <c r="DWA18" s="41"/>
      <c r="DWB18" s="41"/>
      <c r="DWC18" s="41"/>
      <c r="DWD18" s="41"/>
      <c r="DWE18" s="41"/>
      <c r="DWF18" s="41"/>
      <c r="DWG18" s="41"/>
      <c r="DWH18" s="41"/>
      <c r="DWI18" s="41"/>
      <c r="DWJ18" s="41"/>
      <c r="DWK18" s="41"/>
      <c r="DWL18" s="41"/>
      <c r="DWM18" s="41"/>
      <c r="DWN18" s="41"/>
      <c r="DWO18" s="41"/>
      <c r="DWP18" s="41"/>
      <c r="DWQ18" s="41"/>
      <c r="DWR18" s="41"/>
      <c r="DWS18" s="41"/>
      <c r="DWT18" s="41"/>
      <c r="DWU18" s="41"/>
      <c r="DWV18" s="41"/>
      <c r="DWW18" s="41"/>
      <c r="DWX18" s="41"/>
      <c r="DWY18" s="41"/>
      <c r="DWZ18" s="41"/>
      <c r="DXA18" s="41"/>
      <c r="DXB18" s="41"/>
      <c r="DXC18" s="41"/>
      <c r="DXD18" s="41"/>
      <c r="DXE18" s="41"/>
      <c r="DXF18" s="41"/>
      <c r="DXG18" s="41"/>
      <c r="DXH18" s="41"/>
      <c r="DXI18" s="41"/>
      <c r="DXJ18" s="41"/>
      <c r="DXK18" s="41"/>
      <c r="DXL18" s="41"/>
      <c r="DXM18" s="41"/>
      <c r="DXN18" s="41"/>
      <c r="DXO18" s="41"/>
      <c r="DXP18" s="41"/>
      <c r="DXQ18" s="41"/>
      <c r="DXR18" s="41"/>
      <c r="DXS18" s="41"/>
      <c r="DXT18" s="41"/>
      <c r="DXU18" s="41"/>
      <c r="DXV18" s="41"/>
      <c r="DXW18" s="41"/>
      <c r="DXX18" s="41"/>
      <c r="DXY18" s="41"/>
      <c r="DXZ18" s="41"/>
      <c r="DYA18" s="41"/>
      <c r="DYB18" s="41"/>
      <c r="DYC18" s="41"/>
      <c r="DYD18" s="41"/>
      <c r="DYE18" s="41"/>
      <c r="DYF18" s="41"/>
      <c r="DYG18" s="41"/>
      <c r="DYH18" s="41"/>
      <c r="DYI18" s="41"/>
      <c r="DYJ18" s="41"/>
      <c r="DYK18" s="41"/>
      <c r="DYL18" s="41"/>
      <c r="DYM18" s="41"/>
      <c r="DYN18" s="41"/>
      <c r="DYO18" s="41"/>
      <c r="DYP18" s="41"/>
      <c r="DYQ18" s="41"/>
      <c r="DYR18" s="41"/>
      <c r="DYS18" s="41"/>
      <c r="DYT18" s="41"/>
      <c r="DYU18" s="41"/>
      <c r="DYV18" s="41"/>
      <c r="DYW18" s="41"/>
      <c r="DYX18" s="41"/>
      <c r="DYY18" s="41"/>
      <c r="DYZ18" s="41"/>
      <c r="DZA18" s="41"/>
      <c r="DZB18" s="41"/>
      <c r="DZC18" s="41"/>
      <c r="DZD18" s="41"/>
      <c r="DZE18" s="41"/>
      <c r="DZF18" s="41"/>
      <c r="DZG18" s="41"/>
      <c r="DZH18" s="41"/>
      <c r="DZI18" s="41"/>
      <c r="DZJ18" s="41"/>
      <c r="DZK18" s="41"/>
      <c r="DZL18" s="41"/>
      <c r="DZM18" s="41"/>
      <c r="DZN18" s="41"/>
      <c r="DZO18" s="41"/>
      <c r="DZP18" s="41"/>
      <c r="DZQ18" s="41"/>
      <c r="DZR18" s="41"/>
      <c r="DZS18" s="41"/>
      <c r="DZT18" s="41"/>
      <c r="DZU18" s="41"/>
      <c r="DZV18" s="41"/>
      <c r="DZW18" s="41"/>
      <c r="DZX18" s="41"/>
      <c r="DZY18" s="41"/>
      <c r="DZZ18" s="41"/>
      <c r="EAA18" s="41"/>
      <c r="EAB18" s="41"/>
      <c r="EAC18" s="41"/>
      <c r="EAD18" s="41"/>
      <c r="EAE18" s="41"/>
      <c r="EAF18" s="41"/>
      <c r="EAG18" s="41"/>
      <c r="EAH18" s="41"/>
      <c r="EAI18" s="41"/>
      <c r="EAJ18" s="41"/>
      <c r="EAK18" s="41"/>
      <c r="EAL18" s="41"/>
      <c r="EAM18" s="41"/>
      <c r="EAN18" s="41"/>
      <c r="EAO18" s="41"/>
      <c r="EAP18" s="41"/>
      <c r="EAQ18" s="41"/>
      <c r="EAR18" s="41"/>
      <c r="EAS18" s="41"/>
      <c r="EAT18" s="41"/>
      <c r="EAU18" s="41"/>
      <c r="EAV18" s="41"/>
      <c r="EAW18" s="41"/>
      <c r="EAX18" s="41"/>
      <c r="EAY18" s="41"/>
      <c r="EAZ18" s="41"/>
      <c r="EBA18" s="41"/>
      <c r="EBB18" s="41"/>
      <c r="EBC18" s="41"/>
      <c r="EBD18" s="41"/>
      <c r="EBE18" s="41"/>
      <c r="EBF18" s="41"/>
      <c r="EBG18" s="41"/>
      <c r="EBH18" s="41"/>
      <c r="EBI18" s="41"/>
      <c r="EBJ18" s="41"/>
      <c r="EBK18" s="41"/>
      <c r="EBL18" s="41"/>
      <c r="EBM18" s="41"/>
      <c r="EBN18" s="41"/>
      <c r="EBO18" s="41"/>
      <c r="EBP18" s="41"/>
      <c r="EBQ18" s="41"/>
      <c r="EBR18" s="41"/>
      <c r="EBS18" s="41"/>
      <c r="EBT18" s="41"/>
      <c r="EBU18" s="41"/>
      <c r="EBV18" s="41"/>
      <c r="EBW18" s="41"/>
      <c r="EBX18" s="41"/>
      <c r="EBY18" s="41"/>
      <c r="EBZ18" s="41"/>
      <c r="ECA18" s="41"/>
      <c r="ECB18" s="41"/>
      <c r="ECC18" s="41"/>
      <c r="ECD18" s="41"/>
      <c r="ECE18" s="41"/>
      <c r="ECF18" s="41"/>
      <c r="ECG18" s="41"/>
      <c r="ECH18" s="41"/>
      <c r="ECI18" s="41"/>
      <c r="ECJ18" s="41"/>
      <c r="ECK18" s="41"/>
      <c r="ECL18" s="41"/>
      <c r="ECM18" s="41"/>
      <c r="ECN18" s="41"/>
      <c r="ECO18" s="41"/>
      <c r="ECP18" s="41"/>
      <c r="ECQ18" s="41"/>
      <c r="ECR18" s="41"/>
      <c r="ECS18" s="41"/>
      <c r="ECT18" s="41"/>
      <c r="ECU18" s="41"/>
      <c r="ECV18" s="41"/>
      <c r="ECW18" s="41"/>
      <c r="ECX18" s="41"/>
      <c r="ECY18" s="41"/>
      <c r="ECZ18" s="41"/>
      <c r="EDA18" s="41"/>
      <c r="EDB18" s="41"/>
      <c r="EDC18" s="41"/>
      <c r="EDD18" s="41"/>
      <c r="EDE18" s="41"/>
      <c r="EDF18" s="41"/>
      <c r="EDG18" s="41"/>
      <c r="EDH18" s="41"/>
      <c r="EDI18" s="41"/>
      <c r="EDJ18" s="41"/>
      <c r="EDK18" s="41"/>
      <c r="EDL18" s="41"/>
      <c r="EDM18" s="41"/>
      <c r="EDN18" s="41"/>
      <c r="EDO18" s="41"/>
      <c r="EDP18" s="41"/>
      <c r="EDQ18" s="41"/>
      <c r="EDR18" s="41"/>
      <c r="EDS18" s="41"/>
      <c r="EDT18" s="41"/>
      <c r="EDU18" s="41"/>
      <c r="EDV18" s="41"/>
      <c r="EDW18" s="41"/>
      <c r="EDX18" s="41"/>
      <c r="EDY18" s="41"/>
      <c r="EDZ18" s="41"/>
      <c r="EEA18" s="41"/>
      <c r="EEB18" s="41"/>
      <c r="EEC18" s="41"/>
      <c r="EED18" s="41"/>
      <c r="EEE18" s="41"/>
      <c r="EEF18" s="41"/>
      <c r="EEG18" s="41"/>
      <c r="EEH18" s="41"/>
      <c r="EEI18" s="41"/>
      <c r="EEJ18" s="41"/>
      <c r="EEK18" s="41"/>
      <c r="EEL18" s="41"/>
      <c r="EEM18" s="41"/>
      <c r="EEN18" s="41"/>
      <c r="EEO18" s="41"/>
      <c r="EEP18" s="41"/>
      <c r="EEQ18" s="41"/>
      <c r="EER18" s="41"/>
      <c r="EES18" s="41"/>
      <c r="EET18" s="41"/>
      <c r="EEU18" s="41"/>
      <c r="EEV18" s="41"/>
      <c r="EEW18" s="41"/>
      <c r="EEX18" s="41"/>
      <c r="EEY18" s="41"/>
      <c r="EEZ18" s="41"/>
      <c r="EFA18" s="41"/>
      <c r="EFB18" s="41"/>
      <c r="EFC18" s="41"/>
      <c r="EFD18" s="41"/>
      <c r="EFE18" s="41"/>
      <c r="EFF18" s="41"/>
      <c r="EFG18" s="41"/>
      <c r="EFH18" s="41"/>
      <c r="EFI18" s="41"/>
      <c r="EFJ18" s="41"/>
      <c r="EFK18" s="41"/>
      <c r="EFL18" s="41"/>
      <c r="EFM18" s="41"/>
      <c r="EFN18" s="41"/>
      <c r="EFO18" s="41"/>
      <c r="EFP18" s="41"/>
      <c r="EFQ18" s="41"/>
      <c r="EFR18" s="41"/>
      <c r="EFS18" s="41"/>
      <c r="EFT18" s="41"/>
      <c r="EFU18" s="41"/>
      <c r="EFV18" s="41"/>
      <c r="EFW18" s="41"/>
      <c r="EFX18" s="41"/>
      <c r="EFY18" s="41"/>
      <c r="EFZ18" s="41"/>
      <c r="EGA18" s="41"/>
      <c r="EGB18" s="41"/>
      <c r="EGC18" s="41"/>
      <c r="EGD18" s="41"/>
      <c r="EGE18" s="41"/>
      <c r="EGF18" s="41"/>
      <c r="EGG18" s="41"/>
      <c r="EGH18" s="41"/>
      <c r="EGI18" s="41"/>
      <c r="EGJ18" s="41"/>
      <c r="EGK18" s="41"/>
      <c r="EGL18" s="41"/>
      <c r="EGM18" s="41"/>
      <c r="EGN18" s="41"/>
      <c r="EGO18" s="41"/>
      <c r="EGP18" s="41"/>
      <c r="EGQ18" s="41"/>
      <c r="EGR18" s="41"/>
      <c r="EGS18" s="41"/>
      <c r="EGT18" s="41"/>
      <c r="EGU18" s="41"/>
      <c r="EGV18" s="41"/>
      <c r="EGW18" s="41"/>
      <c r="EGX18" s="41"/>
      <c r="EGY18" s="41"/>
      <c r="EGZ18" s="41"/>
      <c r="EHA18" s="41"/>
      <c r="EHB18" s="41"/>
      <c r="EHC18" s="41"/>
      <c r="EHD18" s="41"/>
      <c r="EHE18" s="41"/>
      <c r="EHF18" s="41"/>
      <c r="EHG18" s="41"/>
      <c r="EHH18" s="41"/>
      <c r="EHI18" s="41"/>
      <c r="EHJ18" s="41"/>
      <c r="EHK18" s="41"/>
      <c r="EHL18" s="41"/>
      <c r="EHM18" s="41"/>
      <c r="EHN18" s="41"/>
      <c r="EHO18" s="41"/>
      <c r="EHP18" s="41"/>
      <c r="EHQ18" s="41"/>
      <c r="EHR18" s="41"/>
      <c r="EHS18" s="41"/>
      <c r="EHT18" s="41"/>
      <c r="EHU18" s="41"/>
      <c r="EHV18" s="41"/>
      <c r="EHW18" s="41"/>
      <c r="EHX18" s="41"/>
      <c r="EHY18" s="41"/>
      <c r="EHZ18" s="41"/>
      <c r="EIA18" s="41"/>
      <c r="EIB18" s="41"/>
      <c r="EIC18" s="41"/>
      <c r="EID18" s="41"/>
      <c r="EIE18" s="41"/>
      <c r="EIF18" s="41"/>
      <c r="EIG18" s="41"/>
      <c r="EIH18" s="41"/>
      <c r="EII18" s="41"/>
      <c r="EIJ18" s="41"/>
      <c r="EIK18" s="41"/>
      <c r="EIL18" s="41"/>
      <c r="EIM18" s="41"/>
      <c r="EIN18" s="41"/>
      <c r="EIO18" s="41"/>
      <c r="EIP18" s="41"/>
      <c r="EIQ18" s="41"/>
      <c r="EIR18" s="41"/>
      <c r="EIS18" s="41"/>
      <c r="EIT18" s="41"/>
      <c r="EIU18" s="41"/>
      <c r="EIV18" s="41"/>
      <c r="EIW18" s="41"/>
      <c r="EIX18" s="41"/>
      <c r="EIY18" s="41"/>
      <c r="EIZ18" s="41"/>
      <c r="EJA18" s="41"/>
      <c r="EJB18" s="41"/>
      <c r="EJC18" s="41"/>
      <c r="EJD18" s="41"/>
      <c r="EJE18" s="41"/>
      <c r="EJF18" s="41"/>
      <c r="EJG18" s="41"/>
      <c r="EJH18" s="41"/>
      <c r="EJI18" s="41"/>
      <c r="EJJ18" s="41"/>
      <c r="EJK18" s="41"/>
      <c r="EJL18" s="41"/>
      <c r="EJM18" s="41"/>
      <c r="EJN18" s="41"/>
      <c r="EJO18" s="41"/>
      <c r="EJP18" s="41"/>
      <c r="EJQ18" s="41"/>
      <c r="EJR18" s="41"/>
      <c r="EJS18" s="41"/>
      <c r="EJT18" s="41"/>
      <c r="EJU18" s="41"/>
      <c r="EJV18" s="41"/>
      <c r="EJW18" s="41"/>
      <c r="EJX18" s="41"/>
      <c r="EJY18" s="41"/>
      <c r="EJZ18" s="41"/>
      <c r="EKA18" s="41"/>
      <c r="EKB18" s="41"/>
      <c r="EKC18" s="41"/>
      <c r="EKD18" s="41"/>
      <c r="EKE18" s="41"/>
      <c r="EKF18" s="41"/>
      <c r="EKG18" s="41"/>
      <c r="EKH18" s="41"/>
      <c r="EKI18" s="41"/>
      <c r="EKJ18" s="41"/>
      <c r="EKK18" s="41"/>
      <c r="EKL18" s="41"/>
      <c r="EKM18" s="41"/>
      <c r="EKN18" s="41"/>
      <c r="EKO18" s="41"/>
      <c r="EKP18" s="41"/>
      <c r="EKQ18" s="41"/>
      <c r="EKR18" s="41"/>
      <c r="EKS18" s="41"/>
      <c r="EKT18" s="41"/>
      <c r="EKU18" s="41"/>
      <c r="EKV18" s="41"/>
      <c r="EKW18" s="41"/>
      <c r="EKX18" s="41"/>
      <c r="EKY18" s="41"/>
      <c r="EKZ18" s="41"/>
      <c r="ELA18" s="41"/>
      <c r="ELB18" s="41"/>
      <c r="ELC18" s="41"/>
      <c r="ELD18" s="41"/>
      <c r="ELE18" s="41"/>
      <c r="ELF18" s="41"/>
      <c r="ELG18" s="41"/>
      <c r="ELH18" s="41"/>
      <c r="ELI18" s="41"/>
      <c r="ELJ18" s="41"/>
      <c r="ELK18" s="41"/>
      <c r="ELL18" s="41"/>
      <c r="ELM18" s="41"/>
      <c r="ELN18" s="41"/>
      <c r="ELO18" s="41"/>
      <c r="ELP18" s="41"/>
      <c r="ELQ18" s="41"/>
      <c r="ELR18" s="41"/>
      <c r="ELS18" s="41"/>
      <c r="ELT18" s="41"/>
      <c r="ELU18" s="41"/>
      <c r="ELV18" s="41"/>
      <c r="ELW18" s="41"/>
      <c r="ELX18" s="41"/>
      <c r="ELY18" s="41"/>
      <c r="ELZ18" s="41"/>
      <c r="EMA18" s="41"/>
      <c r="EMB18" s="41"/>
      <c r="EMC18" s="41"/>
      <c r="EMD18" s="41"/>
      <c r="EME18" s="41"/>
      <c r="EMF18" s="41"/>
      <c r="EMG18" s="41"/>
      <c r="EMH18" s="41"/>
      <c r="EMI18" s="41"/>
      <c r="EMJ18" s="41"/>
      <c r="EMK18" s="41"/>
      <c r="EML18" s="41"/>
      <c r="EMM18" s="41"/>
      <c r="EMN18" s="41"/>
      <c r="EMO18" s="41"/>
      <c r="EMP18" s="41"/>
      <c r="EMQ18" s="41"/>
      <c r="EMR18" s="41"/>
      <c r="EMS18" s="41"/>
      <c r="EMT18" s="41"/>
      <c r="EMU18" s="41"/>
      <c r="EMV18" s="41"/>
      <c r="EMW18" s="41"/>
      <c r="EMX18" s="41"/>
      <c r="EMY18" s="41"/>
      <c r="EMZ18" s="41"/>
      <c r="ENA18" s="41"/>
      <c r="ENB18" s="41"/>
      <c r="ENC18" s="41"/>
      <c r="END18" s="41"/>
      <c r="ENE18" s="41"/>
      <c r="ENF18" s="41"/>
      <c r="ENG18" s="41"/>
      <c r="ENH18" s="41"/>
      <c r="ENI18" s="41"/>
      <c r="ENJ18" s="41"/>
      <c r="ENK18" s="41"/>
      <c r="ENL18" s="41"/>
      <c r="ENM18" s="41"/>
      <c r="ENN18" s="41"/>
      <c r="ENO18" s="41"/>
      <c r="ENP18" s="41"/>
      <c r="ENQ18" s="41"/>
      <c r="ENR18" s="41"/>
      <c r="ENS18" s="41"/>
      <c r="ENT18" s="41"/>
      <c r="ENU18" s="41"/>
      <c r="ENV18" s="41"/>
      <c r="ENW18" s="41"/>
      <c r="ENX18" s="41"/>
      <c r="ENY18" s="41"/>
      <c r="ENZ18" s="41"/>
      <c r="EOA18" s="41"/>
      <c r="EOB18" s="41"/>
      <c r="EOC18" s="41"/>
      <c r="EOD18" s="41"/>
      <c r="EOE18" s="41"/>
      <c r="EOF18" s="41"/>
      <c r="EOG18" s="41"/>
      <c r="EOH18" s="41"/>
      <c r="EOI18" s="41"/>
      <c r="EOJ18" s="41"/>
      <c r="EOK18" s="41"/>
      <c r="EOL18" s="41"/>
      <c r="EOM18" s="41"/>
      <c r="EON18" s="41"/>
      <c r="EOO18" s="41"/>
      <c r="EOP18" s="41"/>
      <c r="EOQ18" s="41"/>
      <c r="EOR18" s="41"/>
      <c r="EOS18" s="41"/>
      <c r="EOT18" s="41"/>
      <c r="EOU18" s="41"/>
      <c r="EOV18" s="41"/>
      <c r="EOW18" s="41"/>
      <c r="EOX18" s="41"/>
      <c r="EOY18" s="41"/>
      <c r="EOZ18" s="41"/>
      <c r="EPA18" s="41"/>
      <c r="EPB18" s="41"/>
      <c r="EPC18" s="41"/>
      <c r="EPD18" s="41"/>
      <c r="EPE18" s="41"/>
      <c r="EPF18" s="41"/>
      <c r="EPG18" s="41"/>
      <c r="EPH18" s="41"/>
      <c r="EPI18" s="41"/>
      <c r="EPJ18" s="41"/>
      <c r="EPK18" s="41"/>
      <c r="EPL18" s="41"/>
      <c r="EPM18" s="41"/>
      <c r="EPN18" s="41"/>
      <c r="EPO18" s="41"/>
      <c r="EPP18" s="41"/>
      <c r="EPQ18" s="41"/>
      <c r="EPR18" s="41"/>
      <c r="EPS18" s="41"/>
      <c r="EPT18" s="41"/>
      <c r="EPU18" s="41"/>
      <c r="EPV18" s="41"/>
      <c r="EPW18" s="41"/>
      <c r="EPX18" s="41"/>
      <c r="EPY18" s="41"/>
      <c r="EPZ18" s="41"/>
      <c r="EQA18" s="41"/>
      <c r="EQB18" s="41"/>
      <c r="EQC18" s="41"/>
      <c r="EQD18" s="41"/>
      <c r="EQE18" s="41"/>
      <c r="EQF18" s="41"/>
      <c r="EQG18" s="41"/>
      <c r="EQH18" s="41"/>
      <c r="EQI18" s="41"/>
      <c r="EQJ18" s="41"/>
      <c r="EQK18" s="41"/>
      <c r="EQL18" s="41"/>
      <c r="EQM18" s="41"/>
      <c r="EQN18" s="41"/>
      <c r="EQO18" s="41"/>
      <c r="EQP18" s="41"/>
      <c r="EQQ18" s="41"/>
      <c r="EQR18" s="41"/>
      <c r="EQS18" s="41"/>
      <c r="EQT18" s="41"/>
      <c r="EQU18" s="41"/>
      <c r="EQV18" s="41"/>
      <c r="EQW18" s="41"/>
      <c r="EQX18" s="41"/>
      <c r="EQY18" s="41"/>
      <c r="EQZ18" s="41"/>
      <c r="ERA18" s="41"/>
      <c r="ERB18" s="41"/>
      <c r="ERC18" s="41"/>
      <c r="ERD18" s="41"/>
      <c r="ERE18" s="41"/>
      <c r="ERF18" s="41"/>
      <c r="ERG18" s="41"/>
      <c r="ERH18" s="41"/>
      <c r="ERI18" s="41"/>
      <c r="ERJ18" s="41"/>
      <c r="ERK18" s="41"/>
      <c r="ERL18" s="41"/>
      <c r="ERM18" s="41"/>
      <c r="ERN18" s="41"/>
      <c r="ERO18" s="41"/>
      <c r="ERP18" s="41"/>
      <c r="ERQ18" s="41"/>
      <c r="ERR18" s="41"/>
      <c r="ERS18" s="41"/>
      <c r="ERT18" s="41"/>
      <c r="ERU18" s="41"/>
      <c r="ERV18" s="41"/>
      <c r="ERW18" s="41"/>
      <c r="ERX18" s="41"/>
      <c r="ERY18" s="41"/>
      <c r="ERZ18" s="41"/>
      <c r="ESA18" s="41"/>
      <c r="ESB18" s="41"/>
      <c r="ESC18" s="41"/>
      <c r="ESD18" s="41"/>
      <c r="ESE18" s="41"/>
      <c r="ESF18" s="41"/>
      <c r="ESG18" s="41"/>
      <c r="ESH18" s="41"/>
      <c r="ESI18" s="41"/>
      <c r="ESJ18" s="41"/>
      <c r="ESK18" s="41"/>
      <c r="ESL18" s="41"/>
      <c r="ESM18" s="41"/>
      <c r="ESN18" s="41"/>
      <c r="ESO18" s="41"/>
      <c r="ESP18" s="41"/>
      <c r="ESQ18" s="41"/>
      <c r="ESR18" s="41"/>
      <c r="ESS18" s="41"/>
      <c r="EST18" s="41"/>
      <c r="ESU18" s="41"/>
      <c r="ESV18" s="41"/>
      <c r="ESW18" s="41"/>
      <c r="ESX18" s="41"/>
      <c r="ESY18" s="41"/>
      <c r="ESZ18" s="41"/>
      <c r="ETA18" s="41"/>
      <c r="ETB18" s="41"/>
      <c r="ETC18" s="41"/>
      <c r="ETD18" s="41"/>
      <c r="ETE18" s="41"/>
      <c r="ETF18" s="41"/>
      <c r="ETG18" s="41"/>
      <c r="ETH18" s="41"/>
      <c r="ETI18" s="41"/>
      <c r="ETJ18" s="41"/>
      <c r="ETK18" s="41"/>
      <c r="ETL18" s="41"/>
      <c r="ETM18" s="41"/>
      <c r="ETN18" s="41"/>
      <c r="ETO18" s="41"/>
      <c r="ETP18" s="41"/>
      <c r="ETQ18" s="41"/>
      <c r="ETR18" s="41"/>
      <c r="ETS18" s="41"/>
      <c r="ETT18" s="41"/>
      <c r="ETU18" s="41"/>
      <c r="ETV18" s="41"/>
      <c r="ETW18" s="41"/>
      <c r="ETX18" s="41"/>
      <c r="ETY18" s="41"/>
      <c r="ETZ18" s="41"/>
      <c r="EUA18" s="41"/>
      <c r="EUB18" s="41"/>
      <c r="EUC18" s="41"/>
      <c r="EUD18" s="41"/>
      <c r="EUE18" s="41"/>
      <c r="EUF18" s="41"/>
      <c r="EUG18" s="41"/>
      <c r="EUH18" s="41"/>
      <c r="EUI18" s="41"/>
      <c r="EUJ18" s="41"/>
      <c r="EUK18" s="41"/>
      <c r="EUL18" s="41"/>
      <c r="EUM18" s="41"/>
      <c r="EUN18" s="41"/>
      <c r="EUO18" s="41"/>
      <c r="EUP18" s="41"/>
      <c r="EUQ18" s="41"/>
      <c r="EUR18" s="41"/>
      <c r="EUS18" s="41"/>
      <c r="EUT18" s="41"/>
      <c r="EUU18" s="41"/>
      <c r="EUV18" s="41"/>
      <c r="EUW18" s="41"/>
      <c r="EUX18" s="41"/>
      <c r="EUY18" s="41"/>
      <c r="EUZ18" s="41"/>
      <c r="EVA18" s="41"/>
      <c r="EVB18" s="41"/>
      <c r="EVC18" s="41"/>
      <c r="EVD18" s="41"/>
      <c r="EVE18" s="41"/>
      <c r="EVF18" s="41"/>
      <c r="EVG18" s="41"/>
      <c r="EVH18" s="41"/>
      <c r="EVI18" s="41"/>
      <c r="EVJ18" s="41"/>
      <c r="EVK18" s="41"/>
      <c r="EVL18" s="41"/>
      <c r="EVM18" s="41"/>
      <c r="EVN18" s="41"/>
      <c r="EVO18" s="41"/>
      <c r="EVP18" s="41"/>
      <c r="EVQ18" s="41"/>
      <c r="EVR18" s="41"/>
      <c r="EVS18" s="41"/>
      <c r="EVT18" s="41"/>
      <c r="EVU18" s="41"/>
      <c r="EVV18" s="41"/>
      <c r="EVW18" s="41"/>
      <c r="EVX18" s="41"/>
      <c r="EVY18" s="41"/>
      <c r="EVZ18" s="41"/>
      <c r="EWA18" s="41"/>
      <c r="EWB18" s="41"/>
      <c r="EWC18" s="41"/>
      <c r="EWD18" s="41"/>
      <c r="EWE18" s="41"/>
      <c r="EWF18" s="41"/>
      <c r="EWG18" s="41"/>
      <c r="EWH18" s="41"/>
      <c r="EWI18" s="41"/>
      <c r="EWJ18" s="41"/>
      <c r="EWK18" s="41"/>
      <c r="EWL18" s="41"/>
      <c r="EWM18" s="41"/>
      <c r="EWN18" s="41"/>
      <c r="EWO18" s="41"/>
      <c r="EWP18" s="41"/>
      <c r="EWQ18" s="41"/>
      <c r="EWR18" s="41"/>
      <c r="EWS18" s="41"/>
      <c r="EWT18" s="41"/>
      <c r="EWU18" s="41"/>
      <c r="EWV18" s="41"/>
      <c r="EWW18" s="41"/>
      <c r="EWX18" s="41"/>
      <c r="EWY18" s="41"/>
      <c r="EWZ18" s="41"/>
      <c r="EXA18" s="41"/>
      <c r="EXB18" s="41"/>
      <c r="EXC18" s="41"/>
      <c r="EXD18" s="41"/>
      <c r="EXE18" s="41"/>
      <c r="EXF18" s="41"/>
      <c r="EXG18" s="41"/>
      <c r="EXH18" s="41"/>
      <c r="EXI18" s="41"/>
      <c r="EXJ18" s="41"/>
      <c r="EXK18" s="41"/>
      <c r="EXL18" s="41"/>
      <c r="EXM18" s="41"/>
      <c r="EXN18" s="41"/>
      <c r="EXO18" s="41"/>
      <c r="EXP18" s="41"/>
      <c r="EXQ18" s="41"/>
      <c r="EXR18" s="41"/>
      <c r="EXS18" s="41"/>
      <c r="EXT18" s="41"/>
      <c r="EXU18" s="41"/>
      <c r="EXV18" s="41"/>
      <c r="EXW18" s="41"/>
      <c r="EXX18" s="41"/>
      <c r="EXY18" s="41"/>
      <c r="EXZ18" s="41"/>
      <c r="EYA18" s="41"/>
      <c r="EYB18" s="41"/>
      <c r="EYC18" s="41"/>
      <c r="EYD18" s="41"/>
      <c r="EYE18" s="41"/>
      <c r="EYF18" s="41"/>
      <c r="EYG18" s="41"/>
      <c r="EYH18" s="41"/>
      <c r="EYI18" s="41"/>
      <c r="EYJ18" s="41"/>
      <c r="EYK18" s="41"/>
      <c r="EYL18" s="41"/>
      <c r="EYM18" s="41"/>
      <c r="EYN18" s="41"/>
      <c r="EYO18" s="41"/>
      <c r="EYP18" s="41"/>
      <c r="EYQ18" s="41"/>
      <c r="EYR18" s="41"/>
      <c r="EYS18" s="41"/>
      <c r="EYT18" s="41"/>
      <c r="EYU18" s="41"/>
      <c r="EYV18" s="41"/>
      <c r="EYW18" s="41"/>
      <c r="EYX18" s="41"/>
      <c r="EYY18" s="41"/>
      <c r="EYZ18" s="41"/>
      <c r="EZA18" s="41"/>
      <c r="EZB18" s="41"/>
      <c r="EZC18" s="41"/>
      <c r="EZD18" s="41"/>
      <c r="EZE18" s="41"/>
      <c r="EZF18" s="41"/>
      <c r="EZG18" s="41"/>
      <c r="EZH18" s="41"/>
      <c r="EZI18" s="41"/>
      <c r="EZJ18" s="41"/>
      <c r="EZK18" s="41"/>
      <c r="EZL18" s="41"/>
      <c r="EZM18" s="41"/>
      <c r="EZN18" s="41"/>
      <c r="EZO18" s="41"/>
      <c r="EZP18" s="41"/>
      <c r="EZQ18" s="41"/>
      <c r="EZR18" s="41"/>
      <c r="EZS18" s="41"/>
      <c r="EZT18" s="41"/>
      <c r="EZU18" s="41"/>
      <c r="EZV18" s="41"/>
      <c r="EZW18" s="41"/>
      <c r="EZX18" s="41"/>
      <c r="EZY18" s="41"/>
      <c r="EZZ18" s="41"/>
      <c r="FAA18" s="41"/>
      <c r="FAB18" s="41"/>
      <c r="FAC18" s="41"/>
      <c r="FAD18" s="41"/>
      <c r="FAE18" s="41"/>
      <c r="FAF18" s="41"/>
      <c r="FAG18" s="41"/>
      <c r="FAH18" s="41"/>
      <c r="FAI18" s="41"/>
      <c r="FAJ18" s="41"/>
      <c r="FAK18" s="41"/>
      <c r="FAL18" s="41"/>
      <c r="FAM18" s="41"/>
      <c r="FAN18" s="41"/>
      <c r="FAO18" s="41"/>
      <c r="FAP18" s="41"/>
      <c r="FAQ18" s="41"/>
      <c r="FAR18" s="41"/>
      <c r="FAS18" s="41"/>
      <c r="FAT18" s="41"/>
      <c r="FAU18" s="41"/>
      <c r="FAV18" s="41"/>
      <c r="FAW18" s="41"/>
      <c r="FAX18" s="41"/>
      <c r="FAY18" s="41"/>
      <c r="FAZ18" s="41"/>
      <c r="FBA18" s="41"/>
      <c r="FBB18" s="41"/>
      <c r="FBC18" s="41"/>
      <c r="FBD18" s="41"/>
      <c r="FBE18" s="41"/>
      <c r="FBF18" s="41"/>
      <c r="FBG18" s="41"/>
      <c r="FBH18" s="41"/>
      <c r="FBI18" s="41"/>
      <c r="FBJ18" s="41"/>
      <c r="FBK18" s="41"/>
      <c r="FBL18" s="41"/>
      <c r="FBM18" s="41"/>
      <c r="FBN18" s="41"/>
      <c r="FBO18" s="41"/>
      <c r="FBP18" s="41"/>
      <c r="FBQ18" s="41"/>
      <c r="FBR18" s="41"/>
      <c r="FBS18" s="41"/>
      <c r="FBT18" s="41"/>
      <c r="FBU18" s="41"/>
      <c r="FBV18" s="41"/>
      <c r="FBW18" s="41"/>
      <c r="FBX18" s="41"/>
      <c r="FBY18" s="41"/>
      <c r="FBZ18" s="41"/>
      <c r="FCA18" s="41"/>
      <c r="FCB18" s="41"/>
      <c r="FCC18" s="41"/>
      <c r="FCD18" s="41"/>
      <c r="FCE18" s="41"/>
      <c r="FCF18" s="41"/>
      <c r="FCG18" s="41"/>
      <c r="FCH18" s="41"/>
      <c r="FCI18" s="41"/>
      <c r="FCJ18" s="41"/>
      <c r="FCK18" s="41"/>
      <c r="FCL18" s="41"/>
      <c r="FCM18" s="41"/>
      <c r="FCN18" s="41"/>
      <c r="FCO18" s="41"/>
      <c r="FCP18" s="41"/>
      <c r="FCQ18" s="41"/>
      <c r="FCR18" s="41"/>
      <c r="FCS18" s="41"/>
      <c r="FCT18" s="41"/>
      <c r="FCU18" s="41"/>
      <c r="FCV18" s="41"/>
      <c r="FCW18" s="41"/>
      <c r="FCX18" s="41"/>
      <c r="FCY18" s="41"/>
      <c r="FCZ18" s="41"/>
      <c r="FDA18" s="41"/>
      <c r="FDB18" s="41"/>
      <c r="FDC18" s="41"/>
      <c r="FDD18" s="41"/>
      <c r="FDE18" s="41"/>
      <c r="FDF18" s="41"/>
      <c r="FDG18" s="41"/>
      <c r="FDH18" s="41"/>
      <c r="FDI18" s="41"/>
      <c r="FDJ18" s="41"/>
      <c r="FDK18" s="41"/>
      <c r="FDL18" s="41"/>
      <c r="FDM18" s="41"/>
      <c r="FDN18" s="41"/>
      <c r="FDO18" s="41"/>
      <c r="FDP18" s="41"/>
      <c r="FDQ18" s="41"/>
      <c r="FDR18" s="41"/>
      <c r="FDS18" s="41"/>
      <c r="FDT18" s="41"/>
      <c r="FDU18" s="41"/>
      <c r="FDV18" s="41"/>
      <c r="FDW18" s="41"/>
      <c r="FDX18" s="41"/>
      <c r="FDY18" s="41"/>
      <c r="FDZ18" s="41"/>
      <c r="FEA18" s="41"/>
      <c r="FEB18" s="41"/>
      <c r="FEC18" s="41"/>
      <c r="FED18" s="41"/>
      <c r="FEE18" s="41"/>
      <c r="FEF18" s="41"/>
      <c r="FEG18" s="41"/>
      <c r="FEH18" s="41"/>
      <c r="FEI18" s="41"/>
      <c r="FEJ18" s="41"/>
      <c r="FEK18" s="41"/>
      <c r="FEL18" s="41"/>
      <c r="FEM18" s="41"/>
      <c r="FEN18" s="41"/>
      <c r="FEO18" s="41"/>
      <c r="FEP18" s="41"/>
      <c r="FEQ18" s="41"/>
      <c r="FER18" s="41"/>
      <c r="FES18" s="41"/>
      <c r="FET18" s="41"/>
      <c r="FEU18" s="41"/>
      <c r="FEV18" s="41"/>
      <c r="FEW18" s="41"/>
      <c r="FEX18" s="41"/>
      <c r="FEY18" s="41"/>
      <c r="FEZ18" s="41"/>
      <c r="FFA18" s="41"/>
      <c r="FFB18" s="41"/>
      <c r="FFC18" s="41"/>
      <c r="FFD18" s="41"/>
      <c r="FFE18" s="41"/>
      <c r="FFF18" s="41"/>
      <c r="FFG18" s="41"/>
      <c r="FFH18" s="41"/>
      <c r="FFI18" s="41"/>
      <c r="FFJ18" s="41"/>
      <c r="FFK18" s="41"/>
      <c r="FFL18" s="41"/>
      <c r="FFM18" s="41"/>
      <c r="FFN18" s="41"/>
      <c r="FFO18" s="41"/>
      <c r="FFP18" s="41"/>
      <c r="FFQ18" s="41"/>
      <c r="FFR18" s="41"/>
      <c r="FFS18" s="41"/>
      <c r="FFT18" s="41"/>
      <c r="FFU18" s="41"/>
      <c r="FFV18" s="41"/>
      <c r="FFW18" s="41"/>
      <c r="FFX18" s="41"/>
      <c r="FFY18" s="41"/>
      <c r="FFZ18" s="41"/>
      <c r="FGA18" s="41"/>
      <c r="FGB18" s="41"/>
      <c r="FGC18" s="41"/>
      <c r="FGD18" s="41"/>
      <c r="FGE18" s="41"/>
      <c r="FGF18" s="41"/>
      <c r="FGG18" s="41"/>
      <c r="FGH18" s="41"/>
      <c r="FGI18" s="41"/>
      <c r="FGJ18" s="41"/>
      <c r="FGK18" s="41"/>
      <c r="FGL18" s="41"/>
      <c r="FGM18" s="41"/>
      <c r="FGN18" s="41"/>
      <c r="FGO18" s="41"/>
      <c r="FGP18" s="41"/>
      <c r="FGQ18" s="41"/>
      <c r="FGR18" s="41"/>
      <c r="FGS18" s="41"/>
      <c r="FGT18" s="41"/>
      <c r="FGU18" s="41"/>
      <c r="FGV18" s="41"/>
      <c r="FGW18" s="41"/>
      <c r="FGX18" s="41"/>
      <c r="FGY18" s="41"/>
      <c r="FGZ18" s="41"/>
      <c r="FHA18" s="41"/>
      <c r="FHB18" s="41"/>
      <c r="FHC18" s="41"/>
      <c r="FHD18" s="41"/>
      <c r="FHE18" s="41"/>
      <c r="FHF18" s="41"/>
      <c r="FHG18" s="41"/>
      <c r="FHH18" s="41"/>
      <c r="FHI18" s="41"/>
      <c r="FHJ18" s="41"/>
      <c r="FHK18" s="41"/>
      <c r="FHL18" s="41"/>
      <c r="FHM18" s="41"/>
      <c r="FHN18" s="41"/>
      <c r="FHO18" s="41"/>
      <c r="FHP18" s="41"/>
      <c r="FHQ18" s="41"/>
      <c r="FHR18" s="41"/>
      <c r="FHS18" s="41"/>
      <c r="FHT18" s="41"/>
      <c r="FHU18" s="41"/>
      <c r="FHV18" s="41"/>
      <c r="FHW18" s="41"/>
      <c r="FHX18" s="41"/>
      <c r="FHY18" s="41"/>
      <c r="FHZ18" s="41"/>
      <c r="FIA18" s="41"/>
      <c r="FIB18" s="41"/>
      <c r="FIC18" s="41"/>
      <c r="FID18" s="41"/>
      <c r="FIE18" s="41"/>
      <c r="FIF18" s="41"/>
      <c r="FIG18" s="41"/>
      <c r="FIH18" s="41"/>
      <c r="FII18" s="41"/>
      <c r="FIJ18" s="41"/>
      <c r="FIK18" s="41"/>
      <c r="FIL18" s="41"/>
      <c r="FIM18" s="41"/>
      <c r="FIN18" s="41"/>
      <c r="FIO18" s="41"/>
      <c r="FIP18" s="41"/>
      <c r="FIQ18" s="41"/>
      <c r="FIR18" s="41"/>
      <c r="FIS18" s="41"/>
      <c r="FIT18" s="41"/>
      <c r="FIU18" s="41"/>
      <c r="FIV18" s="41"/>
      <c r="FIW18" s="41"/>
      <c r="FIX18" s="41"/>
      <c r="FIY18" s="41"/>
      <c r="FIZ18" s="41"/>
      <c r="FJA18" s="41"/>
      <c r="FJB18" s="41"/>
      <c r="FJC18" s="41"/>
      <c r="FJD18" s="41"/>
      <c r="FJE18" s="41"/>
      <c r="FJF18" s="41"/>
      <c r="FJG18" s="41"/>
      <c r="FJH18" s="41"/>
      <c r="FJI18" s="41"/>
      <c r="FJJ18" s="41"/>
      <c r="FJK18" s="41"/>
      <c r="FJL18" s="41"/>
      <c r="FJM18" s="41"/>
      <c r="FJN18" s="41"/>
      <c r="FJO18" s="41"/>
      <c r="FJP18" s="41"/>
      <c r="FJQ18" s="41"/>
      <c r="FJR18" s="41"/>
      <c r="FJS18" s="41"/>
      <c r="FJT18" s="41"/>
      <c r="FJU18" s="41"/>
      <c r="FJV18" s="41"/>
      <c r="FJW18" s="41"/>
      <c r="FJX18" s="41"/>
      <c r="FJY18" s="41"/>
      <c r="FJZ18" s="41"/>
      <c r="FKA18" s="41"/>
      <c r="FKB18" s="41"/>
      <c r="FKC18" s="41"/>
      <c r="FKD18" s="41"/>
      <c r="FKE18" s="41"/>
      <c r="FKF18" s="41"/>
      <c r="FKG18" s="41"/>
      <c r="FKH18" s="41"/>
      <c r="FKI18" s="41"/>
      <c r="FKJ18" s="41"/>
      <c r="FKK18" s="41"/>
      <c r="FKL18" s="41"/>
      <c r="FKM18" s="41"/>
      <c r="FKN18" s="41"/>
      <c r="FKO18" s="41"/>
      <c r="FKP18" s="41"/>
      <c r="FKQ18" s="41"/>
      <c r="FKR18" s="41"/>
      <c r="FKS18" s="41"/>
      <c r="FKT18" s="41"/>
      <c r="FKU18" s="41"/>
      <c r="FKV18" s="41"/>
      <c r="FKW18" s="41"/>
      <c r="FKX18" s="41"/>
      <c r="FKY18" s="41"/>
      <c r="FKZ18" s="41"/>
      <c r="FLA18" s="41"/>
      <c r="FLB18" s="41"/>
      <c r="FLC18" s="41"/>
      <c r="FLD18" s="41"/>
      <c r="FLE18" s="41"/>
      <c r="FLF18" s="41"/>
      <c r="FLG18" s="41"/>
      <c r="FLH18" s="41"/>
      <c r="FLI18" s="41"/>
      <c r="FLJ18" s="41"/>
      <c r="FLK18" s="41"/>
      <c r="FLL18" s="41"/>
      <c r="FLM18" s="41"/>
      <c r="FLN18" s="41"/>
      <c r="FLO18" s="41"/>
      <c r="FLP18" s="41"/>
      <c r="FLQ18" s="41"/>
      <c r="FLR18" s="41"/>
      <c r="FLS18" s="41"/>
      <c r="FLT18" s="41"/>
      <c r="FLU18" s="41"/>
      <c r="FLV18" s="41"/>
      <c r="FLW18" s="41"/>
      <c r="FLX18" s="41"/>
      <c r="FLY18" s="41"/>
      <c r="FLZ18" s="41"/>
      <c r="FMA18" s="41"/>
      <c r="FMB18" s="41"/>
      <c r="FMC18" s="41"/>
      <c r="FMD18" s="41"/>
      <c r="FME18" s="41"/>
      <c r="FMF18" s="41"/>
      <c r="FMG18" s="41"/>
      <c r="FMH18" s="41"/>
      <c r="FMI18" s="41"/>
      <c r="FMJ18" s="41"/>
      <c r="FMK18" s="41"/>
      <c r="FML18" s="41"/>
      <c r="FMM18" s="41"/>
      <c r="FMN18" s="41"/>
      <c r="FMO18" s="41"/>
      <c r="FMP18" s="41"/>
      <c r="FMQ18" s="41"/>
      <c r="FMR18" s="41"/>
      <c r="FMS18" s="41"/>
      <c r="FMT18" s="41"/>
      <c r="FMU18" s="41"/>
      <c r="FMV18" s="41"/>
      <c r="FMW18" s="41"/>
      <c r="FMX18" s="41"/>
      <c r="FMY18" s="41"/>
      <c r="FMZ18" s="41"/>
      <c r="FNA18" s="41"/>
      <c r="FNB18" s="41"/>
      <c r="FNC18" s="41"/>
      <c r="FND18" s="41"/>
      <c r="FNE18" s="41"/>
      <c r="FNF18" s="41"/>
      <c r="FNG18" s="41"/>
      <c r="FNH18" s="41"/>
      <c r="FNI18" s="41"/>
      <c r="FNJ18" s="41"/>
      <c r="FNK18" s="41"/>
      <c r="FNL18" s="41"/>
      <c r="FNM18" s="41"/>
      <c r="FNN18" s="41"/>
      <c r="FNO18" s="41"/>
      <c r="FNP18" s="41"/>
      <c r="FNQ18" s="41"/>
      <c r="FNR18" s="41"/>
      <c r="FNS18" s="41"/>
      <c r="FNT18" s="41"/>
      <c r="FNU18" s="41"/>
      <c r="FNV18" s="41"/>
      <c r="FNW18" s="41"/>
      <c r="FNX18" s="41"/>
      <c r="FNY18" s="41"/>
      <c r="FNZ18" s="41"/>
      <c r="FOA18" s="41"/>
      <c r="FOB18" s="41"/>
      <c r="FOC18" s="41"/>
      <c r="FOD18" s="41"/>
      <c r="FOE18" s="41"/>
      <c r="FOF18" s="41"/>
      <c r="FOG18" s="41"/>
      <c r="FOH18" s="41"/>
      <c r="FOI18" s="41"/>
      <c r="FOJ18" s="41"/>
      <c r="FOK18" s="41"/>
      <c r="FOL18" s="41"/>
      <c r="FOM18" s="41"/>
      <c r="FON18" s="41"/>
      <c r="FOO18" s="41"/>
      <c r="FOP18" s="41"/>
      <c r="FOQ18" s="41"/>
      <c r="FOR18" s="41"/>
      <c r="FOS18" s="41"/>
      <c r="FOT18" s="41"/>
      <c r="FOU18" s="41"/>
      <c r="FOV18" s="41"/>
      <c r="FOW18" s="41"/>
      <c r="FOX18" s="41"/>
      <c r="FOY18" s="41"/>
      <c r="FOZ18" s="41"/>
      <c r="FPA18" s="41"/>
      <c r="FPB18" s="41"/>
      <c r="FPC18" s="41"/>
      <c r="FPD18" s="41"/>
      <c r="FPE18" s="41"/>
      <c r="FPF18" s="41"/>
      <c r="FPG18" s="41"/>
      <c r="FPH18" s="41"/>
      <c r="FPI18" s="41"/>
      <c r="FPJ18" s="41"/>
      <c r="FPK18" s="41"/>
      <c r="FPL18" s="41"/>
      <c r="FPM18" s="41"/>
      <c r="FPN18" s="41"/>
      <c r="FPO18" s="41"/>
      <c r="FPP18" s="41"/>
      <c r="FPQ18" s="41"/>
      <c r="FPR18" s="41"/>
      <c r="FPS18" s="41"/>
      <c r="FPT18" s="41"/>
      <c r="FPU18" s="41"/>
      <c r="FPV18" s="41"/>
      <c r="FPW18" s="41"/>
      <c r="FPX18" s="41"/>
      <c r="FPY18" s="41"/>
      <c r="FPZ18" s="41"/>
      <c r="FQA18" s="41"/>
      <c r="FQB18" s="41"/>
      <c r="FQC18" s="41"/>
      <c r="FQD18" s="41"/>
      <c r="FQE18" s="41"/>
      <c r="FQF18" s="41"/>
      <c r="FQG18" s="41"/>
      <c r="FQH18" s="41"/>
      <c r="FQI18" s="41"/>
      <c r="FQJ18" s="41"/>
      <c r="FQK18" s="41"/>
      <c r="FQL18" s="41"/>
      <c r="FQM18" s="41"/>
      <c r="FQN18" s="41"/>
      <c r="FQO18" s="41"/>
      <c r="FQP18" s="41"/>
      <c r="FQQ18" s="41"/>
      <c r="FQR18" s="41"/>
      <c r="FQS18" s="41"/>
      <c r="FQT18" s="41"/>
      <c r="FQU18" s="41"/>
      <c r="FQV18" s="41"/>
      <c r="FQW18" s="41"/>
      <c r="FQX18" s="41"/>
      <c r="FQY18" s="41"/>
      <c r="FQZ18" s="41"/>
      <c r="FRA18" s="41"/>
      <c r="FRB18" s="41"/>
      <c r="FRC18" s="41"/>
      <c r="FRD18" s="41"/>
      <c r="FRE18" s="41"/>
      <c r="FRF18" s="41"/>
      <c r="FRG18" s="41"/>
      <c r="FRH18" s="41"/>
      <c r="FRI18" s="41"/>
      <c r="FRJ18" s="41"/>
      <c r="FRK18" s="41"/>
      <c r="FRL18" s="41"/>
      <c r="FRM18" s="41"/>
      <c r="FRN18" s="41"/>
      <c r="FRO18" s="41"/>
      <c r="FRP18" s="41"/>
      <c r="FRQ18" s="41"/>
      <c r="FRR18" s="41"/>
      <c r="FRS18" s="41"/>
      <c r="FRT18" s="41"/>
      <c r="FRU18" s="41"/>
      <c r="FRV18" s="41"/>
      <c r="FRW18" s="41"/>
      <c r="FRX18" s="41"/>
      <c r="FRY18" s="41"/>
      <c r="FRZ18" s="41"/>
      <c r="FSA18" s="41"/>
      <c r="FSB18" s="41"/>
      <c r="FSC18" s="41"/>
      <c r="FSD18" s="41"/>
      <c r="FSE18" s="41"/>
      <c r="FSF18" s="41"/>
      <c r="FSG18" s="41"/>
      <c r="FSH18" s="41"/>
      <c r="FSI18" s="41"/>
      <c r="FSJ18" s="41"/>
      <c r="FSK18" s="41"/>
      <c r="FSL18" s="41"/>
      <c r="FSM18" s="41"/>
      <c r="FSN18" s="41"/>
      <c r="FSO18" s="41"/>
      <c r="FSP18" s="41"/>
      <c r="FSQ18" s="41"/>
      <c r="FSR18" s="41"/>
      <c r="FSS18" s="41"/>
      <c r="FST18" s="41"/>
      <c r="FSU18" s="41"/>
      <c r="FSV18" s="41"/>
      <c r="FSW18" s="41"/>
      <c r="FSX18" s="41"/>
      <c r="FSY18" s="41"/>
      <c r="FSZ18" s="41"/>
      <c r="FTA18" s="41"/>
      <c r="FTB18" s="41"/>
      <c r="FTC18" s="41"/>
      <c r="FTD18" s="41"/>
      <c r="FTE18" s="41"/>
      <c r="FTF18" s="41"/>
      <c r="FTG18" s="41"/>
      <c r="FTH18" s="41"/>
      <c r="FTI18" s="41"/>
      <c r="FTJ18" s="41"/>
      <c r="FTK18" s="41"/>
      <c r="FTL18" s="41"/>
      <c r="FTM18" s="41"/>
      <c r="FTN18" s="41"/>
      <c r="FTO18" s="41"/>
      <c r="FTP18" s="41"/>
      <c r="FTQ18" s="41"/>
      <c r="FTR18" s="41"/>
      <c r="FTS18" s="41"/>
      <c r="FTT18" s="41"/>
      <c r="FTU18" s="41"/>
      <c r="FTV18" s="41"/>
      <c r="FTW18" s="41"/>
      <c r="FTX18" s="41"/>
      <c r="FTY18" s="41"/>
      <c r="FTZ18" s="41"/>
      <c r="FUA18" s="41"/>
      <c r="FUB18" s="41"/>
      <c r="FUC18" s="41"/>
      <c r="FUD18" s="41"/>
      <c r="FUE18" s="41"/>
      <c r="FUF18" s="41"/>
      <c r="FUG18" s="41"/>
      <c r="FUH18" s="41"/>
      <c r="FUI18" s="41"/>
      <c r="FUJ18" s="41"/>
      <c r="FUK18" s="41"/>
      <c r="FUL18" s="41"/>
      <c r="FUM18" s="41"/>
      <c r="FUN18" s="41"/>
      <c r="FUO18" s="41"/>
      <c r="FUP18" s="41"/>
      <c r="FUQ18" s="41"/>
      <c r="FUR18" s="41"/>
      <c r="FUS18" s="41"/>
      <c r="FUT18" s="41"/>
      <c r="FUU18" s="41"/>
      <c r="FUV18" s="41"/>
      <c r="FUW18" s="41"/>
      <c r="FUX18" s="41"/>
      <c r="FUY18" s="41"/>
      <c r="FUZ18" s="41"/>
      <c r="FVA18" s="41"/>
      <c r="FVB18" s="41"/>
      <c r="FVC18" s="41"/>
      <c r="FVD18" s="41"/>
      <c r="FVE18" s="41"/>
      <c r="FVF18" s="41"/>
      <c r="FVG18" s="41"/>
      <c r="FVH18" s="41"/>
      <c r="FVI18" s="41"/>
      <c r="FVJ18" s="41"/>
      <c r="FVK18" s="41"/>
      <c r="FVL18" s="41"/>
      <c r="FVM18" s="41"/>
      <c r="FVN18" s="41"/>
      <c r="FVO18" s="41"/>
      <c r="FVP18" s="41"/>
      <c r="FVQ18" s="41"/>
      <c r="FVR18" s="41"/>
      <c r="FVS18" s="41"/>
      <c r="FVT18" s="41"/>
      <c r="FVU18" s="41"/>
      <c r="FVV18" s="41"/>
      <c r="FVW18" s="41"/>
      <c r="FVX18" s="41"/>
      <c r="FVY18" s="41"/>
      <c r="FVZ18" s="41"/>
      <c r="FWA18" s="41"/>
      <c r="FWB18" s="41"/>
      <c r="FWC18" s="41"/>
      <c r="FWD18" s="41"/>
      <c r="FWE18" s="41"/>
      <c r="FWF18" s="41"/>
      <c r="FWG18" s="41"/>
      <c r="FWH18" s="41"/>
      <c r="FWI18" s="41"/>
      <c r="FWJ18" s="41"/>
      <c r="FWK18" s="41"/>
      <c r="FWL18" s="41"/>
      <c r="FWM18" s="41"/>
      <c r="FWN18" s="41"/>
      <c r="FWO18" s="41"/>
      <c r="FWP18" s="41"/>
      <c r="FWQ18" s="41"/>
      <c r="FWR18" s="41"/>
      <c r="FWS18" s="41"/>
      <c r="FWT18" s="41"/>
      <c r="FWU18" s="41"/>
      <c r="FWV18" s="41"/>
      <c r="FWW18" s="41"/>
      <c r="FWX18" s="41"/>
      <c r="FWY18" s="41"/>
      <c r="FWZ18" s="41"/>
      <c r="FXA18" s="41"/>
      <c r="FXB18" s="41"/>
      <c r="FXC18" s="41"/>
      <c r="FXD18" s="41"/>
      <c r="FXE18" s="41"/>
      <c r="FXF18" s="41"/>
      <c r="FXG18" s="41"/>
      <c r="FXH18" s="41"/>
      <c r="FXI18" s="41"/>
      <c r="FXJ18" s="41"/>
      <c r="FXK18" s="41"/>
      <c r="FXL18" s="41"/>
      <c r="FXM18" s="41"/>
      <c r="FXN18" s="41"/>
      <c r="FXO18" s="41"/>
      <c r="FXP18" s="41"/>
      <c r="FXQ18" s="41"/>
      <c r="FXR18" s="41"/>
      <c r="FXS18" s="41"/>
      <c r="FXT18" s="41"/>
      <c r="FXU18" s="41"/>
      <c r="FXV18" s="41"/>
      <c r="FXW18" s="41"/>
      <c r="FXX18" s="41"/>
      <c r="FXY18" s="41"/>
      <c r="FXZ18" s="41"/>
      <c r="FYA18" s="41"/>
      <c r="FYB18" s="41"/>
      <c r="FYC18" s="41"/>
      <c r="FYD18" s="41"/>
      <c r="FYE18" s="41"/>
      <c r="FYF18" s="41"/>
      <c r="FYG18" s="41"/>
      <c r="FYH18" s="41"/>
      <c r="FYI18" s="41"/>
      <c r="FYJ18" s="41"/>
      <c r="FYK18" s="41"/>
      <c r="FYL18" s="41"/>
      <c r="FYM18" s="41"/>
      <c r="FYN18" s="41"/>
      <c r="FYO18" s="41"/>
      <c r="FYP18" s="41"/>
      <c r="FYQ18" s="41"/>
      <c r="FYR18" s="41"/>
      <c r="FYS18" s="41"/>
      <c r="FYT18" s="41"/>
      <c r="FYU18" s="41"/>
      <c r="FYV18" s="41"/>
      <c r="FYW18" s="41"/>
      <c r="FYX18" s="41"/>
      <c r="FYY18" s="41"/>
      <c r="FYZ18" s="41"/>
      <c r="FZA18" s="41"/>
      <c r="FZB18" s="41"/>
      <c r="FZC18" s="41"/>
      <c r="FZD18" s="41"/>
      <c r="FZE18" s="41"/>
      <c r="FZF18" s="41"/>
      <c r="FZG18" s="41"/>
      <c r="FZH18" s="41"/>
      <c r="FZI18" s="41"/>
      <c r="FZJ18" s="41"/>
      <c r="FZK18" s="41"/>
      <c r="FZL18" s="41"/>
      <c r="FZM18" s="41"/>
      <c r="FZN18" s="41"/>
      <c r="FZO18" s="41"/>
      <c r="FZP18" s="41"/>
      <c r="FZQ18" s="41"/>
      <c r="FZR18" s="41"/>
      <c r="FZS18" s="41"/>
      <c r="FZT18" s="41"/>
      <c r="FZU18" s="41"/>
      <c r="FZV18" s="41"/>
      <c r="FZW18" s="41"/>
      <c r="FZX18" s="41"/>
      <c r="FZY18" s="41"/>
      <c r="FZZ18" s="41"/>
      <c r="GAA18" s="41"/>
      <c r="GAB18" s="41"/>
      <c r="GAC18" s="41"/>
      <c r="GAD18" s="41"/>
      <c r="GAE18" s="41"/>
      <c r="GAF18" s="41"/>
      <c r="GAG18" s="41"/>
      <c r="GAH18" s="41"/>
      <c r="GAI18" s="41"/>
      <c r="GAJ18" s="41"/>
      <c r="GAK18" s="41"/>
      <c r="GAL18" s="41"/>
      <c r="GAM18" s="41"/>
      <c r="GAN18" s="41"/>
      <c r="GAO18" s="41"/>
      <c r="GAP18" s="41"/>
      <c r="GAQ18" s="41"/>
      <c r="GAR18" s="41"/>
      <c r="GAS18" s="41"/>
      <c r="GAT18" s="41"/>
      <c r="GAU18" s="41"/>
      <c r="GAV18" s="41"/>
      <c r="GAW18" s="41"/>
      <c r="GAX18" s="41"/>
      <c r="GAY18" s="41"/>
      <c r="GAZ18" s="41"/>
      <c r="GBA18" s="41"/>
      <c r="GBB18" s="41"/>
      <c r="GBC18" s="41"/>
      <c r="GBD18" s="41"/>
      <c r="GBE18" s="41"/>
      <c r="GBF18" s="41"/>
      <c r="GBG18" s="41"/>
      <c r="GBH18" s="41"/>
      <c r="GBI18" s="41"/>
      <c r="GBJ18" s="41"/>
      <c r="GBK18" s="41"/>
      <c r="GBL18" s="41"/>
      <c r="GBM18" s="41"/>
      <c r="GBN18" s="41"/>
      <c r="GBO18" s="41"/>
      <c r="GBP18" s="41"/>
      <c r="GBQ18" s="41"/>
      <c r="GBR18" s="41"/>
      <c r="GBS18" s="41"/>
      <c r="GBT18" s="41"/>
      <c r="GBU18" s="41"/>
      <c r="GBV18" s="41"/>
      <c r="GBW18" s="41"/>
      <c r="GBX18" s="41"/>
      <c r="GBY18" s="41"/>
      <c r="GBZ18" s="41"/>
      <c r="GCA18" s="41"/>
      <c r="GCB18" s="41"/>
      <c r="GCC18" s="41"/>
      <c r="GCD18" s="41"/>
      <c r="GCE18" s="41"/>
      <c r="GCF18" s="41"/>
      <c r="GCG18" s="41"/>
      <c r="GCH18" s="41"/>
      <c r="GCI18" s="41"/>
      <c r="GCJ18" s="41"/>
      <c r="GCK18" s="41"/>
      <c r="GCL18" s="41"/>
      <c r="GCM18" s="41"/>
      <c r="GCN18" s="41"/>
      <c r="GCO18" s="41"/>
      <c r="GCP18" s="41"/>
      <c r="GCQ18" s="41"/>
      <c r="GCR18" s="41"/>
      <c r="GCS18" s="41"/>
      <c r="GCT18" s="41"/>
      <c r="GCU18" s="41"/>
      <c r="GCV18" s="41"/>
      <c r="GCW18" s="41"/>
      <c r="GCX18" s="41"/>
      <c r="GCY18" s="41"/>
      <c r="GCZ18" s="41"/>
      <c r="GDA18" s="41"/>
      <c r="GDB18" s="41"/>
      <c r="GDC18" s="41"/>
      <c r="GDD18" s="41"/>
      <c r="GDE18" s="41"/>
      <c r="GDF18" s="41"/>
      <c r="GDG18" s="41"/>
      <c r="GDH18" s="41"/>
      <c r="GDI18" s="41"/>
      <c r="GDJ18" s="41"/>
      <c r="GDK18" s="41"/>
      <c r="GDL18" s="41"/>
      <c r="GDM18" s="41"/>
      <c r="GDN18" s="41"/>
      <c r="GDO18" s="41"/>
      <c r="GDP18" s="41"/>
      <c r="GDQ18" s="41"/>
      <c r="GDR18" s="41"/>
      <c r="GDS18" s="41"/>
      <c r="GDT18" s="41"/>
      <c r="GDU18" s="41"/>
      <c r="GDV18" s="41"/>
      <c r="GDW18" s="41"/>
      <c r="GDX18" s="41"/>
      <c r="GDY18" s="41"/>
      <c r="GDZ18" s="41"/>
      <c r="GEA18" s="41"/>
      <c r="GEB18" s="41"/>
      <c r="GEC18" s="41"/>
      <c r="GED18" s="41"/>
      <c r="GEE18" s="41"/>
      <c r="GEF18" s="41"/>
      <c r="GEG18" s="41"/>
      <c r="GEH18" s="41"/>
      <c r="GEI18" s="41"/>
      <c r="GEJ18" s="41"/>
      <c r="GEK18" s="41"/>
      <c r="GEL18" s="41"/>
      <c r="GEM18" s="41"/>
      <c r="GEN18" s="41"/>
      <c r="GEO18" s="41"/>
      <c r="GEP18" s="41"/>
      <c r="GEQ18" s="41"/>
      <c r="GER18" s="41"/>
      <c r="GES18" s="41"/>
      <c r="GET18" s="41"/>
      <c r="GEU18" s="41"/>
      <c r="GEV18" s="41"/>
      <c r="GEW18" s="41"/>
      <c r="GEX18" s="41"/>
      <c r="GEY18" s="41"/>
      <c r="GEZ18" s="41"/>
      <c r="GFA18" s="41"/>
      <c r="GFB18" s="41"/>
      <c r="GFC18" s="41"/>
      <c r="GFD18" s="41"/>
      <c r="GFE18" s="41"/>
      <c r="GFF18" s="41"/>
      <c r="GFG18" s="41"/>
      <c r="GFH18" s="41"/>
      <c r="GFI18" s="41"/>
      <c r="GFJ18" s="41"/>
      <c r="GFK18" s="41"/>
      <c r="GFL18" s="41"/>
      <c r="GFM18" s="41"/>
      <c r="GFN18" s="41"/>
      <c r="GFO18" s="41"/>
      <c r="GFP18" s="41"/>
      <c r="GFQ18" s="41"/>
      <c r="GFR18" s="41"/>
      <c r="GFS18" s="41"/>
      <c r="GFT18" s="41"/>
      <c r="GFU18" s="41"/>
      <c r="GFV18" s="41"/>
      <c r="GFW18" s="41"/>
      <c r="GFX18" s="41"/>
      <c r="GFY18" s="41"/>
      <c r="GFZ18" s="41"/>
      <c r="GGA18" s="41"/>
      <c r="GGB18" s="41"/>
      <c r="GGC18" s="41"/>
      <c r="GGD18" s="41"/>
      <c r="GGE18" s="41"/>
      <c r="GGF18" s="41"/>
      <c r="GGG18" s="41"/>
      <c r="GGH18" s="41"/>
      <c r="GGI18" s="41"/>
      <c r="GGJ18" s="41"/>
      <c r="GGK18" s="41"/>
      <c r="GGL18" s="41"/>
      <c r="GGM18" s="41"/>
      <c r="GGN18" s="41"/>
      <c r="GGO18" s="41"/>
      <c r="GGP18" s="41"/>
      <c r="GGQ18" s="41"/>
      <c r="GGR18" s="41"/>
      <c r="GGS18" s="41"/>
      <c r="GGT18" s="41"/>
      <c r="GGU18" s="41"/>
      <c r="GGV18" s="41"/>
      <c r="GGW18" s="41"/>
      <c r="GGX18" s="41"/>
      <c r="GGY18" s="41"/>
      <c r="GGZ18" s="41"/>
      <c r="GHA18" s="41"/>
      <c r="GHB18" s="41"/>
      <c r="GHC18" s="41"/>
      <c r="GHD18" s="41"/>
      <c r="GHE18" s="41"/>
      <c r="GHF18" s="41"/>
      <c r="GHG18" s="41"/>
      <c r="GHH18" s="41"/>
      <c r="GHI18" s="41"/>
      <c r="GHJ18" s="41"/>
      <c r="GHK18" s="41"/>
      <c r="GHL18" s="41"/>
      <c r="GHM18" s="41"/>
      <c r="GHN18" s="41"/>
      <c r="GHO18" s="41"/>
      <c r="GHP18" s="41"/>
      <c r="GHQ18" s="41"/>
      <c r="GHR18" s="41"/>
      <c r="GHS18" s="41"/>
      <c r="GHT18" s="41"/>
      <c r="GHU18" s="41"/>
      <c r="GHV18" s="41"/>
      <c r="GHW18" s="41"/>
      <c r="GHX18" s="41"/>
      <c r="GHY18" s="41"/>
      <c r="GHZ18" s="41"/>
      <c r="GIA18" s="41"/>
      <c r="GIB18" s="41"/>
      <c r="GIC18" s="41"/>
      <c r="GID18" s="41"/>
      <c r="GIE18" s="41"/>
      <c r="GIF18" s="41"/>
      <c r="GIG18" s="41"/>
      <c r="GIH18" s="41"/>
      <c r="GII18" s="41"/>
      <c r="GIJ18" s="41"/>
      <c r="GIK18" s="41"/>
      <c r="GIL18" s="41"/>
      <c r="GIM18" s="41"/>
      <c r="GIN18" s="41"/>
      <c r="GIO18" s="41"/>
      <c r="GIP18" s="41"/>
      <c r="GIQ18" s="41"/>
      <c r="GIR18" s="41"/>
      <c r="GIS18" s="41"/>
      <c r="GIT18" s="41"/>
      <c r="GIU18" s="41"/>
      <c r="GIV18" s="41"/>
      <c r="GIW18" s="41"/>
      <c r="GIX18" s="41"/>
      <c r="GIY18" s="41"/>
      <c r="GIZ18" s="41"/>
      <c r="GJA18" s="41"/>
      <c r="GJB18" s="41"/>
      <c r="GJC18" s="41"/>
      <c r="GJD18" s="41"/>
      <c r="GJE18" s="41"/>
      <c r="GJF18" s="41"/>
      <c r="GJG18" s="41"/>
      <c r="GJH18" s="41"/>
      <c r="GJI18" s="41"/>
      <c r="GJJ18" s="41"/>
      <c r="GJK18" s="41"/>
      <c r="GJL18" s="41"/>
      <c r="GJM18" s="41"/>
      <c r="GJN18" s="41"/>
      <c r="GJO18" s="41"/>
      <c r="GJP18" s="41"/>
      <c r="GJQ18" s="41"/>
      <c r="GJR18" s="41"/>
      <c r="GJS18" s="41"/>
      <c r="GJT18" s="41"/>
      <c r="GJU18" s="41"/>
      <c r="GJV18" s="41"/>
      <c r="GJW18" s="41"/>
      <c r="GJX18" s="41"/>
      <c r="GJY18" s="41"/>
      <c r="GJZ18" s="41"/>
      <c r="GKA18" s="41"/>
      <c r="GKB18" s="41"/>
      <c r="GKC18" s="41"/>
      <c r="GKD18" s="41"/>
      <c r="GKE18" s="41"/>
      <c r="GKF18" s="41"/>
      <c r="GKG18" s="41"/>
      <c r="GKH18" s="41"/>
      <c r="GKI18" s="41"/>
      <c r="GKJ18" s="41"/>
      <c r="GKK18" s="41"/>
      <c r="GKL18" s="41"/>
      <c r="GKM18" s="41"/>
      <c r="GKN18" s="41"/>
      <c r="GKO18" s="41"/>
      <c r="GKP18" s="41"/>
      <c r="GKQ18" s="41"/>
      <c r="GKR18" s="41"/>
      <c r="GKS18" s="41"/>
      <c r="GKT18" s="41"/>
      <c r="GKU18" s="41"/>
      <c r="GKV18" s="41"/>
      <c r="GKW18" s="41"/>
      <c r="GKX18" s="41"/>
      <c r="GKY18" s="41"/>
      <c r="GKZ18" s="41"/>
      <c r="GLA18" s="41"/>
      <c r="GLB18" s="41"/>
      <c r="GLC18" s="41"/>
      <c r="GLD18" s="41"/>
      <c r="GLE18" s="41"/>
      <c r="GLF18" s="41"/>
      <c r="GLG18" s="41"/>
      <c r="GLH18" s="41"/>
      <c r="GLI18" s="41"/>
      <c r="GLJ18" s="41"/>
      <c r="GLK18" s="41"/>
      <c r="GLL18" s="41"/>
      <c r="GLM18" s="41"/>
      <c r="GLN18" s="41"/>
      <c r="GLO18" s="41"/>
      <c r="GLP18" s="41"/>
      <c r="GLQ18" s="41"/>
      <c r="GLR18" s="41"/>
      <c r="GLS18" s="41"/>
      <c r="GLT18" s="41"/>
      <c r="GLU18" s="41"/>
      <c r="GLV18" s="41"/>
      <c r="GLW18" s="41"/>
      <c r="GLX18" s="41"/>
      <c r="GLY18" s="41"/>
      <c r="GLZ18" s="41"/>
      <c r="GMA18" s="41"/>
      <c r="GMB18" s="41"/>
      <c r="GMC18" s="41"/>
      <c r="GMD18" s="41"/>
      <c r="GME18" s="41"/>
      <c r="GMF18" s="41"/>
      <c r="GMG18" s="41"/>
      <c r="GMH18" s="41"/>
      <c r="GMI18" s="41"/>
      <c r="GMJ18" s="41"/>
      <c r="GMK18" s="41"/>
      <c r="GML18" s="41"/>
      <c r="GMM18" s="41"/>
      <c r="GMN18" s="41"/>
      <c r="GMO18" s="41"/>
      <c r="GMP18" s="41"/>
      <c r="GMQ18" s="41"/>
      <c r="GMR18" s="41"/>
      <c r="GMS18" s="41"/>
      <c r="GMT18" s="41"/>
      <c r="GMU18" s="41"/>
      <c r="GMV18" s="41"/>
      <c r="GMW18" s="41"/>
      <c r="GMX18" s="41"/>
      <c r="GMY18" s="41"/>
      <c r="GMZ18" s="41"/>
      <c r="GNA18" s="41"/>
      <c r="GNB18" s="41"/>
      <c r="GNC18" s="41"/>
      <c r="GND18" s="41"/>
      <c r="GNE18" s="41"/>
      <c r="GNF18" s="41"/>
      <c r="GNG18" s="41"/>
      <c r="GNH18" s="41"/>
      <c r="GNI18" s="41"/>
      <c r="GNJ18" s="41"/>
      <c r="GNK18" s="41"/>
      <c r="GNL18" s="41"/>
      <c r="GNM18" s="41"/>
      <c r="GNN18" s="41"/>
      <c r="GNO18" s="41"/>
      <c r="GNP18" s="41"/>
      <c r="GNQ18" s="41"/>
      <c r="GNR18" s="41"/>
      <c r="GNS18" s="41"/>
      <c r="GNT18" s="41"/>
      <c r="GNU18" s="41"/>
      <c r="GNV18" s="41"/>
      <c r="GNW18" s="41"/>
      <c r="GNX18" s="41"/>
      <c r="GNY18" s="41"/>
      <c r="GNZ18" s="41"/>
      <c r="GOA18" s="41"/>
      <c r="GOB18" s="41"/>
      <c r="GOC18" s="41"/>
      <c r="GOD18" s="41"/>
      <c r="GOE18" s="41"/>
      <c r="GOF18" s="41"/>
      <c r="GOG18" s="41"/>
      <c r="GOH18" s="41"/>
      <c r="GOI18" s="41"/>
      <c r="GOJ18" s="41"/>
      <c r="GOK18" s="41"/>
      <c r="GOL18" s="41"/>
      <c r="GOM18" s="41"/>
      <c r="GON18" s="41"/>
      <c r="GOO18" s="41"/>
      <c r="GOP18" s="41"/>
      <c r="GOQ18" s="41"/>
      <c r="GOR18" s="41"/>
      <c r="GOS18" s="41"/>
      <c r="GOT18" s="41"/>
      <c r="GOU18" s="41"/>
      <c r="GOV18" s="41"/>
      <c r="GOW18" s="41"/>
      <c r="GOX18" s="41"/>
      <c r="GOY18" s="41"/>
      <c r="GOZ18" s="41"/>
      <c r="GPA18" s="41"/>
      <c r="GPB18" s="41"/>
      <c r="GPC18" s="41"/>
      <c r="GPD18" s="41"/>
      <c r="GPE18" s="41"/>
      <c r="GPF18" s="41"/>
      <c r="GPG18" s="41"/>
      <c r="GPH18" s="41"/>
      <c r="GPI18" s="41"/>
      <c r="GPJ18" s="41"/>
      <c r="GPK18" s="41"/>
      <c r="GPL18" s="41"/>
      <c r="GPM18" s="41"/>
      <c r="GPN18" s="41"/>
      <c r="GPO18" s="41"/>
      <c r="GPP18" s="41"/>
      <c r="GPQ18" s="41"/>
      <c r="GPR18" s="41"/>
      <c r="GPS18" s="41"/>
      <c r="GPT18" s="41"/>
      <c r="GPU18" s="41"/>
      <c r="GPV18" s="41"/>
      <c r="GPW18" s="41"/>
      <c r="GPX18" s="41"/>
      <c r="GPY18" s="41"/>
      <c r="GPZ18" s="41"/>
      <c r="GQA18" s="41"/>
      <c r="GQB18" s="41"/>
      <c r="GQC18" s="41"/>
      <c r="GQD18" s="41"/>
      <c r="GQE18" s="41"/>
      <c r="GQF18" s="41"/>
      <c r="GQG18" s="41"/>
      <c r="GQH18" s="41"/>
      <c r="GQI18" s="41"/>
      <c r="GQJ18" s="41"/>
      <c r="GQK18" s="41"/>
      <c r="GQL18" s="41"/>
      <c r="GQM18" s="41"/>
      <c r="GQN18" s="41"/>
      <c r="GQO18" s="41"/>
      <c r="GQP18" s="41"/>
      <c r="GQQ18" s="41"/>
      <c r="GQR18" s="41"/>
      <c r="GQS18" s="41"/>
      <c r="GQT18" s="41"/>
      <c r="GQU18" s="41"/>
      <c r="GQV18" s="41"/>
      <c r="GQW18" s="41"/>
      <c r="GQX18" s="41"/>
      <c r="GQY18" s="41"/>
      <c r="GQZ18" s="41"/>
      <c r="GRA18" s="41"/>
      <c r="GRB18" s="41"/>
      <c r="GRC18" s="41"/>
      <c r="GRD18" s="41"/>
      <c r="GRE18" s="41"/>
      <c r="GRF18" s="41"/>
      <c r="GRG18" s="41"/>
      <c r="GRH18" s="41"/>
      <c r="GRI18" s="41"/>
      <c r="GRJ18" s="41"/>
      <c r="GRK18" s="41"/>
      <c r="GRL18" s="41"/>
      <c r="GRM18" s="41"/>
      <c r="GRN18" s="41"/>
      <c r="GRO18" s="41"/>
      <c r="GRP18" s="41"/>
      <c r="GRQ18" s="41"/>
      <c r="GRR18" s="41"/>
      <c r="GRS18" s="41"/>
      <c r="GRT18" s="41"/>
      <c r="GRU18" s="41"/>
      <c r="GRV18" s="41"/>
      <c r="GRW18" s="41"/>
      <c r="GRX18" s="41"/>
      <c r="GRY18" s="41"/>
      <c r="GRZ18" s="41"/>
      <c r="GSA18" s="41"/>
      <c r="GSB18" s="41"/>
      <c r="GSC18" s="41"/>
      <c r="GSD18" s="41"/>
      <c r="GSE18" s="41"/>
      <c r="GSF18" s="41"/>
      <c r="GSG18" s="41"/>
      <c r="GSH18" s="41"/>
      <c r="GSI18" s="41"/>
      <c r="GSJ18" s="41"/>
      <c r="GSK18" s="41"/>
      <c r="GSL18" s="41"/>
      <c r="GSM18" s="41"/>
      <c r="GSN18" s="41"/>
      <c r="GSO18" s="41"/>
      <c r="GSP18" s="41"/>
      <c r="GSQ18" s="41"/>
      <c r="GSR18" s="41"/>
      <c r="GSS18" s="41"/>
      <c r="GST18" s="41"/>
      <c r="GSU18" s="41"/>
      <c r="GSV18" s="41"/>
      <c r="GSW18" s="41"/>
      <c r="GSX18" s="41"/>
      <c r="GSY18" s="41"/>
      <c r="GSZ18" s="41"/>
      <c r="GTA18" s="41"/>
      <c r="GTB18" s="41"/>
      <c r="GTC18" s="41"/>
      <c r="GTD18" s="41"/>
      <c r="GTE18" s="41"/>
      <c r="GTF18" s="41"/>
      <c r="GTG18" s="41"/>
      <c r="GTH18" s="41"/>
      <c r="GTI18" s="41"/>
      <c r="GTJ18" s="41"/>
      <c r="GTK18" s="41"/>
      <c r="GTL18" s="41"/>
      <c r="GTM18" s="41"/>
      <c r="GTN18" s="41"/>
      <c r="GTO18" s="41"/>
      <c r="GTP18" s="41"/>
      <c r="GTQ18" s="41"/>
      <c r="GTR18" s="41"/>
      <c r="GTS18" s="41"/>
      <c r="GTT18" s="41"/>
      <c r="GTU18" s="41"/>
      <c r="GTV18" s="41"/>
      <c r="GTW18" s="41"/>
      <c r="GTX18" s="41"/>
      <c r="GTY18" s="41"/>
      <c r="GTZ18" s="41"/>
      <c r="GUA18" s="41"/>
      <c r="GUB18" s="41"/>
      <c r="GUC18" s="41"/>
      <c r="GUD18" s="41"/>
      <c r="GUE18" s="41"/>
      <c r="GUF18" s="41"/>
      <c r="GUG18" s="41"/>
      <c r="GUH18" s="41"/>
      <c r="GUI18" s="41"/>
      <c r="GUJ18" s="41"/>
      <c r="GUK18" s="41"/>
      <c r="GUL18" s="41"/>
      <c r="GUM18" s="41"/>
      <c r="GUN18" s="41"/>
      <c r="GUO18" s="41"/>
      <c r="GUP18" s="41"/>
      <c r="GUQ18" s="41"/>
      <c r="GUR18" s="41"/>
      <c r="GUS18" s="41"/>
      <c r="GUT18" s="41"/>
      <c r="GUU18" s="41"/>
      <c r="GUV18" s="41"/>
      <c r="GUW18" s="41"/>
      <c r="GUX18" s="41"/>
      <c r="GUY18" s="41"/>
      <c r="GUZ18" s="41"/>
      <c r="GVA18" s="41"/>
      <c r="GVB18" s="41"/>
      <c r="GVC18" s="41"/>
      <c r="GVD18" s="41"/>
      <c r="GVE18" s="41"/>
      <c r="GVF18" s="41"/>
      <c r="GVG18" s="41"/>
      <c r="GVH18" s="41"/>
      <c r="GVI18" s="41"/>
      <c r="GVJ18" s="41"/>
      <c r="GVK18" s="41"/>
      <c r="GVL18" s="41"/>
      <c r="GVM18" s="41"/>
      <c r="GVN18" s="41"/>
      <c r="GVO18" s="41"/>
      <c r="GVP18" s="41"/>
      <c r="GVQ18" s="41"/>
      <c r="GVR18" s="41"/>
      <c r="GVS18" s="41"/>
      <c r="GVT18" s="41"/>
      <c r="GVU18" s="41"/>
      <c r="GVV18" s="41"/>
      <c r="GVW18" s="41"/>
      <c r="GVX18" s="41"/>
      <c r="GVY18" s="41"/>
      <c r="GVZ18" s="41"/>
      <c r="GWA18" s="41"/>
      <c r="GWB18" s="41"/>
      <c r="GWC18" s="41"/>
      <c r="GWD18" s="41"/>
      <c r="GWE18" s="41"/>
      <c r="GWF18" s="41"/>
      <c r="GWG18" s="41"/>
      <c r="GWH18" s="41"/>
      <c r="GWI18" s="41"/>
      <c r="GWJ18" s="41"/>
      <c r="GWK18" s="41"/>
      <c r="GWL18" s="41"/>
      <c r="GWM18" s="41"/>
      <c r="GWN18" s="41"/>
      <c r="GWO18" s="41"/>
      <c r="GWP18" s="41"/>
      <c r="GWQ18" s="41"/>
      <c r="GWR18" s="41"/>
      <c r="GWS18" s="41"/>
      <c r="GWT18" s="41"/>
      <c r="GWU18" s="41"/>
      <c r="GWV18" s="41"/>
      <c r="GWW18" s="41"/>
      <c r="GWX18" s="41"/>
      <c r="GWY18" s="41"/>
      <c r="GWZ18" s="41"/>
      <c r="GXA18" s="41"/>
      <c r="GXB18" s="41"/>
      <c r="GXC18" s="41"/>
      <c r="GXD18" s="41"/>
      <c r="GXE18" s="41"/>
      <c r="GXF18" s="41"/>
      <c r="GXG18" s="41"/>
      <c r="GXH18" s="41"/>
      <c r="GXI18" s="41"/>
      <c r="GXJ18" s="41"/>
      <c r="GXK18" s="41"/>
      <c r="GXL18" s="41"/>
      <c r="GXM18" s="41"/>
      <c r="GXN18" s="41"/>
      <c r="GXO18" s="41"/>
      <c r="GXP18" s="41"/>
      <c r="GXQ18" s="41"/>
      <c r="GXR18" s="41"/>
      <c r="GXS18" s="41"/>
      <c r="GXT18" s="41"/>
      <c r="GXU18" s="41"/>
      <c r="GXV18" s="41"/>
      <c r="GXW18" s="41"/>
      <c r="GXX18" s="41"/>
      <c r="GXY18" s="41"/>
      <c r="GXZ18" s="41"/>
      <c r="GYA18" s="41"/>
      <c r="GYB18" s="41"/>
      <c r="GYC18" s="41"/>
      <c r="GYD18" s="41"/>
      <c r="GYE18" s="41"/>
      <c r="GYF18" s="41"/>
      <c r="GYG18" s="41"/>
      <c r="GYH18" s="41"/>
      <c r="GYI18" s="41"/>
      <c r="GYJ18" s="41"/>
      <c r="GYK18" s="41"/>
      <c r="GYL18" s="41"/>
      <c r="GYM18" s="41"/>
      <c r="GYN18" s="41"/>
      <c r="GYO18" s="41"/>
      <c r="GYP18" s="41"/>
      <c r="GYQ18" s="41"/>
      <c r="GYR18" s="41"/>
      <c r="GYS18" s="41"/>
      <c r="GYT18" s="41"/>
      <c r="GYU18" s="41"/>
      <c r="GYV18" s="41"/>
      <c r="GYW18" s="41"/>
      <c r="GYX18" s="41"/>
      <c r="GYY18" s="41"/>
      <c r="GYZ18" s="41"/>
      <c r="GZA18" s="41"/>
      <c r="GZB18" s="41"/>
      <c r="GZC18" s="41"/>
      <c r="GZD18" s="41"/>
      <c r="GZE18" s="41"/>
      <c r="GZF18" s="41"/>
      <c r="GZG18" s="41"/>
      <c r="GZH18" s="41"/>
      <c r="GZI18" s="41"/>
      <c r="GZJ18" s="41"/>
      <c r="GZK18" s="41"/>
      <c r="GZL18" s="41"/>
      <c r="GZM18" s="41"/>
      <c r="GZN18" s="41"/>
      <c r="GZO18" s="41"/>
      <c r="GZP18" s="41"/>
      <c r="GZQ18" s="41"/>
      <c r="GZR18" s="41"/>
      <c r="GZS18" s="41"/>
      <c r="GZT18" s="41"/>
      <c r="GZU18" s="41"/>
      <c r="GZV18" s="41"/>
      <c r="GZW18" s="41"/>
      <c r="GZX18" s="41"/>
      <c r="GZY18" s="41"/>
      <c r="GZZ18" s="41"/>
      <c r="HAA18" s="41"/>
      <c r="HAB18" s="41"/>
      <c r="HAC18" s="41"/>
      <c r="HAD18" s="41"/>
      <c r="HAE18" s="41"/>
      <c r="HAF18" s="41"/>
      <c r="HAG18" s="41"/>
      <c r="HAH18" s="41"/>
      <c r="HAI18" s="41"/>
      <c r="HAJ18" s="41"/>
      <c r="HAK18" s="41"/>
      <c r="HAL18" s="41"/>
      <c r="HAM18" s="41"/>
      <c r="HAN18" s="41"/>
      <c r="HAO18" s="41"/>
      <c r="HAP18" s="41"/>
      <c r="HAQ18" s="41"/>
      <c r="HAR18" s="41"/>
      <c r="HAS18" s="41"/>
      <c r="HAT18" s="41"/>
      <c r="HAU18" s="41"/>
      <c r="HAV18" s="41"/>
      <c r="HAW18" s="41"/>
      <c r="HAX18" s="41"/>
      <c r="HAY18" s="41"/>
      <c r="HAZ18" s="41"/>
      <c r="HBA18" s="41"/>
      <c r="HBB18" s="41"/>
      <c r="HBC18" s="41"/>
      <c r="HBD18" s="41"/>
      <c r="HBE18" s="41"/>
      <c r="HBF18" s="41"/>
      <c r="HBG18" s="41"/>
      <c r="HBH18" s="41"/>
      <c r="HBI18" s="41"/>
      <c r="HBJ18" s="41"/>
      <c r="HBK18" s="41"/>
      <c r="HBL18" s="41"/>
      <c r="HBM18" s="41"/>
      <c r="HBN18" s="41"/>
      <c r="HBO18" s="41"/>
      <c r="HBP18" s="41"/>
      <c r="HBQ18" s="41"/>
      <c r="HBR18" s="41"/>
      <c r="HBS18" s="41"/>
      <c r="HBT18" s="41"/>
      <c r="HBU18" s="41"/>
      <c r="HBV18" s="41"/>
      <c r="HBW18" s="41"/>
      <c r="HBX18" s="41"/>
      <c r="HBY18" s="41"/>
      <c r="HBZ18" s="41"/>
      <c r="HCA18" s="41"/>
      <c r="HCB18" s="41"/>
      <c r="HCC18" s="41"/>
      <c r="HCD18" s="41"/>
      <c r="HCE18" s="41"/>
      <c r="HCF18" s="41"/>
      <c r="HCG18" s="41"/>
      <c r="HCH18" s="41"/>
      <c r="HCI18" s="41"/>
      <c r="HCJ18" s="41"/>
      <c r="HCK18" s="41"/>
      <c r="HCL18" s="41"/>
      <c r="HCM18" s="41"/>
      <c r="HCN18" s="41"/>
      <c r="HCO18" s="41"/>
      <c r="HCP18" s="41"/>
      <c r="HCQ18" s="41"/>
      <c r="HCR18" s="41"/>
      <c r="HCS18" s="41"/>
      <c r="HCT18" s="41"/>
      <c r="HCU18" s="41"/>
      <c r="HCV18" s="41"/>
      <c r="HCW18" s="41"/>
      <c r="HCX18" s="41"/>
      <c r="HCY18" s="41"/>
      <c r="HCZ18" s="41"/>
      <c r="HDA18" s="41"/>
      <c r="HDB18" s="41"/>
      <c r="HDC18" s="41"/>
      <c r="HDD18" s="41"/>
      <c r="HDE18" s="41"/>
      <c r="HDF18" s="41"/>
      <c r="HDG18" s="41"/>
      <c r="HDH18" s="41"/>
      <c r="HDI18" s="41"/>
      <c r="HDJ18" s="41"/>
      <c r="HDK18" s="41"/>
      <c r="HDL18" s="41"/>
      <c r="HDM18" s="41"/>
      <c r="HDN18" s="41"/>
      <c r="HDO18" s="41"/>
      <c r="HDP18" s="41"/>
      <c r="HDQ18" s="41"/>
      <c r="HDR18" s="41"/>
      <c r="HDS18" s="41"/>
      <c r="HDT18" s="41"/>
      <c r="HDU18" s="41"/>
      <c r="HDV18" s="41"/>
      <c r="HDW18" s="41"/>
      <c r="HDX18" s="41"/>
      <c r="HDY18" s="41"/>
      <c r="HDZ18" s="41"/>
      <c r="HEA18" s="41"/>
      <c r="HEB18" s="41"/>
      <c r="HEC18" s="41"/>
      <c r="HED18" s="41"/>
      <c r="HEE18" s="41"/>
      <c r="HEF18" s="41"/>
      <c r="HEG18" s="41"/>
      <c r="HEH18" s="41"/>
      <c r="HEI18" s="41"/>
      <c r="HEJ18" s="41"/>
      <c r="HEK18" s="41"/>
      <c r="HEL18" s="41"/>
      <c r="HEM18" s="41"/>
      <c r="HEN18" s="41"/>
      <c r="HEO18" s="41"/>
      <c r="HEP18" s="41"/>
      <c r="HEQ18" s="41"/>
      <c r="HER18" s="41"/>
      <c r="HES18" s="41"/>
      <c r="HET18" s="41"/>
      <c r="HEU18" s="41"/>
      <c r="HEV18" s="41"/>
      <c r="HEW18" s="41"/>
      <c r="HEX18" s="41"/>
      <c r="HEY18" s="41"/>
      <c r="HEZ18" s="41"/>
      <c r="HFA18" s="41"/>
      <c r="HFB18" s="41"/>
      <c r="HFC18" s="41"/>
      <c r="HFD18" s="41"/>
      <c r="HFE18" s="41"/>
      <c r="HFF18" s="41"/>
      <c r="HFG18" s="41"/>
      <c r="HFH18" s="41"/>
      <c r="HFI18" s="41"/>
      <c r="HFJ18" s="41"/>
      <c r="HFK18" s="41"/>
      <c r="HFL18" s="41"/>
      <c r="HFM18" s="41"/>
      <c r="HFN18" s="41"/>
      <c r="HFO18" s="41"/>
      <c r="HFP18" s="41"/>
      <c r="HFQ18" s="41"/>
      <c r="HFR18" s="41"/>
      <c r="HFS18" s="41"/>
      <c r="HFT18" s="41"/>
      <c r="HFU18" s="41"/>
      <c r="HFV18" s="41"/>
      <c r="HFW18" s="41"/>
      <c r="HFX18" s="41"/>
      <c r="HFY18" s="41"/>
      <c r="HFZ18" s="41"/>
      <c r="HGA18" s="41"/>
      <c r="HGB18" s="41"/>
      <c r="HGC18" s="41"/>
      <c r="HGD18" s="41"/>
      <c r="HGE18" s="41"/>
      <c r="HGF18" s="41"/>
      <c r="HGG18" s="41"/>
      <c r="HGH18" s="41"/>
      <c r="HGI18" s="41"/>
      <c r="HGJ18" s="41"/>
      <c r="HGK18" s="41"/>
      <c r="HGL18" s="41"/>
      <c r="HGM18" s="41"/>
      <c r="HGN18" s="41"/>
      <c r="HGO18" s="41"/>
      <c r="HGP18" s="41"/>
      <c r="HGQ18" s="41"/>
      <c r="HGR18" s="41"/>
      <c r="HGS18" s="41"/>
      <c r="HGT18" s="41"/>
      <c r="HGU18" s="41"/>
      <c r="HGV18" s="41"/>
      <c r="HGW18" s="41"/>
      <c r="HGX18" s="41"/>
      <c r="HGY18" s="41"/>
      <c r="HGZ18" s="41"/>
      <c r="HHA18" s="41"/>
      <c r="HHB18" s="41"/>
      <c r="HHC18" s="41"/>
      <c r="HHD18" s="41"/>
      <c r="HHE18" s="41"/>
      <c r="HHF18" s="41"/>
      <c r="HHG18" s="41"/>
      <c r="HHH18" s="41"/>
      <c r="HHI18" s="41"/>
      <c r="HHJ18" s="41"/>
      <c r="HHK18" s="41"/>
      <c r="HHL18" s="41"/>
      <c r="HHM18" s="41"/>
      <c r="HHN18" s="41"/>
      <c r="HHO18" s="41"/>
      <c r="HHP18" s="41"/>
      <c r="HHQ18" s="41"/>
      <c r="HHR18" s="41"/>
      <c r="HHS18" s="41"/>
      <c r="HHT18" s="41"/>
      <c r="HHU18" s="41"/>
      <c r="HHV18" s="41"/>
      <c r="HHW18" s="41"/>
      <c r="HHX18" s="41"/>
      <c r="HHY18" s="41"/>
      <c r="HHZ18" s="41"/>
      <c r="HIA18" s="41"/>
      <c r="HIB18" s="41"/>
      <c r="HIC18" s="41"/>
      <c r="HID18" s="41"/>
      <c r="HIE18" s="41"/>
      <c r="HIF18" s="41"/>
      <c r="HIG18" s="41"/>
      <c r="HIH18" s="41"/>
      <c r="HII18" s="41"/>
      <c r="HIJ18" s="41"/>
      <c r="HIK18" s="41"/>
      <c r="HIL18" s="41"/>
      <c r="HIM18" s="41"/>
      <c r="HIN18" s="41"/>
      <c r="HIO18" s="41"/>
      <c r="HIP18" s="41"/>
      <c r="HIQ18" s="41"/>
      <c r="HIR18" s="41"/>
      <c r="HIS18" s="41"/>
      <c r="HIT18" s="41"/>
      <c r="HIU18" s="41"/>
      <c r="HIV18" s="41"/>
      <c r="HIW18" s="41"/>
      <c r="HIX18" s="41"/>
      <c r="HIY18" s="41"/>
      <c r="HIZ18" s="41"/>
      <c r="HJA18" s="41"/>
      <c r="HJB18" s="41"/>
      <c r="HJC18" s="41"/>
      <c r="HJD18" s="41"/>
      <c r="HJE18" s="41"/>
      <c r="HJF18" s="41"/>
      <c r="HJG18" s="41"/>
      <c r="HJH18" s="41"/>
      <c r="HJI18" s="41"/>
      <c r="HJJ18" s="41"/>
      <c r="HJK18" s="41"/>
      <c r="HJL18" s="41"/>
      <c r="HJM18" s="41"/>
      <c r="HJN18" s="41"/>
      <c r="HJO18" s="41"/>
      <c r="HJP18" s="41"/>
      <c r="HJQ18" s="41"/>
      <c r="HJR18" s="41"/>
      <c r="HJS18" s="41"/>
      <c r="HJT18" s="41"/>
      <c r="HJU18" s="41"/>
      <c r="HJV18" s="41"/>
      <c r="HJW18" s="41"/>
      <c r="HJX18" s="41"/>
      <c r="HJY18" s="41"/>
      <c r="HJZ18" s="41"/>
      <c r="HKA18" s="41"/>
      <c r="HKB18" s="41"/>
      <c r="HKC18" s="41"/>
      <c r="HKD18" s="41"/>
      <c r="HKE18" s="41"/>
      <c r="HKF18" s="41"/>
      <c r="HKG18" s="41"/>
      <c r="HKH18" s="41"/>
      <c r="HKI18" s="41"/>
      <c r="HKJ18" s="41"/>
      <c r="HKK18" s="41"/>
      <c r="HKL18" s="41"/>
      <c r="HKM18" s="41"/>
      <c r="HKN18" s="41"/>
      <c r="HKO18" s="41"/>
      <c r="HKP18" s="41"/>
      <c r="HKQ18" s="41"/>
      <c r="HKR18" s="41"/>
      <c r="HKS18" s="41"/>
      <c r="HKT18" s="41"/>
      <c r="HKU18" s="41"/>
      <c r="HKV18" s="41"/>
      <c r="HKW18" s="41"/>
      <c r="HKX18" s="41"/>
      <c r="HKY18" s="41"/>
      <c r="HKZ18" s="41"/>
      <c r="HLA18" s="41"/>
      <c r="HLB18" s="41"/>
      <c r="HLC18" s="41"/>
      <c r="HLD18" s="41"/>
      <c r="HLE18" s="41"/>
      <c r="HLF18" s="41"/>
      <c r="HLG18" s="41"/>
      <c r="HLH18" s="41"/>
      <c r="HLI18" s="41"/>
      <c r="HLJ18" s="41"/>
      <c r="HLK18" s="41"/>
      <c r="HLL18" s="41"/>
      <c r="HLM18" s="41"/>
      <c r="HLN18" s="41"/>
      <c r="HLO18" s="41"/>
      <c r="HLP18" s="41"/>
      <c r="HLQ18" s="41"/>
      <c r="HLR18" s="41"/>
      <c r="HLS18" s="41"/>
      <c r="HLT18" s="41"/>
      <c r="HLU18" s="41"/>
      <c r="HLV18" s="41"/>
      <c r="HLW18" s="41"/>
      <c r="HLX18" s="41"/>
      <c r="HLY18" s="41"/>
      <c r="HLZ18" s="41"/>
      <c r="HMA18" s="41"/>
      <c r="HMB18" s="41"/>
      <c r="HMC18" s="41"/>
      <c r="HMD18" s="41"/>
      <c r="HME18" s="41"/>
      <c r="HMF18" s="41"/>
      <c r="HMG18" s="41"/>
      <c r="HMH18" s="41"/>
      <c r="HMI18" s="41"/>
      <c r="HMJ18" s="41"/>
      <c r="HMK18" s="41"/>
      <c r="HML18" s="41"/>
      <c r="HMM18" s="41"/>
      <c r="HMN18" s="41"/>
      <c r="HMO18" s="41"/>
      <c r="HMP18" s="41"/>
      <c r="HMQ18" s="41"/>
      <c r="HMR18" s="41"/>
      <c r="HMS18" s="41"/>
      <c r="HMT18" s="41"/>
      <c r="HMU18" s="41"/>
      <c r="HMV18" s="41"/>
      <c r="HMW18" s="41"/>
      <c r="HMX18" s="41"/>
      <c r="HMY18" s="41"/>
      <c r="HMZ18" s="41"/>
      <c r="HNA18" s="41"/>
      <c r="HNB18" s="41"/>
      <c r="HNC18" s="41"/>
      <c r="HND18" s="41"/>
      <c r="HNE18" s="41"/>
      <c r="HNF18" s="41"/>
      <c r="HNG18" s="41"/>
      <c r="HNH18" s="41"/>
      <c r="HNI18" s="41"/>
      <c r="HNJ18" s="41"/>
      <c r="HNK18" s="41"/>
      <c r="HNL18" s="41"/>
      <c r="HNM18" s="41"/>
      <c r="HNN18" s="41"/>
      <c r="HNO18" s="41"/>
      <c r="HNP18" s="41"/>
      <c r="HNQ18" s="41"/>
      <c r="HNR18" s="41"/>
      <c r="HNS18" s="41"/>
      <c r="HNT18" s="41"/>
      <c r="HNU18" s="41"/>
      <c r="HNV18" s="41"/>
      <c r="HNW18" s="41"/>
      <c r="HNX18" s="41"/>
      <c r="HNY18" s="41"/>
      <c r="HNZ18" s="41"/>
      <c r="HOA18" s="41"/>
      <c r="HOB18" s="41"/>
      <c r="HOC18" s="41"/>
      <c r="HOD18" s="41"/>
      <c r="HOE18" s="41"/>
      <c r="HOF18" s="41"/>
      <c r="HOG18" s="41"/>
      <c r="HOH18" s="41"/>
      <c r="HOI18" s="41"/>
      <c r="HOJ18" s="41"/>
      <c r="HOK18" s="41"/>
      <c r="HOL18" s="41"/>
      <c r="HOM18" s="41"/>
      <c r="HON18" s="41"/>
      <c r="HOO18" s="41"/>
      <c r="HOP18" s="41"/>
      <c r="HOQ18" s="41"/>
      <c r="HOR18" s="41"/>
      <c r="HOS18" s="41"/>
      <c r="HOT18" s="41"/>
      <c r="HOU18" s="41"/>
      <c r="HOV18" s="41"/>
      <c r="HOW18" s="41"/>
      <c r="HOX18" s="41"/>
      <c r="HOY18" s="41"/>
      <c r="HOZ18" s="41"/>
      <c r="HPA18" s="41"/>
      <c r="HPB18" s="41"/>
      <c r="HPC18" s="41"/>
      <c r="HPD18" s="41"/>
      <c r="HPE18" s="41"/>
      <c r="HPF18" s="41"/>
      <c r="HPG18" s="41"/>
      <c r="HPH18" s="41"/>
      <c r="HPI18" s="41"/>
      <c r="HPJ18" s="41"/>
      <c r="HPK18" s="41"/>
      <c r="HPL18" s="41"/>
      <c r="HPM18" s="41"/>
      <c r="HPN18" s="41"/>
      <c r="HPO18" s="41"/>
      <c r="HPP18" s="41"/>
      <c r="HPQ18" s="41"/>
      <c r="HPR18" s="41"/>
      <c r="HPS18" s="41"/>
      <c r="HPT18" s="41"/>
      <c r="HPU18" s="41"/>
      <c r="HPV18" s="41"/>
      <c r="HPW18" s="41"/>
      <c r="HPX18" s="41"/>
      <c r="HPY18" s="41"/>
      <c r="HPZ18" s="41"/>
      <c r="HQA18" s="41"/>
      <c r="HQB18" s="41"/>
      <c r="HQC18" s="41"/>
      <c r="HQD18" s="41"/>
      <c r="HQE18" s="41"/>
      <c r="HQF18" s="41"/>
      <c r="HQG18" s="41"/>
      <c r="HQH18" s="41"/>
      <c r="HQI18" s="41"/>
      <c r="HQJ18" s="41"/>
      <c r="HQK18" s="41"/>
      <c r="HQL18" s="41"/>
      <c r="HQM18" s="41"/>
      <c r="HQN18" s="41"/>
      <c r="HQO18" s="41"/>
      <c r="HQP18" s="41"/>
      <c r="HQQ18" s="41"/>
      <c r="HQR18" s="41"/>
      <c r="HQS18" s="41"/>
      <c r="HQT18" s="41"/>
      <c r="HQU18" s="41"/>
      <c r="HQV18" s="41"/>
      <c r="HQW18" s="41"/>
      <c r="HQX18" s="41"/>
      <c r="HQY18" s="41"/>
      <c r="HQZ18" s="41"/>
      <c r="HRA18" s="41"/>
      <c r="HRB18" s="41"/>
      <c r="HRC18" s="41"/>
      <c r="HRD18" s="41"/>
      <c r="HRE18" s="41"/>
      <c r="HRF18" s="41"/>
      <c r="HRG18" s="41"/>
      <c r="HRH18" s="41"/>
      <c r="HRI18" s="41"/>
      <c r="HRJ18" s="41"/>
      <c r="HRK18" s="41"/>
      <c r="HRL18" s="41"/>
      <c r="HRM18" s="41"/>
      <c r="HRN18" s="41"/>
      <c r="HRO18" s="41"/>
      <c r="HRP18" s="41"/>
      <c r="HRQ18" s="41"/>
      <c r="HRR18" s="41"/>
      <c r="HRS18" s="41"/>
      <c r="HRT18" s="41"/>
      <c r="HRU18" s="41"/>
      <c r="HRV18" s="41"/>
      <c r="HRW18" s="41"/>
      <c r="HRX18" s="41"/>
      <c r="HRY18" s="41"/>
      <c r="HRZ18" s="41"/>
      <c r="HSA18" s="41"/>
      <c r="HSB18" s="41"/>
      <c r="HSC18" s="41"/>
      <c r="HSD18" s="41"/>
      <c r="HSE18" s="41"/>
      <c r="HSF18" s="41"/>
      <c r="HSG18" s="41"/>
      <c r="HSH18" s="41"/>
      <c r="HSI18" s="41"/>
      <c r="HSJ18" s="41"/>
      <c r="HSK18" s="41"/>
      <c r="HSL18" s="41"/>
      <c r="HSM18" s="41"/>
      <c r="HSN18" s="41"/>
      <c r="HSO18" s="41"/>
      <c r="HSP18" s="41"/>
      <c r="HSQ18" s="41"/>
      <c r="HSR18" s="41"/>
      <c r="HSS18" s="41"/>
      <c r="HST18" s="41"/>
      <c r="HSU18" s="41"/>
      <c r="HSV18" s="41"/>
      <c r="HSW18" s="41"/>
      <c r="HSX18" s="41"/>
      <c r="HSY18" s="41"/>
      <c r="HSZ18" s="41"/>
      <c r="HTA18" s="41"/>
      <c r="HTB18" s="41"/>
      <c r="HTC18" s="41"/>
      <c r="HTD18" s="41"/>
      <c r="HTE18" s="41"/>
      <c r="HTF18" s="41"/>
      <c r="HTG18" s="41"/>
      <c r="HTH18" s="41"/>
      <c r="HTI18" s="41"/>
      <c r="HTJ18" s="41"/>
      <c r="HTK18" s="41"/>
      <c r="HTL18" s="41"/>
      <c r="HTM18" s="41"/>
      <c r="HTN18" s="41"/>
      <c r="HTO18" s="41"/>
      <c r="HTP18" s="41"/>
      <c r="HTQ18" s="41"/>
      <c r="HTR18" s="41"/>
      <c r="HTS18" s="41"/>
      <c r="HTT18" s="41"/>
      <c r="HTU18" s="41"/>
      <c r="HTV18" s="41"/>
      <c r="HTW18" s="41"/>
      <c r="HTX18" s="41"/>
      <c r="HTY18" s="41"/>
      <c r="HTZ18" s="41"/>
      <c r="HUA18" s="41"/>
      <c r="HUB18" s="41"/>
      <c r="HUC18" s="41"/>
      <c r="HUD18" s="41"/>
      <c r="HUE18" s="41"/>
      <c r="HUF18" s="41"/>
      <c r="HUG18" s="41"/>
      <c r="HUH18" s="41"/>
      <c r="HUI18" s="41"/>
      <c r="HUJ18" s="41"/>
      <c r="HUK18" s="41"/>
      <c r="HUL18" s="41"/>
      <c r="HUM18" s="41"/>
      <c r="HUN18" s="41"/>
      <c r="HUO18" s="41"/>
      <c r="HUP18" s="41"/>
      <c r="HUQ18" s="41"/>
      <c r="HUR18" s="41"/>
      <c r="HUS18" s="41"/>
      <c r="HUT18" s="41"/>
      <c r="HUU18" s="41"/>
      <c r="HUV18" s="41"/>
      <c r="HUW18" s="41"/>
      <c r="HUX18" s="41"/>
      <c r="HUY18" s="41"/>
      <c r="HUZ18" s="41"/>
      <c r="HVA18" s="41"/>
      <c r="HVB18" s="41"/>
      <c r="HVC18" s="41"/>
      <c r="HVD18" s="41"/>
      <c r="HVE18" s="41"/>
      <c r="HVF18" s="41"/>
      <c r="HVG18" s="41"/>
      <c r="HVH18" s="41"/>
      <c r="HVI18" s="41"/>
      <c r="HVJ18" s="41"/>
      <c r="HVK18" s="41"/>
      <c r="HVL18" s="41"/>
      <c r="HVM18" s="41"/>
      <c r="HVN18" s="41"/>
      <c r="HVO18" s="41"/>
      <c r="HVP18" s="41"/>
      <c r="HVQ18" s="41"/>
      <c r="HVR18" s="41"/>
      <c r="HVS18" s="41"/>
      <c r="HVT18" s="41"/>
      <c r="HVU18" s="41"/>
      <c r="HVV18" s="41"/>
      <c r="HVW18" s="41"/>
      <c r="HVX18" s="41"/>
      <c r="HVY18" s="41"/>
      <c r="HVZ18" s="41"/>
      <c r="HWA18" s="41"/>
      <c r="HWB18" s="41"/>
      <c r="HWC18" s="41"/>
      <c r="HWD18" s="41"/>
      <c r="HWE18" s="41"/>
      <c r="HWF18" s="41"/>
      <c r="HWG18" s="41"/>
      <c r="HWH18" s="41"/>
      <c r="HWI18" s="41"/>
      <c r="HWJ18" s="41"/>
      <c r="HWK18" s="41"/>
      <c r="HWL18" s="41"/>
      <c r="HWM18" s="41"/>
      <c r="HWN18" s="41"/>
      <c r="HWO18" s="41"/>
      <c r="HWP18" s="41"/>
      <c r="HWQ18" s="41"/>
      <c r="HWR18" s="41"/>
      <c r="HWS18" s="41"/>
      <c r="HWT18" s="41"/>
      <c r="HWU18" s="41"/>
      <c r="HWV18" s="41"/>
      <c r="HWW18" s="41"/>
      <c r="HWX18" s="41"/>
      <c r="HWY18" s="41"/>
      <c r="HWZ18" s="41"/>
      <c r="HXA18" s="41"/>
      <c r="HXB18" s="41"/>
      <c r="HXC18" s="41"/>
      <c r="HXD18" s="41"/>
      <c r="HXE18" s="41"/>
      <c r="HXF18" s="41"/>
      <c r="HXG18" s="41"/>
      <c r="HXH18" s="41"/>
      <c r="HXI18" s="41"/>
      <c r="HXJ18" s="41"/>
      <c r="HXK18" s="41"/>
      <c r="HXL18" s="41"/>
      <c r="HXM18" s="41"/>
      <c r="HXN18" s="41"/>
      <c r="HXO18" s="41"/>
      <c r="HXP18" s="41"/>
      <c r="HXQ18" s="41"/>
      <c r="HXR18" s="41"/>
      <c r="HXS18" s="41"/>
      <c r="HXT18" s="41"/>
      <c r="HXU18" s="41"/>
      <c r="HXV18" s="41"/>
      <c r="HXW18" s="41"/>
      <c r="HXX18" s="41"/>
      <c r="HXY18" s="41"/>
      <c r="HXZ18" s="41"/>
      <c r="HYA18" s="41"/>
      <c r="HYB18" s="41"/>
      <c r="HYC18" s="41"/>
      <c r="HYD18" s="41"/>
      <c r="HYE18" s="41"/>
      <c r="HYF18" s="41"/>
      <c r="HYG18" s="41"/>
      <c r="HYH18" s="41"/>
      <c r="HYI18" s="41"/>
      <c r="HYJ18" s="41"/>
      <c r="HYK18" s="41"/>
      <c r="HYL18" s="41"/>
      <c r="HYM18" s="41"/>
      <c r="HYN18" s="41"/>
      <c r="HYO18" s="41"/>
      <c r="HYP18" s="41"/>
      <c r="HYQ18" s="41"/>
      <c r="HYR18" s="41"/>
      <c r="HYS18" s="41"/>
      <c r="HYT18" s="41"/>
      <c r="HYU18" s="41"/>
      <c r="HYV18" s="41"/>
      <c r="HYW18" s="41"/>
      <c r="HYX18" s="41"/>
      <c r="HYY18" s="41"/>
      <c r="HYZ18" s="41"/>
      <c r="HZA18" s="41"/>
      <c r="HZB18" s="41"/>
      <c r="HZC18" s="41"/>
      <c r="HZD18" s="41"/>
      <c r="HZE18" s="41"/>
      <c r="HZF18" s="41"/>
      <c r="HZG18" s="41"/>
      <c r="HZH18" s="41"/>
      <c r="HZI18" s="41"/>
      <c r="HZJ18" s="41"/>
      <c r="HZK18" s="41"/>
      <c r="HZL18" s="41"/>
      <c r="HZM18" s="41"/>
      <c r="HZN18" s="41"/>
      <c r="HZO18" s="41"/>
      <c r="HZP18" s="41"/>
      <c r="HZQ18" s="41"/>
      <c r="HZR18" s="41"/>
      <c r="HZS18" s="41"/>
      <c r="HZT18" s="41"/>
      <c r="HZU18" s="41"/>
      <c r="HZV18" s="41"/>
      <c r="HZW18" s="41"/>
      <c r="HZX18" s="41"/>
      <c r="HZY18" s="41"/>
      <c r="HZZ18" s="41"/>
      <c r="IAA18" s="41"/>
      <c r="IAB18" s="41"/>
      <c r="IAC18" s="41"/>
      <c r="IAD18" s="41"/>
      <c r="IAE18" s="41"/>
      <c r="IAF18" s="41"/>
      <c r="IAG18" s="41"/>
      <c r="IAH18" s="41"/>
      <c r="IAI18" s="41"/>
      <c r="IAJ18" s="41"/>
      <c r="IAK18" s="41"/>
      <c r="IAL18" s="41"/>
      <c r="IAM18" s="41"/>
      <c r="IAN18" s="41"/>
      <c r="IAO18" s="41"/>
      <c r="IAP18" s="41"/>
      <c r="IAQ18" s="41"/>
      <c r="IAR18" s="41"/>
      <c r="IAS18" s="41"/>
      <c r="IAT18" s="41"/>
      <c r="IAU18" s="41"/>
      <c r="IAV18" s="41"/>
      <c r="IAW18" s="41"/>
      <c r="IAX18" s="41"/>
      <c r="IAY18" s="41"/>
      <c r="IAZ18" s="41"/>
      <c r="IBA18" s="41"/>
      <c r="IBB18" s="41"/>
      <c r="IBC18" s="41"/>
      <c r="IBD18" s="41"/>
      <c r="IBE18" s="41"/>
      <c r="IBF18" s="41"/>
      <c r="IBG18" s="41"/>
      <c r="IBH18" s="41"/>
      <c r="IBI18" s="41"/>
      <c r="IBJ18" s="41"/>
      <c r="IBK18" s="41"/>
      <c r="IBL18" s="41"/>
      <c r="IBM18" s="41"/>
      <c r="IBN18" s="41"/>
      <c r="IBO18" s="41"/>
      <c r="IBP18" s="41"/>
      <c r="IBQ18" s="41"/>
      <c r="IBR18" s="41"/>
      <c r="IBS18" s="41"/>
      <c r="IBT18" s="41"/>
      <c r="IBU18" s="41"/>
      <c r="IBV18" s="41"/>
      <c r="IBW18" s="41"/>
      <c r="IBX18" s="41"/>
      <c r="IBY18" s="41"/>
      <c r="IBZ18" s="41"/>
      <c r="ICA18" s="41"/>
      <c r="ICB18" s="41"/>
      <c r="ICC18" s="41"/>
      <c r="ICD18" s="41"/>
      <c r="ICE18" s="41"/>
      <c r="ICF18" s="41"/>
      <c r="ICG18" s="41"/>
      <c r="ICH18" s="41"/>
      <c r="ICI18" s="41"/>
      <c r="ICJ18" s="41"/>
      <c r="ICK18" s="41"/>
      <c r="ICL18" s="41"/>
      <c r="ICM18" s="41"/>
      <c r="ICN18" s="41"/>
      <c r="ICO18" s="41"/>
      <c r="ICP18" s="41"/>
      <c r="ICQ18" s="41"/>
      <c r="ICR18" s="41"/>
      <c r="ICS18" s="41"/>
      <c r="ICT18" s="41"/>
      <c r="ICU18" s="41"/>
      <c r="ICV18" s="41"/>
      <c r="ICW18" s="41"/>
      <c r="ICX18" s="41"/>
      <c r="ICY18" s="41"/>
      <c r="ICZ18" s="41"/>
      <c r="IDA18" s="41"/>
      <c r="IDB18" s="41"/>
      <c r="IDC18" s="41"/>
      <c r="IDD18" s="41"/>
      <c r="IDE18" s="41"/>
      <c r="IDF18" s="41"/>
      <c r="IDG18" s="41"/>
      <c r="IDH18" s="41"/>
      <c r="IDI18" s="41"/>
      <c r="IDJ18" s="41"/>
      <c r="IDK18" s="41"/>
      <c r="IDL18" s="41"/>
      <c r="IDM18" s="41"/>
      <c r="IDN18" s="41"/>
      <c r="IDO18" s="41"/>
      <c r="IDP18" s="41"/>
      <c r="IDQ18" s="41"/>
      <c r="IDR18" s="41"/>
      <c r="IDS18" s="41"/>
      <c r="IDT18" s="41"/>
      <c r="IDU18" s="41"/>
      <c r="IDV18" s="41"/>
      <c r="IDW18" s="41"/>
      <c r="IDX18" s="41"/>
      <c r="IDY18" s="41"/>
      <c r="IDZ18" s="41"/>
      <c r="IEA18" s="41"/>
      <c r="IEB18" s="41"/>
      <c r="IEC18" s="41"/>
      <c r="IED18" s="41"/>
      <c r="IEE18" s="41"/>
      <c r="IEF18" s="41"/>
      <c r="IEG18" s="41"/>
      <c r="IEH18" s="41"/>
      <c r="IEI18" s="41"/>
      <c r="IEJ18" s="41"/>
      <c r="IEK18" s="41"/>
      <c r="IEL18" s="41"/>
      <c r="IEM18" s="41"/>
      <c r="IEN18" s="41"/>
      <c r="IEO18" s="41"/>
      <c r="IEP18" s="41"/>
      <c r="IEQ18" s="41"/>
      <c r="IER18" s="41"/>
      <c r="IES18" s="41"/>
      <c r="IET18" s="41"/>
      <c r="IEU18" s="41"/>
      <c r="IEV18" s="41"/>
      <c r="IEW18" s="41"/>
      <c r="IEX18" s="41"/>
      <c r="IEY18" s="41"/>
      <c r="IEZ18" s="41"/>
      <c r="IFA18" s="41"/>
      <c r="IFB18" s="41"/>
      <c r="IFC18" s="41"/>
      <c r="IFD18" s="41"/>
      <c r="IFE18" s="41"/>
      <c r="IFF18" s="41"/>
      <c r="IFG18" s="41"/>
      <c r="IFH18" s="41"/>
      <c r="IFI18" s="41"/>
      <c r="IFJ18" s="41"/>
      <c r="IFK18" s="41"/>
      <c r="IFL18" s="41"/>
      <c r="IFM18" s="41"/>
      <c r="IFN18" s="41"/>
      <c r="IFO18" s="41"/>
      <c r="IFP18" s="41"/>
      <c r="IFQ18" s="41"/>
      <c r="IFR18" s="41"/>
      <c r="IFS18" s="41"/>
      <c r="IFT18" s="41"/>
      <c r="IFU18" s="41"/>
      <c r="IFV18" s="41"/>
      <c r="IFW18" s="41"/>
      <c r="IFX18" s="41"/>
      <c r="IFY18" s="41"/>
      <c r="IFZ18" s="41"/>
      <c r="IGA18" s="41"/>
      <c r="IGB18" s="41"/>
      <c r="IGC18" s="41"/>
      <c r="IGD18" s="41"/>
      <c r="IGE18" s="41"/>
      <c r="IGF18" s="41"/>
      <c r="IGG18" s="41"/>
      <c r="IGH18" s="41"/>
      <c r="IGI18" s="41"/>
      <c r="IGJ18" s="41"/>
      <c r="IGK18" s="41"/>
      <c r="IGL18" s="41"/>
      <c r="IGM18" s="41"/>
      <c r="IGN18" s="41"/>
      <c r="IGO18" s="41"/>
      <c r="IGP18" s="41"/>
      <c r="IGQ18" s="41"/>
      <c r="IGR18" s="41"/>
      <c r="IGS18" s="41"/>
      <c r="IGT18" s="41"/>
      <c r="IGU18" s="41"/>
      <c r="IGV18" s="41"/>
      <c r="IGW18" s="41"/>
      <c r="IGX18" s="41"/>
      <c r="IGY18" s="41"/>
      <c r="IGZ18" s="41"/>
      <c r="IHA18" s="41"/>
      <c r="IHB18" s="41"/>
      <c r="IHC18" s="41"/>
      <c r="IHD18" s="41"/>
      <c r="IHE18" s="41"/>
      <c r="IHF18" s="41"/>
      <c r="IHG18" s="41"/>
      <c r="IHH18" s="41"/>
      <c r="IHI18" s="41"/>
      <c r="IHJ18" s="41"/>
      <c r="IHK18" s="41"/>
      <c r="IHL18" s="41"/>
      <c r="IHM18" s="41"/>
      <c r="IHN18" s="41"/>
      <c r="IHO18" s="41"/>
      <c r="IHP18" s="41"/>
      <c r="IHQ18" s="41"/>
      <c r="IHR18" s="41"/>
      <c r="IHS18" s="41"/>
      <c r="IHT18" s="41"/>
      <c r="IHU18" s="41"/>
      <c r="IHV18" s="41"/>
      <c r="IHW18" s="41"/>
      <c r="IHX18" s="41"/>
      <c r="IHY18" s="41"/>
      <c r="IHZ18" s="41"/>
      <c r="IIA18" s="41"/>
      <c r="IIB18" s="41"/>
      <c r="IIC18" s="41"/>
      <c r="IID18" s="41"/>
      <c r="IIE18" s="41"/>
      <c r="IIF18" s="41"/>
      <c r="IIG18" s="41"/>
      <c r="IIH18" s="41"/>
      <c r="III18" s="41"/>
      <c r="IIJ18" s="41"/>
      <c r="IIK18" s="41"/>
      <c r="IIL18" s="41"/>
      <c r="IIM18" s="41"/>
      <c r="IIN18" s="41"/>
      <c r="IIO18" s="41"/>
      <c r="IIP18" s="41"/>
      <c r="IIQ18" s="41"/>
      <c r="IIR18" s="41"/>
      <c r="IIS18" s="41"/>
      <c r="IIT18" s="41"/>
      <c r="IIU18" s="41"/>
      <c r="IIV18" s="41"/>
      <c r="IIW18" s="41"/>
      <c r="IIX18" s="41"/>
      <c r="IIY18" s="41"/>
      <c r="IIZ18" s="41"/>
      <c r="IJA18" s="41"/>
      <c r="IJB18" s="41"/>
      <c r="IJC18" s="41"/>
      <c r="IJD18" s="41"/>
      <c r="IJE18" s="41"/>
      <c r="IJF18" s="41"/>
      <c r="IJG18" s="41"/>
      <c r="IJH18" s="41"/>
      <c r="IJI18" s="41"/>
      <c r="IJJ18" s="41"/>
      <c r="IJK18" s="41"/>
      <c r="IJL18" s="41"/>
      <c r="IJM18" s="41"/>
      <c r="IJN18" s="41"/>
      <c r="IJO18" s="41"/>
      <c r="IJP18" s="41"/>
      <c r="IJQ18" s="41"/>
      <c r="IJR18" s="41"/>
      <c r="IJS18" s="41"/>
      <c r="IJT18" s="41"/>
      <c r="IJU18" s="41"/>
      <c r="IJV18" s="41"/>
      <c r="IJW18" s="41"/>
      <c r="IJX18" s="41"/>
      <c r="IJY18" s="41"/>
      <c r="IJZ18" s="41"/>
      <c r="IKA18" s="41"/>
      <c r="IKB18" s="41"/>
      <c r="IKC18" s="41"/>
      <c r="IKD18" s="41"/>
      <c r="IKE18" s="41"/>
      <c r="IKF18" s="41"/>
      <c r="IKG18" s="41"/>
      <c r="IKH18" s="41"/>
      <c r="IKI18" s="41"/>
      <c r="IKJ18" s="41"/>
      <c r="IKK18" s="41"/>
      <c r="IKL18" s="41"/>
      <c r="IKM18" s="41"/>
      <c r="IKN18" s="41"/>
      <c r="IKO18" s="41"/>
      <c r="IKP18" s="41"/>
      <c r="IKQ18" s="41"/>
      <c r="IKR18" s="41"/>
      <c r="IKS18" s="41"/>
      <c r="IKT18" s="41"/>
      <c r="IKU18" s="41"/>
      <c r="IKV18" s="41"/>
      <c r="IKW18" s="41"/>
      <c r="IKX18" s="41"/>
      <c r="IKY18" s="41"/>
      <c r="IKZ18" s="41"/>
      <c r="ILA18" s="41"/>
      <c r="ILB18" s="41"/>
      <c r="ILC18" s="41"/>
      <c r="ILD18" s="41"/>
      <c r="ILE18" s="41"/>
      <c r="ILF18" s="41"/>
      <c r="ILG18" s="41"/>
      <c r="ILH18" s="41"/>
      <c r="ILI18" s="41"/>
      <c r="ILJ18" s="41"/>
      <c r="ILK18" s="41"/>
      <c r="ILL18" s="41"/>
      <c r="ILM18" s="41"/>
      <c r="ILN18" s="41"/>
      <c r="ILO18" s="41"/>
      <c r="ILP18" s="41"/>
      <c r="ILQ18" s="41"/>
      <c r="ILR18" s="41"/>
      <c r="ILS18" s="41"/>
      <c r="ILT18" s="41"/>
      <c r="ILU18" s="41"/>
      <c r="ILV18" s="41"/>
      <c r="ILW18" s="41"/>
      <c r="ILX18" s="41"/>
      <c r="ILY18" s="41"/>
      <c r="ILZ18" s="41"/>
      <c r="IMA18" s="41"/>
      <c r="IMB18" s="41"/>
      <c r="IMC18" s="41"/>
      <c r="IMD18" s="41"/>
      <c r="IME18" s="41"/>
      <c r="IMF18" s="41"/>
      <c r="IMG18" s="41"/>
      <c r="IMH18" s="41"/>
      <c r="IMI18" s="41"/>
      <c r="IMJ18" s="41"/>
      <c r="IMK18" s="41"/>
      <c r="IML18" s="41"/>
      <c r="IMM18" s="41"/>
      <c r="IMN18" s="41"/>
      <c r="IMO18" s="41"/>
      <c r="IMP18" s="41"/>
      <c r="IMQ18" s="41"/>
      <c r="IMR18" s="41"/>
      <c r="IMS18" s="41"/>
      <c r="IMT18" s="41"/>
      <c r="IMU18" s="41"/>
      <c r="IMV18" s="41"/>
      <c r="IMW18" s="41"/>
      <c r="IMX18" s="41"/>
      <c r="IMY18" s="41"/>
      <c r="IMZ18" s="41"/>
      <c r="INA18" s="41"/>
      <c r="INB18" s="41"/>
      <c r="INC18" s="41"/>
      <c r="IND18" s="41"/>
      <c r="INE18" s="41"/>
      <c r="INF18" s="41"/>
      <c r="ING18" s="41"/>
      <c r="INH18" s="41"/>
      <c r="INI18" s="41"/>
      <c r="INJ18" s="41"/>
      <c r="INK18" s="41"/>
      <c r="INL18" s="41"/>
      <c r="INM18" s="41"/>
      <c r="INN18" s="41"/>
      <c r="INO18" s="41"/>
      <c r="INP18" s="41"/>
      <c r="INQ18" s="41"/>
      <c r="INR18" s="41"/>
      <c r="INS18" s="41"/>
      <c r="INT18" s="41"/>
      <c r="INU18" s="41"/>
      <c r="INV18" s="41"/>
      <c r="INW18" s="41"/>
      <c r="INX18" s="41"/>
      <c r="INY18" s="41"/>
      <c r="INZ18" s="41"/>
      <c r="IOA18" s="41"/>
      <c r="IOB18" s="41"/>
      <c r="IOC18" s="41"/>
      <c r="IOD18" s="41"/>
      <c r="IOE18" s="41"/>
      <c r="IOF18" s="41"/>
      <c r="IOG18" s="41"/>
      <c r="IOH18" s="41"/>
      <c r="IOI18" s="41"/>
      <c r="IOJ18" s="41"/>
      <c r="IOK18" s="41"/>
      <c r="IOL18" s="41"/>
      <c r="IOM18" s="41"/>
      <c r="ION18" s="41"/>
      <c r="IOO18" s="41"/>
      <c r="IOP18" s="41"/>
      <c r="IOQ18" s="41"/>
      <c r="IOR18" s="41"/>
      <c r="IOS18" s="41"/>
      <c r="IOT18" s="41"/>
      <c r="IOU18" s="41"/>
      <c r="IOV18" s="41"/>
      <c r="IOW18" s="41"/>
      <c r="IOX18" s="41"/>
      <c r="IOY18" s="41"/>
      <c r="IOZ18" s="41"/>
      <c r="IPA18" s="41"/>
      <c r="IPB18" s="41"/>
      <c r="IPC18" s="41"/>
      <c r="IPD18" s="41"/>
      <c r="IPE18" s="41"/>
      <c r="IPF18" s="41"/>
      <c r="IPG18" s="41"/>
      <c r="IPH18" s="41"/>
      <c r="IPI18" s="41"/>
      <c r="IPJ18" s="41"/>
      <c r="IPK18" s="41"/>
      <c r="IPL18" s="41"/>
      <c r="IPM18" s="41"/>
      <c r="IPN18" s="41"/>
      <c r="IPO18" s="41"/>
      <c r="IPP18" s="41"/>
      <c r="IPQ18" s="41"/>
      <c r="IPR18" s="41"/>
      <c r="IPS18" s="41"/>
      <c r="IPT18" s="41"/>
      <c r="IPU18" s="41"/>
      <c r="IPV18" s="41"/>
      <c r="IPW18" s="41"/>
      <c r="IPX18" s="41"/>
      <c r="IPY18" s="41"/>
      <c r="IPZ18" s="41"/>
      <c r="IQA18" s="41"/>
      <c r="IQB18" s="41"/>
      <c r="IQC18" s="41"/>
      <c r="IQD18" s="41"/>
      <c r="IQE18" s="41"/>
      <c r="IQF18" s="41"/>
      <c r="IQG18" s="41"/>
      <c r="IQH18" s="41"/>
      <c r="IQI18" s="41"/>
      <c r="IQJ18" s="41"/>
      <c r="IQK18" s="41"/>
      <c r="IQL18" s="41"/>
      <c r="IQM18" s="41"/>
      <c r="IQN18" s="41"/>
      <c r="IQO18" s="41"/>
      <c r="IQP18" s="41"/>
      <c r="IQQ18" s="41"/>
      <c r="IQR18" s="41"/>
      <c r="IQS18" s="41"/>
      <c r="IQT18" s="41"/>
      <c r="IQU18" s="41"/>
      <c r="IQV18" s="41"/>
      <c r="IQW18" s="41"/>
      <c r="IQX18" s="41"/>
      <c r="IQY18" s="41"/>
      <c r="IQZ18" s="41"/>
      <c r="IRA18" s="41"/>
      <c r="IRB18" s="41"/>
      <c r="IRC18" s="41"/>
      <c r="IRD18" s="41"/>
      <c r="IRE18" s="41"/>
      <c r="IRF18" s="41"/>
      <c r="IRG18" s="41"/>
      <c r="IRH18" s="41"/>
      <c r="IRI18" s="41"/>
      <c r="IRJ18" s="41"/>
      <c r="IRK18" s="41"/>
      <c r="IRL18" s="41"/>
      <c r="IRM18" s="41"/>
      <c r="IRN18" s="41"/>
      <c r="IRO18" s="41"/>
      <c r="IRP18" s="41"/>
      <c r="IRQ18" s="41"/>
      <c r="IRR18" s="41"/>
      <c r="IRS18" s="41"/>
      <c r="IRT18" s="41"/>
      <c r="IRU18" s="41"/>
      <c r="IRV18" s="41"/>
      <c r="IRW18" s="41"/>
      <c r="IRX18" s="41"/>
      <c r="IRY18" s="41"/>
      <c r="IRZ18" s="41"/>
      <c r="ISA18" s="41"/>
      <c r="ISB18" s="41"/>
      <c r="ISC18" s="41"/>
      <c r="ISD18" s="41"/>
      <c r="ISE18" s="41"/>
      <c r="ISF18" s="41"/>
      <c r="ISG18" s="41"/>
      <c r="ISH18" s="41"/>
      <c r="ISI18" s="41"/>
      <c r="ISJ18" s="41"/>
      <c r="ISK18" s="41"/>
      <c r="ISL18" s="41"/>
      <c r="ISM18" s="41"/>
      <c r="ISN18" s="41"/>
      <c r="ISO18" s="41"/>
      <c r="ISP18" s="41"/>
      <c r="ISQ18" s="41"/>
      <c r="ISR18" s="41"/>
      <c r="ISS18" s="41"/>
      <c r="IST18" s="41"/>
      <c r="ISU18" s="41"/>
      <c r="ISV18" s="41"/>
      <c r="ISW18" s="41"/>
      <c r="ISX18" s="41"/>
      <c r="ISY18" s="41"/>
      <c r="ISZ18" s="41"/>
      <c r="ITA18" s="41"/>
      <c r="ITB18" s="41"/>
      <c r="ITC18" s="41"/>
      <c r="ITD18" s="41"/>
      <c r="ITE18" s="41"/>
      <c r="ITF18" s="41"/>
      <c r="ITG18" s="41"/>
      <c r="ITH18" s="41"/>
      <c r="ITI18" s="41"/>
      <c r="ITJ18" s="41"/>
      <c r="ITK18" s="41"/>
      <c r="ITL18" s="41"/>
      <c r="ITM18" s="41"/>
      <c r="ITN18" s="41"/>
      <c r="ITO18" s="41"/>
      <c r="ITP18" s="41"/>
      <c r="ITQ18" s="41"/>
      <c r="ITR18" s="41"/>
      <c r="ITS18" s="41"/>
      <c r="ITT18" s="41"/>
      <c r="ITU18" s="41"/>
      <c r="ITV18" s="41"/>
      <c r="ITW18" s="41"/>
      <c r="ITX18" s="41"/>
      <c r="ITY18" s="41"/>
      <c r="ITZ18" s="41"/>
      <c r="IUA18" s="41"/>
      <c r="IUB18" s="41"/>
      <c r="IUC18" s="41"/>
      <c r="IUD18" s="41"/>
      <c r="IUE18" s="41"/>
      <c r="IUF18" s="41"/>
      <c r="IUG18" s="41"/>
      <c r="IUH18" s="41"/>
      <c r="IUI18" s="41"/>
      <c r="IUJ18" s="41"/>
      <c r="IUK18" s="41"/>
      <c r="IUL18" s="41"/>
      <c r="IUM18" s="41"/>
      <c r="IUN18" s="41"/>
      <c r="IUO18" s="41"/>
      <c r="IUP18" s="41"/>
      <c r="IUQ18" s="41"/>
      <c r="IUR18" s="41"/>
      <c r="IUS18" s="41"/>
      <c r="IUT18" s="41"/>
      <c r="IUU18" s="41"/>
      <c r="IUV18" s="41"/>
      <c r="IUW18" s="41"/>
      <c r="IUX18" s="41"/>
      <c r="IUY18" s="41"/>
      <c r="IUZ18" s="41"/>
      <c r="IVA18" s="41"/>
      <c r="IVB18" s="41"/>
      <c r="IVC18" s="41"/>
      <c r="IVD18" s="41"/>
      <c r="IVE18" s="41"/>
      <c r="IVF18" s="41"/>
      <c r="IVG18" s="41"/>
      <c r="IVH18" s="41"/>
      <c r="IVI18" s="41"/>
      <c r="IVJ18" s="41"/>
      <c r="IVK18" s="41"/>
      <c r="IVL18" s="41"/>
      <c r="IVM18" s="41"/>
      <c r="IVN18" s="41"/>
      <c r="IVO18" s="41"/>
      <c r="IVP18" s="41"/>
      <c r="IVQ18" s="41"/>
      <c r="IVR18" s="41"/>
      <c r="IVS18" s="41"/>
      <c r="IVT18" s="41"/>
      <c r="IVU18" s="41"/>
      <c r="IVV18" s="41"/>
      <c r="IVW18" s="41"/>
      <c r="IVX18" s="41"/>
      <c r="IVY18" s="41"/>
      <c r="IVZ18" s="41"/>
      <c r="IWA18" s="41"/>
      <c r="IWB18" s="41"/>
      <c r="IWC18" s="41"/>
      <c r="IWD18" s="41"/>
      <c r="IWE18" s="41"/>
      <c r="IWF18" s="41"/>
      <c r="IWG18" s="41"/>
      <c r="IWH18" s="41"/>
      <c r="IWI18" s="41"/>
      <c r="IWJ18" s="41"/>
      <c r="IWK18" s="41"/>
      <c r="IWL18" s="41"/>
      <c r="IWM18" s="41"/>
      <c r="IWN18" s="41"/>
      <c r="IWO18" s="41"/>
      <c r="IWP18" s="41"/>
      <c r="IWQ18" s="41"/>
      <c r="IWR18" s="41"/>
      <c r="IWS18" s="41"/>
      <c r="IWT18" s="41"/>
      <c r="IWU18" s="41"/>
      <c r="IWV18" s="41"/>
      <c r="IWW18" s="41"/>
      <c r="IWX18" s="41"/>
      <c r="IWY18" s="41"/>
      <c r="IWZ18" s="41"/>
      <c r="IXA18" s="41"/>
      <c r="IXB18" s="41"/>
      <c r="IXC18" s="41"/>
      <c r="IXD18" s="41"/>
      <c r="IXE18" s="41"/>
      <c r="IXF18" s="41"/>
      <c r="IXG18" s="41"/>
      <c r="IXH18" s="41"/>
      <c r="IXI18" s="41"/>
      <c r="IXJ18" s="41"/>
      <c r="IXK18" s="41"/>
      <c r="IXL18" s="41"/>
      <c r="IXM18" s="41"/>
      <c r="IXN18" s="41"/>
      <c r="IXO18" s="41"/>
      <c r="IXP18" s="41"/>
      <c r="IXQ18" s="41"/>
      <c r="IXR18" s="41"/>
      <c r="IXS18" s="41"/>
      <c r="IXT18" s="41"/>
      <c r="IXU18" s="41"/>
      <c r="IXV18" s="41"/>
      <c r="IXW18" s="41"/>
      <c r="IXX18" s="41"/>
      <c r="IXY18" s="41"/>
      <c r="IXZ18" s="41"/>
      <c r="IYA18" s="41"/>
      <c r="IYB18" s="41"/>
      <c r="IYC18" s="41"/>
      <c r="IYD18" s="41"/>
      <c r="IYE18" s="41"/>
      <c r="IYF18" s="41"/>
      <c r="IYG18" s="41"/>
      <c r="IYH18" s="41"/>
      <c r="IYI18" s="41"/>
      <c r="IYJ18" s="41"/>
      <c r="IYK18" s="41"/>
      <c r="IYL18" s="41"/>
      <c r="IYM18" s="41"/>
      <c r="IYN18" s="41"/>
      <c r="IYO18" s="41"/>
      <c r="IYP18" s="41"/>
      <c r="IYQ18" s="41"/>
      <c r="IYR18" s="41"/>
      <c r="IYS18" s="41"/>
      <c r="IYT18" s="41"/>
      <c r="IYU18" s="41"/>
      <c r="IYV18" s="41"/>
      <c r="IYW18" s="41"/>
      <c r="IYX18" s="41"/>
      <c r="IYY18" s="41"/>
      <c r="IYZ18" s="41"/>
      <c r="IZA18" s="41"/>
      <c r="IZB18" s="41"/>
      <c r="IZC18" s="41"/>
      <c r="IZD18" s="41"/>
      <c r="IZE18" s="41"/>
      <c r="IZF18" s="41"/>
      <c r="IZG18" s="41"/>
      <c r="IZH18" s="41"/>
      <c r="IZI18" s="41"/>
      <c r="IZJ18" s="41"/>
      <c r="IZK18" s="41"/>
      <c r="IZL18" s="41"/>
      <c r="IZM18" s="41"/>
      <c r="IZN18" s="41"/>
      <c r="IZO18" s="41"/>
      <c r="IZP18" s="41"/>
      <c r="IZQ18" s="41"/>
      <c r="IZR18" s="41"/>
      <c r="IZS18" s="41"/>
      <c r="IZT18" s="41"/>
      <c r="IZU18" s="41"/>
      <c r="IZV18" s="41"/>
      <c r="IZW18" s="41"/>
      <c r="IZX18" s="41"/>
      <c r="IZY18" s="41"/>
      <c r="IZZ18" s="41"/>
      <c r="JAA18" s="41"/>
      <c r="JAB18" s="41"/>
      <c r="JAC18" s="41"/>
      <c r="JAD18" s="41"/>
      <c r="JAE18" s="41"/>
      <c r="JAF18" s="41"/>
      <c r="JAG18" s="41"/>
      <c r="JAH18" s="41"/>
      <c r="JAI18" s="41"/>
      <c r="JAJ18" s="41"/>
      <c r="JAK18" s="41"/>
      <c r="JAL18" s="41"/>
      <c r="JAM18" s="41"/>
      <c r="JAN18" s="41"/>
      <c r="JAO18" s="41"/>
      <c r="JAP18" s="41"/>
      <c r="JAQ18" s="41"/>
      <c r="JAR18" s="41"/>
      <c r="JAS18" s="41"/>
      <c r="JAT18" s="41"/>
      <c r="JAU18" s="41"/>
      <c r="JAV18" s="41"/>
      <c r="JAW18" s="41"/>
      <c r="JAX18" s="41"/>
      <c r="JAY18" s="41"/>
      <c r="JAZ18" s="41"/>
      <c r="JBA18" s="41"/>
      <c r="JBB18" s="41"/>
      <c r="JBC18" s="41"/>
      <c r="JBD18" s="41"/>
      <c r="JBE18" s="41"/>
      <c r="JBF18" s="41"/>
      <c r="JBG18" s="41"/>
      <c r="JBH18" s="41"/>
      <c r="JBI18" s="41"/>
      <c r="JBJ18" s="41"/>
      <c r="JBK18" s="41"/>
      <c r="JBL18" s="41"/>
      <c r="JBM18" s="41"/>
      <c r="JBN18" s="41"/>
      <c r="JBO18" s="41"/>
      <c r="JBP18" s="41"/>
      <c r="JBQ18" s="41"/>
      <c r="JBR18" s="41"/>
      <c r="JBS18" s="41"/>
      <c r="JBT18" s="41"/>
      <c r="JBU18" s="41"/>
      <c r="JBV18" s="41"/>
      <c r="JBW18" s="41"/>
      <c r="JBX18" s="41"/>
      <c r="JBY18" s="41"/>
      <c r="JBZ18" s="41"/>
      <c r="JCA18" s="41"/>
      <c r="JCB18" s="41"/>
      <c r="JCC18" s="41"/>
      <c r="JCD18" s="41"/>
      <c r="JCE18" s="41"/>
      <c r="JCF18" s="41"/>
      <c r="JCG18" s="41"/>
      <c r="JCH18" s="41"/>
      <c r="JCI18" s="41"/>
      <c r="JCJ18" s="41"/>
      <c r="JCK18" s="41"/>
      <c r="JCL18" s="41"/>
      <c r="JCM18" s="41"/>
      <c r="JCN18" s="41"/>
      <c r="JCO18" s="41"/>
      <c r="JCP18" s="41"/>
      <c r="JCQ18" s="41"/>
      <c r="JCR18" s="41"/>
      <c r="JCS18" s="41"/>
      <c r="JCT18" s="41"/>
      <c r="JCU18" s="41"/>
      <c r="JCV18" s="41"/>
      <c r="JCW18" s="41"/>
      <c r="JCX18" s="41"/>
      <c r="JCY18" s="41"/>
      <c r="JCZ18" s="41"/>
      <c r="JDA18" s="41"/>
      <c r="JDB18" s="41"/>
      <c r="JDC18" s="41"/>
      <c r="JDD18" s="41"/>
      <c r="JDE18" s="41"/>
      <c r="JDF18" s="41"/>
      <c r="JDG18" s="41"/>
      <c r="JDH18" s="41"/>
      <c r="JDI18" s="41"/>
      <c r="JDJ18" s="41"/>
      <c r="JDK18" s="41"/>
      <c r="JDL18" s="41"/>
      <c r="JDM18" s="41"/>
      <c r="JDN18" s="41"/>
      <c r="JDO18" s="41"/>
      <c r="JDP18" s="41"/>
      <c r="JDQ18" s="41"/>
      <c r="JDR18" s="41"/>
      <c r="JDS18" s="41"/>
      <c r="JDT18" s="41"/>
      <c r="JDU18" s="41"/>
      <c r="JDV18" s="41"/>
      <c r="JDW18" s="41"/>
      <c r="JDX18" s="41"/>
      <c r="JDY18" s="41"/>
      <c r="JDZ18" s="41"/>
      <c r="JEA18" s="41"/>
      <c r="JEB18" s="41"/>
      <c r="JEC18" s="41"/>
      <c r="JED18" s="41"/>
      <c r="JEE18" s="41"/>
      <c r="JEF18" s="41"/>
      <c r="JEG18" s="41"/>
      <c r="JEH18" s="41"/>
      <c r="JEI18" s="41"/>
      <c r="JEJ18" s="41"/>
      <c r="JEK18" s="41"/>
      <c r="JEL18" s="41"/>
      <c r="JEM18" s="41"/>
      <c r="JEN18" s="41"/>
      <c r="JEO18" s="41"/>
      <c r="JEP18" s="41"/>
      <c r="JEQ18" s="41"/>
      <c r="JER18" s="41"/>
      <c r="JES18" s="41"/>
      <c r="JET18" s="41"/>
      <c r="JEU18" s="41"/>
      <c r="JEV18" s="41"/>
      <c r="JEW18" s="41"/>
      <c r="JEX18" s="41"/>
      <c r="JEY18" s="41"/>
      <c r="JEZ18" s="41"/>
      <c r="JFA18" s="41"/>
      <c r="JFB18" s="41"/>
      <c r="JFC18" s="41"/>
      <c r="JFD18" s="41"/>
      <c r="JFE18" s="41"/>
      <c r="JFF18" s="41"/>
      <c r="JFG18" s="41"/>
      <c r="JFH18" s="41"/>
      <c r="JFI18" s="41"/>
      <c r="JFJ18" s="41"/>
      <c r="JFK18" s="41"/>
      <c r="JFL18" s="41"/>
      <c r="JFM18" s="41"/>
      <c r="JFN18" s="41"/>
      <c r="JFO18" s="41"/>
      <c r="JFP18" s="41"/>
      <c r="JFQ18" s="41"/>
      <c r="JFR18" s="41"/>
      <c r="JFS18" s="41"/>
      <c r="JFT18" s="41"/>
      <c r="JFU18" s="41"/>
      <c r="JFV18" s="41"/>
      <c r="JFW18" s="41"/>
      <c r="JFX18" s="41"/>
      <c r="JFY18" s="41"/>
      <c r="JFZ18" s="41"/>
      <c r="JGA18" s="41"/>
      <c r="JGB18" s="41"/>
      <c r="JGC18" s="41"/>
      <c r="JGD18" s="41"/>
      <c r="JGE18" s="41"/>
      <c r="JGF18" s="41"/>
      <c r="JGG18" s="41"/>
      <c r="JGH18" s="41"/>
      <c r="JGI18" s="41"/>
      <c r="JGJ18" s="41"/>
      <c r="JGK18" s="41"/>
      <c r="JGL18" s="41"/>
      <c r="JGM18" s="41"/>
      <c r="JGN18" s="41"/>
      <c r="JGO18" s="41"/>
      <c r="JGP18" s="41"/>
      <c r="JGQ18" s="41"/>
      <c r="JGR18" s="41"/>
      <c r="JGS18" s="41"/>
      <c r="JGT18" s="41"/>
      <c r="JGU18" s="41"/>
      <c r="JGV18" s="41"/>
      <c r="JGW18" s="41"/>
      <c r="JGX18" s="41"/>
      <c r="JGY18" s="41"/>
      <c r="JGZ18" s="41"/>
      <c r="JHA18" s="41"/>
      <c r="JHB18" s="41"/>
      <c r="JHC18" s="41"/>
      <c r="JHD18" s="41"/>
      <c r="JHE18" s="41"/>
      <c r="JHF18" s="41"/>
      <c r="JHG18" s="41"/>
      <c r="JHH18" s="41"/>
      <c r="JHI18" s="41"/>
      <c r="JHJ18" s="41"/>
      <c r="JHK18" s="41"/>
      <c r="JHL18" s="41"/>
      <c r="JHM18" s="41"/>
      <c r="JHN18" s="41"/>
      <c r="JHO18" s="41"/>
      <c r="JHP18" s="41"/>
      <c r="JHQ18" s="41"/>
      <c r="JHR18" s="41"/>
      <c r="JHS18" s="41"/>
      <c r="JHT18" s="41"/>
      <c r="JHU18" s="41"/>
      <c r="JHV18" s="41"/>
      <c r="JHW18" s="41"/>
      <c r="JHX18" s="41"/>
      <c r="JHY18" s="41"/>
      <c r="JHZ18" s="41"/>
      <c r="JIA18" s="41"/>
      <c r="JIB18" s="41"/>
      <c r="JIC18" s="41"/>
      <c r="JID18" s="41"/>
      <c r="JIE18" s="41"/>
      <c r="JIF18" s="41"/>
      <c r="JIG18" s="41"/>
      <c r="JIH18" s="41"/>
      <c r="JII18" s="41"/>
      <c r="JIJ18" s="41"/>
      <c r="JIK18" s="41"/>
      <c r="JIL18" s="41"/>
      <c r="JIM18" s="41"/>
      <c r="JIN18" s="41"/>
      <c r="JIO18" s="41"/>
      <c r="JIP18" s="41"/>
      <c r="JIQ18" s="41"/>
      <c r="JIR18" s="41"/>
      <c r="JIS18" s="41"/>
      <c r="JIT18" s="41"/>
      <c r="JIU18" s="41"/>
      <c r="JIV18" s="41"/>
      <c r="JIW18" s="41"/>
      <c r="JIX18" s="41"/>
      <c r="JIY18" s="41"/>
      <c r="JIZ18" s="41"/>
      <c r="JJA18" s="41"/>
      <c r="JJB18" s="41"/>
      <c r="JJC18" s="41"/>
      <c r="JJD18" s="41"/>
      <c r="JJE18" s="41"/>
      <c r="JJF18" s="41"/>
      <c r="JJG18" s="41"/>
      <c r="JJH18" s="41"/>
      <c r="JJI18" s="41"/>
      <c r="JJJ18" s="41"/>
      <c r="JJK18" s="41"/>
      <c r="JJL18" s="41"/>
      <c r="JJM18" s="41"/>
      <c r="JJN18" s="41"/>
      <c r="JJO18" s="41"/>
      <c r="JJP18" s="41"/>
      <c r="JJQ18" s="41"/>
      <c r="JJR18" s="41"/>
      <c r="JJS18" s="41"/>
      <c r="JJT18" s="41"/>
      <c r="JJU18" s="41"/>
      <c r="JJV18" s="41"/>
      <c r="JJW18" s="41"/>
      <c r="JJX18" s="41"/>
      <c r="JJY18" s="41"/>
      <c r="JJZ18" s="41"/>
      <c r="JKA18" s="41"/>
      <c r="JKB18" s="41"/>
      <c r="JKC18" s="41"/>
      <c r="JKD18" s="41"/>
      <c r="JKE18" s="41"/>
      <c r="JKF18" s="41"/>
      <c r="JKG18" s="41"/>
      <c r="JKH18" s="41"/>
      <c r="JKI18" s="41"/>
      <c r="JKJ18" s="41"/>
      <c r="JKK18" s="41"/>
      <c r="JKL18" s="41"/>
      <c r="JKM18" s="41"/>
      <c r="JKN18" s="41"/>
      <c r="JKO18" s="41"/>
      <c r="JKP18" s="41"/>
      <c r="JKQ18" s="41"/>
      <c r="JKR18" s="41"/>
      <c r="JKS18" s="41"/>
      <c r="JKT18" s="41"/>
      <c r="JKU18" s="41"/>
      <c r="JKV18" s="41"/>
      <c r="JKW18" s="41"/>
      <c r="JKX18" s="41"/>
      <c r="JKY18" s="41"/>
      <c r="JKZ18" s="41"/>
      <c r="JLA18" s="41"/>
      <c r="JLB18" s="41"/>
      <c r="JLC18" s="41"/>
      <c r="JLD18" s="41"/>
      <c r="JLE18" s="41"/>
      <c r="JLF18" s="41"/>
      <c r="JLG18" s="41"/>
      <c r="JLH18" s="41"/>
      <c r="JLI18" s="41"/>
      <c r="JLJ18" s="41"/>
      <c r="JLK18" s="41"/>
      <c r="JLL18" s="41"/>
      <c r="JLM18" s="41"/>
      <c r="JLN18" s="41"/>
      <c r="JLO18" s="41"/>
      <c r="JLP18" s="41"/>
      <c r="JLQ18" s="41"/>
      <c r="JLR18" s="41"/>
      <c r="JLS18" s="41"/>
      <c r="JLT18" s="41"/>
      <c r="JLU18" s="41"/>
      <c r="JLV18" s="41"/>
      <c r="JLW18" s="41"/>
      <c r="JLX18" s="41"/>
      <c r="JLY18" s="41"/>
      <c r="JLZ18" s="41"/>
      <c r="JMA18" s="41"/>
      <c r="JMB18" s="41"/>
      <c r="JMC18" s="41"/>
      <c r="JMD18" s="41"/>
      <c r="JME18" s="41"/>
      <c r="JMF18" s="41"/>
      <c r="JMG18" s="41"/>
      <c r="JMH18" s="41"/>
      <c r="JMI18" s="41"/>
      <c r="JMJ18" s="41"/>
      <c r="JMK18" s="41"/>
      <c r="JML18" s="41"/>
      <c r="JMM18" s="41"/>
      <c r="JMN18" s="41"/>
      <c r="JMO18" s="41"/>
      <c r="JMP18" s="41"/>
      <c r="JMQ18" s="41"/>
      <c r="JMR18" s="41"/>
      <c r="JMS18" s="41"/>
      <c r="JMT18" s="41"/>
      <c r="JMU18" s="41"/>
      <c r="JMV18" s="41"/>
      <c r="JMW18" s="41"/>
      <c r="JMX18" s="41"/>
      <c r="JMY18" s="41"/>
      <c r="JMZ18" s="41"/>
      <c r="JNA18" s="41"/>
      <c r="JNB18" s="41"/>
      <c r="JNC18" s="41"/>
      <c r="JND18" s="41"/>
      <c r="JNE18" s="41"/>
      <c r="JNF18" s="41"/>
      <c r="JNG18" s="41"/>
      <c r="JNH18" s="41"/>
      <c r="JNI18" s="41"/>
      <c r="JNJ18" s="41"/>
      <c r="JNK18" s="41"/>
      <c r="JNL18" s="41"/>
      <c r="JNM18" s="41"/>
      <c r="JNN18" s="41"/>
      <c r="JNO18" s="41"/>
      <c r="JNP18" s="41"/>
      <c r="JNQ18" s="41"/>
      <c r="JNR18" s="41"/>
      <c r="JNS18" s="41"/>
      <c r="JNT18" s="41"/>
      <c r="JNU18" s="41"/>
      <c r="JNV18" s="41"/>
      <c r="JNW18" s="41"/>
      <c r="JNX18" s="41"/>
      <c r="JNY18" s="41"/>
      <c r="JNZ18" s="41"/>
      <c r="JOA18" s="41"/>
      <c r="JOB18" s="41"/>
      <c r="JOC18" s="41"/>
      <c r="JOD18" s="41"/>
      <c r="JOE18" s="41"/>
      <c r="JOF18" s="41"/>
      <c r="JOG18" s="41"/>
      <c r="JOH18" s="41"/>
      <c r="JOI18" s="41"/>
      <c r="JOJ18" s="41"/>
      <c r="JOK18" s="41"/>
      <c r="JOL18" s="41"/>
      <c r="JOM18" s="41"/>
      <c r="JON18" s="41"/>
      <c r="JOO18" s="41"/>
      <c r="JOP18" s="41"/>
      <c r="JOQ18" s="41"/>
      <c r="JOR18" s="41"/>
      <c r="JOS18" s="41"/>
      <c r="JOT18" s="41"/>
      <c r="JOU18" s="41"/>
      <c r="JOV18" s="41"/>
      <c r="JOW18" s="41"/>
      <c r="JOX18" s="41"/>
      <c r="JOY18" s="41"/>
      <c r="JOZ18" s="41"/>
      <c r="JPA18" s="41"/>
      <c r="JPB18" s="41"/>
      <c r="JPC18" s="41"/>
      <c r="JPD18" s="41"/>
      <c r="JPE18" s="41"/>
      <c r="JPF18" s="41"/>
      <c r="JPG18" s="41"/>
      <c r="JPH18" s="41"/>
      <c r="JPI18" s="41"/>
      <c r="JPJ18" s="41"/>
      <c r="JPK18" s="41"/>
      <c r="JPL18" s="41"/>
      <c r="JPM18" s="41"/>
      <c r="JPN18" s="41"/>
      <c r="JPO18" s="41"/>
      <c r="JPP18" s="41"/>
      <c r="JPQ18" s="41"/>
      <c r="JPR18" s="41"/>
      <c r="JPS18" s="41"/>
      <c r="JPT18" s="41"/>
      <c r="JPU18" s="41"/>
      <c r="JPV18" s="41"/>
      <c r="JPW18" s="41"/>
      <c r="JPX18" s="41"/>
      <c r="JPY18" s="41"/>
      <c r="JPZ18" s="41"/>
      <c r="JQA18" s="41"/>
      <c r="JQB18" s="41"/>
      <c r="JQC18" s="41"/>
      <c r="JQD18" s="41"/>
      <c r="JQE18" s="41"/>
      <c r="JQF18" s="41"/>
      <c r="JQG18" s="41"/>
      <c r="JQH18" s="41"/>
      <c r="JQI18" s="41"/>
      <c r="JQJ18" s="41"/>
      <c r="JQK18" s="41"/>
      <c r="JQL18" s="41"/>
      <c r="JQM18" s="41"/>
      <c r="JQN18" s="41"/>
      <c r="JQO18" s="41"/>
      <c r="JQP18" s="41"/>
      <c r="JQQ18" s="41"/>
      <c r="JQR18" s="41"/>
      <c r="JQS18" s="41"/>
      <c r="JQT18" s="41"/>
      <c r="JQU18" s="41"/>
      <c r="JQV18" s="41"/>
      <c r="JQW18" s="41"/>
      <c r="JQX18" s="41"/>
      <c r="JQY18" s="41"/>
      <c r="JQZ18" s="41"/>
      <c r="JRA18" s="41"/>
      <c r="JRB18" s="41"/>
      <c r="JRC18" s="41"/>
      <c r="JRD18" s="41"/>
      <c r="JRE18" s="41"/>
      <c r="JRF18" s="41"/>
      <c r="JRG18" s="41"/>
      <c r="JRH18" s="41"/>
      <c r="JRI18" s="41"/>
      <c r="JRJ18" s="41"/>
      <c r="JRK18" s="41"/>
      <c r="JRL18" s="41"/>
      <c r="JRM18" s="41"/>
      <c r="JRN18" s="41"/>
      <c r="JRO18" s="41"/>
      <c r="JRP18" s="41"/>
      <c r="JRQ18" s="41"/>
      <c r="JRR18" s="41"/>
      <c r="JRS18" s="41"/>
      <c r="JRT18" s="41"/>
      <c r="JRU18" s="41"/>
      <c r="JRV18" s="41"/>
      <c r="JRW18" s="41"/>
      <c r="JRX18" s="41"/>
      <c r="JRY18" s="41"/>
      <c r="JRZ18" s="41"/>
      <c r="JSA18" s="41"/>
      <c r="JSB18" s="41"/>
      <c r="JSC18" s="41"/>
      <c r="JSD18" s="41"/>
      <c r="JSE18" s="41"/>
      <c r="JSF18" s="41"/>
      <c r="JSG18" s="41"/>
      <c r="JSH18" s="41"/>
      <c r="JSI18" s="41"/>
      <c r="JSJ18" s="41"/>
      <c r="JSK18" s="41"/>
      <c r="JSL18" s="41"/>
      <c r="JSM18" s="41"/>
      <c r="JSN18" s="41"/>
      <c r="JSO18" s="41"/>
      <c r="JSP18" s="41"/>
      <c r="JSQ18" s="41"/>
      <c r="JSR18" s="41"/>
      <c r="JSS18" s="41"/>
      <c r="JST18" s="41"/>
      <c r="JSU18" s="41"/>
      <c r="JSV18" s="41"/>
      <c r="JSW18" s="41"/>
      <c r="JSX18" s="41"/>
      <c r="JSY18" s="41"/>
      <c r="JSZ18" s="41"/>
      <c r="JTA18" s="41"/>
      <c r="JTB18" s="41"/>
      <c r="JTC18" s="41"/>
      <c r="JTD18" s="41"/>
      <c r="JTE18" s="41"/>
      <c r="JTF18" s="41"/>
      <c r="JTG18" s="41"/>
      <c r="JTH18" s="41"/>
      <c r="JTI18" s="41"/>
      <c r="JTJ18" s="41"/>
      <c r="JTK18" s="41"/>
      <c r="JTL18" s="41"/>
      <c r="JTM18" s="41"/>
      <c r="JTN18" s="41"/>
      <c r="JTO18" s="41"/>
      <c r="JTP18" s="41"/>
      <c r="JTQ18" s="41"/>
      <c r="JTR18" s="41"/>
      <c r="JTS18" s="41"/>
      <c r="JTT18" s="41"/>
      <c r="JTU18" s="41"/>
      <c r="JTV18" s="41"/>
      <c r="JTW18" s="41"/>
      <c r="JTX18" s="41"/>
      <c r="JTY18" s="41"/>
      <c r="JTZ18" s="41"/>
      <c r="JUA18" s="41"/>
      <c r="JUB18" s="41"/>
      <c r="JUC18" s="41"/>
      <c r="JUD18" s="41"/>
      <c r="JUE18" s="41"/>
      <c r="JUF18" s="41"/>
      <c r="JUG18" s="41"/>
      <c r="JUH18" s="41"/>
      <c r="JUI18" s="41"/>
      <c r="JUJ18" s="41"/>
      <c r="JUK18" s="41"/>
      <c r="JUL18" s="41"/>
      <c r="JUM18" s="41"/>
      <c r="JUN18" s="41"/>
      <c r="JUO18" s="41"/>
      <c r="JUP18" s="41"/>
      <c r="JUQ18" s="41"/>
      <c r="JUR18" s="41"/>
      <c r="JUS18" s="41"/>
      <c r="JUT18" s="41"/>
      <c r="JUU18" s="41"/>
      <c r="JUV18" s="41"/>
      <c r="JUW18" s="41"/>
      <c r="JUX18" s="41"/>
      <c r="JUY18" s="41"/>
      <c r="JUZ18" s="41"/>
      <c r="JVA18" s="41"/>
      <c r="JVB18" s="41"/>
      <c r="JVC18" s="41"/>
      <c r="JVD18" s="41"/>
      <c r="JVE18" s="41"/>
      <c r="JVF18" s="41"/>
      <c r="JVG18" s="41"/>
      <c r="JVH18" s="41"/>
      <c r="JVI18" s="41"/>
      <c r="JVJ18" s="41"/>
      <c r="JVK18" s="41"/>
      <c r="JVL18" s="41"/>
      <c r="JVM18" s="41"/>
      <c r="JVN18" s="41"/>
      <c r="JVO18" s="41"/>
      <c r="JVP18" s="41"/>
      <c r="JVQ18" s="41"/>
      <c r="JVR18" s="41"/>
      <c r="JVS18" s="41"/>
      <c r="JVT18" s="41"/>
      <c r="JVU18" s="41"/>
      <c r="JVV18" s="41"/>
      <c r="JVW18" s="41"/>
      <c r="JVX18" s="41"/>
      <c r="JVY18" s="41"/>
      <c r="JVZ18" s="41"/>
      <c r="JWA18" s="41"/>
      <c r="JWB18" s="41"/>
      <c r="JWC18" s="41"/>
      <c r="JWD18" s="41"/>
      <c r="JWE18" s="41"/>
      <c r="JWF18" s="41"/>
      <c r="JWG18" s="41"/>
      <c r="JWH18" s="41"/>
      <c r="JWI18" s="41"/>
      <c r="JWJ18" s="41"/>
      <c r="JWK18" s="41"/>
      <c r="JWL18" s="41"/>
      <c r="JWM18" s="41"/>
      <c r="JWN18" s="41"/>
      <c r="JWO18" s="41"/>
      <c r="JWP18" s="41"/>
      <c r="JWQ18" s="41"/>
      <c r="JWR18" s="41"/>
      <c r="JWS18" s="41"/>
      <c r="JWT18" s="41"/>
      <c r="JWU18" s="41"/>
      <c r="JWV18" s="41"/>
      <c r="JWW18" s="41"/>
      <c r="JWX18" s="41"/>
      <c r="JWY18" s="41"/>
      <c r="JWZ18" s="41"/>
      <c r="JXA18" s="41"/>
      <c r="JXB18" s="41"/>
      <c r="JXC18" s="41"/>
      <c r="JXD18" s="41"/>
      <c r="JXE18" s="41"/>
      <c r="JXF18" s="41"/>
      <c r="JXG18" s="41"/>
      <c r="JXH18" s="41"/>
      <c r="JXI18" s="41"/>
      <c r="JXJ18" s="41"/>
      <c r="JXK18" s="41"/>
      <c r="JXL18" s="41"/>
      <c r="JXM18" s="41"/>
      <c r="JXN18" s="41"/>
      <c r="JXO18" s="41"/>
      <c r="JXP18" s="41"/>
      <c r="JXQ18" s="41"/>
      <c r="JXR18" s="41"/>
      <c r="JXS18" s="41"/>
      <c r="JXT18" s="41"/>
      <c r="JXU18" s="41"/>
      <c r="JXV18" s="41"/>
      <c r="JXW18" s="41"/>
      <c r="JXX18" s="41"/>
      <c r="JXY18" s="41"/>
      <c r="JXZ18" s="41"/>
      <c r="JYA18" s="41"/>
      <c r="JYB18" s="41"/>
      <c r="JYC18" s="41"/>
      <c r="JYD18" s="41"/>
      <c r="JYE18" s="41"/>
      <c r="JYF18" s="41"/>
      <c r="JYG18" s="41"/>
      <c r="JYH18" s="41"/>
      <c r="JYI18" s="41"/>
      <c r="JYJ18" s="41"/>
      <c r="JYK18" s="41"/>
      <c r="JYL18" s="41"/>
      <c r="JYM18" s="41"/>
      <c r="JYN18" s="41"/>
      <c r="JYO18" s="41"/>
      <c r="JYP18" s="41"/>
      <c r="JYQ18" s="41"/>
      <c r="JYR18" s="41"/>
      <c r="JYS18" s="41"/>
      <c r="JYT18" s="41"/>
      <c r="JYU18" s="41"/>
      <c r="JYV18" s="41"/>
      <c r="JYW18" s="41"/>
      <c r="JYX18" s="41"/>
      <c r="JYY18" s="41"/>
      <c r="JYZ18" s="41"/>
      <c r="JZA18" s="41"/>
      <c r="JZB18" s="41"/>
      <c r="JZC18" s="41"/>
      <c r="JZD18" s="41"/>
      <c r="JZE18" s="41"/>
      <c r="JZF18" s="41"/>
      <c r="JZG18" s="41"/>
      <c r="JZH18" s="41"/>
      <c r="JZI18" s="41"/>
      <c r="JZJ18" s="41"/>
      <c r="JZK18" s="41"/>
      <c r="JZL18" s="41"/>
      <c r="JZM18" s="41"/>
      <c r="JZN18" s="41"/>
      <c r="JZO18" s="41"/>
      <c r="JZP18" s="41"/>
      <c r="JZQ18" s="41"/>
      <c r="JZR18" s="41"/>
      <c r="JZS18" s="41"/>
      <c r="JZT18" s="41"/>
      <c r="JZU18" s="41"/>
      <c r="JZV18" s="41"/>
      <c r="JZW18" s="41"/>
      <c r="JZX18" s="41"/>
      <c r="JZY18" s="41"/>
      <c r="JZZ18" s="41"/>
      <c r="KAA18" s="41"/>
      <c r="KAB18" s="41"/>
      <c r="KAC18" s="41"/>
      <c r="KAD18" s="41"/>
      <c r="KAE18" s="41"/>
      <c r="KAF18" s="41"/>
      <c r="KAG18" s="41"/>
      <c r="KAH18" s="41"/>
      <c r="KAI18" s="41"/>
      <c r="KAJ18" s="41"/>
      <c r="KAK18" s="41"/>
      <c r="KAL18" s="41"/>
      <c r="KAM18" s="41"/>
      <c r="KAN18" s="41"/>
      <c r="KAO18" s="41"/>
      <c r="KAP18" s="41"/>
      <c r="KAQ18" s="41"/>
      <c r="KAR18" s="41"/>
      <c r="KAS18" s="41"/>
      <c r="KAT18" s="41"/>
      <c r="KAU18" s="41"/>
      <c r="KAV18" s="41"/>
      <c r="KAW18" s="41"/>
      <c r="KAX18" s="41"/>
      <c r="KAY18" s="41"/>
      <c r="KAZ18" s="41"/>
      <c r="KBA18" s="41"/>
      <c r="KBB18" s="41"/>
      <c r="KBC18" s="41"/>
      <c r="KBD18" s="41"/>
      <c r="KBE18" s="41"/>
      <c r="KBF18" s="41"/>
      <c r="KBG18" s="41"/>
      <c r="KBH18" s="41"/>
      <c r="KBI18" s="41"/>
      <c r="KBJ18" s="41"/>
      <c r="KBK18" s="41"/>
      <c r="KBL18" s="41"/>
      <c r="KBM18" s="41"/>
      <c r="KBN18" s="41"/>
      <c r="KBO18" s="41"/>
      <c r="KBP18" s="41"/>
      <c r="KBQ18" s="41"/>
      <c r="KBR18" s="41"/>
      <c r="KBS18" s="41"/>
      <c r="KBT18" s="41"/>
      <c r="KBU18" s="41"/>
      <c r="KBV18" s="41"/>
      <c r="KBW18" s="41"/>
      <c r="KBX18" s="41"/>
      <c r="KBY18" s="41"/>
      <c r="KBZ18" s="41"/>
      <c r="KCA18" s="41"/>
      <c r="KCB18" s="41"/>
      <c r="KCC18" s="41"/>
      <c r="KCD18" s="41"/>
      <c r="KCE18" s="41"/>
      <c r="KCF18" s="41"/>
      <c r="KCG18" s="41"/>
      <c r="KCH18" s="41"/>
      <c r="KCI18" s="41"/>
      <c r="KCJ18" s="41"/>
      <c r="KCK18" s="41"/>
      <c r="KCL18" s="41"/>
      <c r="KCM18" s="41"/>
      <c r="KCN18" s="41"/>
      <c r="KCO18" s="41"/>
      <c r="KCP18" s="41"/>
      <c r="KCQ18" s="41"/>
      <c r="KCR18" s="41"/>
      <c r="KCS18" s="41"/>
      <c r="KCT18" s="41"/>
      <c r="KCU18" s="41"/>
      <c r="KCV18" s="41"/>
      <c r="KCW18" s="41"/>
      <c r="KCX18" s="41"/>
      <c r="KCY18" s="41"/>
      <c r="KCZ18" s="41"/>
      <c r="KDA18" s="41"/>
      <c r="KDB18" s="41"/>
      <c r="KDC18" s="41"/>
      <c r="KDD18" s="41"/>
      <c r="KDE18" s="41"/>
      <c r="KDF18" s="41"/>
      <c r="KDG18" s="41"/>
      <c r="KDH18" s="41"/>
      <c r="KDI18" s="41"/>
      <c r="KDJ18" s="41"/>
      <c r="KDK18" s="41"/>
      <c r="KDL18" s="41"/>
      <c r="KDM18" s="41"/>
      <c r="KDN18" s="41"/>
      <c r="KDO18" s="41"/>
      <c r="KDP18" s="41"/>
      <c r="KDQ18" s="41"/>
      <c r="KDR18" s="41"/>
      <c r="KDS18" s="41"/>
      <c r="KDT18" s="41"/>
      <c r="KDU18" s="41"/>
      <c r="KDV18" s="41"/>
      <c r="KDW18" s="41"/>
      <c r="KDX18" s="41"/>
      <c r="KDY18" s="41"/>
      <c r="KDZ18" s="41"/>
      <c r="KEA18" s="41"/>
      <c r="KEB18" s="41"/>
      <c r="KEC18" s="41"/>
      <c r="KED18" s="41"/>
      <c r="KEE18" s="41"/>
      <c r="KEF18" s="41"/>
      <c r="KEG18" s="41"/>
      <c r="KEH18" s="41"/>
      <c r="KEI18" s="41"/>
      <c r="KEJ18" s="41"/>
      <c r="KEK18" s="41"/>
      <c r="KEL18" s="41"/>
      <c r="KEM18" s="41"/>
      <c r="KEN18" s="41"/>
      <c r="KEO18" s="41"/>
      <c r="KEP18" s="41"/>
      <c r="KEQ18" s="41"/>
      <c r="KER18" s="41"/>
      <c r="KES18" s="41"/>
      <c r="KET18" s="41"/>
      <c r="KEU18" s="41"/>
      <c r="KEV18" s="41"/>
      <c r="KEW18" s="41"/>
      <c r="KEX18" s="41"/>
      <c r="KEY18" s="41"/>
      <c r="KEZ18" s="41"/>
      <c r="KFA18" s="41"/>
      <c r="KFB18" s="41"/>
      <c r="KFC18" s="41"/>
      <c r="KFD18" s="41"/>
      <c r="KFE18" s="41"/>
      <c r="KFF18" s="41"/>
      <c r="KFG18" s="41"/>
      <c r="KFH18" s="41"/>
      <c r="KFI18" s="41"/>
      <c r="KFJ18" s="41"/>
      <c r="KFK18" s="41"/>
      <c r="KFL18" s="41"/>
      <c r="KFM18" s="41"/>
      <c r="KFN18" s="41"/>
      <c r="KFO18" s="41"/>
      <c r="KFP18" s="41"/>
      <c r="KFQ18" s="41"/>
      <c r="KFR18" s="41"/>
      <c r="KFS18" s="41"/>
      <c r="KFT18" s="41"/>
      <c r="KFU18" s="41"/>
      <c r="KFV18" s="41"/>
      <c r="KFW18" s="41"/>
      <c r="KFX18" s="41"/>
      <c r="KFY18" s="41"/>
      <c r="KFZ18" s="41"/>
      <c r="KGA18" s="41"/>
      <c r="KGB18" s="41"/>
      <c r="KGC18" s="41"/>
      <c r="KGD18" s="41"/>
      <c r="KGE18" s="41"/>
      <c r="KGF18" s="41"/>
      <c r="KGG18" s="41"/>
      <c r="KGH18" s="41"/>
      <c r="KGI18" s="41"/>
      <c r="KGJ18" s="41"/>
      <c r="KGK18" s="41"/>
      <c r="KGL18" s="41"/>
      <c r="KGM18" s="41"/>
      <c r="KGN18" s="41"/>
      <c r="KGO18" s="41"/>
      <c r="KGP18" s="41"/>
      <c r="KGQ18" s="41"/>
      <c r="KGR18" s="41"/>
      <c r="KGS18" s="41"/>
      <c r="KGT18" s="41"/>
      <c r="KGU18" s="41"/>
      <c r="KGV18" s="41"/>
      <c r="KGW18" s="41"/>
      <c r="KGX18" s="41"/>
      <c r="KGY18" s="41"/>
      <c r="KGZ18" s="41"/>
      <c r="KHA18" s="41"/>
      <c r="KHB18" s="41"/>
      <c r="KHC18" s="41"/>
      <c r="KHD18" s="41"/>
      <c r="KHE18" s="41"/>
      <c r="KHF18" s="41"/>
      <c r="KHG18" s="41"/>
      <c r="KHH18" s="41"/>
      <c r="KHI18" s="41"/>
      <c r="KHJ18" s="41"/>
      <c r="KHK18" s="41"/>
      <c r="KHL18" s="41"/>
      <c r="KHM18" s="41"/>
      <c r="KHN18" s="41"/>
      <c r="KHO18" s="41"/>
      <c r="KHP18" s="41"/>
      <c r="KHQ18" s="41"/>
      <c r="KHR18" s="41"/>
      <c r="KHS18" s="41"/>
      <c r="KHT18" s="41"/>
      <c r="KHU18" s="41"/>
      <c r="KHV18" s="41"/>
      <c r="KHW18" s="41"/>
      <c r="KHX18" s="41"/>
      <c r="KHY18" s="41"/>
      <c r="KHZ18" s="41"/>
      <c r="KIA18" s="41"/>
      <c r="KIB18" s="41"/>
      <c r="KIC18" s="41"/>
      <c r="KID18" s="41"/>
      <c r="KIE18" s="41"/>
      <c r="KIF18" s="41"/>
      <c r="KIG18" s="41"/>
      <c r="KIH18" s="41"/>
      <c r="KII18" s="41"/>
      <c r="KIJ18" s="41"/>
      <c r="KIK18" s="41"/>
      <c r="KIL18" s="41"/>
      <c r="KIM18" s="41"/>
      <c r="KIN18" s="41"/>
      <c r="KIO18" s="41"/>
      <c r="KIP18" s="41"/>
      <c r="KIQ18" s="41"/>
      <c r="KIR18" s="41"/>
      <c r="KIS18" s="41"/>
      <c r="KIT18" s="41"/>
      <c r="KIU18" s="41"/>
      <c r="KIV18" s="41"/>
      <c r="KIW18" s="41"/>
      <c r="KIX18" s="41"/>
      <c r="KIY18" s="41"/>
      <c r="KIZ18" s="41"/>
      <c r="KJA18" s="41"/>
      <c r="KJB18" s="41"/>
      <c r="KJC18" s="41"/>
      <c r="KJD18" s="41"/>
      <c r="KJE18" s="41"/>
      <c r="KJF18" s="41"/>
      <c r="KJG18" s="41"/>
      <c r="KJH18" s="41"/>
      <c r="KJI18" s="41"/>
      <c r="KJJ18" s="41"/>
      <c r="KJK18" s="41"/>
      <c r="KJL18" s="41"/>
      <c r="KJM18" s="41"/>
      <c r="KJN18" s="41"/>
      <c r="KJO18" s="41"/>
      <c r="KJP18" s="41"/>
      <c r="KJQ18" s="41"/>
      <c r="KJR18" s="41"/>
      <c r="KJS18" s="41"/>
      <c r="KJT18" s="41"/>
      <c r="KJU18" s="41"/>
      <c r="KJV18" s="41"/>
      <c r="KJW18" s="41"/>
      <c r="KJX18" s="41"/>
      <c r="KJY18" s="41"/>
      <c r="KJZ18" s="41"/>
      <c r="KKA18" s="41"/>
      <c r="KKB18" s="41"/>
      <c r="KKC18" s="41"/>
      <c r="KKD18" s="41"/>
      <c r="KKE18" s="41"/>
      <c r="KKF18" s="41"/>
      <c r="KKG18" s="41"/>
      <c r="KKH18" s="41"/>
      <c r="KKI18" s="41"/>
      <c r="KKJ18" s="41"/>
      <c r="KKK18" s="41"/>
      <c r="KKL18" s="41"/>
      <c r="KKM18" s="41"/>
      <c r="KKN18" s="41"/>
      <c r="KKO18" s="41"/>
      <c r="KKP18" s="41"/>
      <c r="KKQ18" s="41"/>
      <c r="KKR18" s="41"/>
      <c r="KKS18" s="41"/>
      <c r="KKT18" s="41"/>
      <c r="KKU18" s="41"/>
      <c r="KKV18" s="41"/>
      <c r="KKW18" s="41"/>
      <c r="KKX18" s="41"/>
      <c r="KKY18" s="41"/>
      <c r="KKZ18" s="41"/>
      <c r="KLA18" s="41"/>
      <c r="KLB18" s="41"/>
      <c r="KLC18" s="41"/>
      <c r="KLD18" s="41"/>
      <c r="KLE18" s="41"/>
      <c r="KLF18" s="41"/>
      <c r="KLG18" s="41"/>
      <c r="KLH18" s="41"/>
      <c r="KLI18" s="41"/>
      <c r="KLJ18" s="41"/>
      <c r="KLK18" s="41"/>
      <c r="KLL18" s="41"/>
      <c r="KLM18" s="41"/>
      <c r="KLN18" s="41"/>
      <c r="KLO18" s="41"/>
      <c r="KLP18" s="41"/>
      <c r="KLQ18" s="41"/>
      <c r="KLR18" s="41"/>
      <c r="KLS18" s="41"/>
      <c r="KLT18" s="41"/>
      <c r="KLU18" s="41"/>
      <c r="KLV18" s="41"/>
      <c r="KLW18" s="41"/>
      <c r="KLX18" s="41"/>
      <c r="KLY18" s="41"/>
      <c r="KLZ18" s="41"/>
      <c r="KMA18" s="41"/>
      <c r="KMB18" s="41"/>
      <c r="KMC18" s="41"/>
      <c r="KMD18" s="41"/>
      <c r="KME18" s="41"/>
      <c r="KMF18" s="41"/>
      <c r="KMG18" s="41"/>
      <c r="KMH18" s="41"/>
      <c r="KMI18" s="41"/>
      <c r="KMJ18" s="41"/>
      <c r="KMK18" s="41"/>
      <c r="KML18" s="41"/>
      <c r="KMM18" s="41"/>
      <c r="KMN18" s="41"/>
      <c r="KMO18" s="41"/>
      <c r="KMP18" s="41"/>
      <c r="KMQ18" s="41"/>
      <c r="KMR18" s="41"/>
      <c r="KMS18" s="41"/>
      <c r="KMT18" s="41"/>
      <c r="KMU18" s="41"/>
      <c r="KMV18" s="41"/>
      <c r="KMW18" s="41"/>
      <c r="KMX18" s="41"/>
      <c r="KMY18" s="41"/>
      <c r="KMZ18" s="41"/>
      <c r="KNA18" s="41"/>
      <c r="KNB18" s="41"/>
      <c r="KNC18" s="41"/>
      <c r="KND18" s="41"/>
      <c r="KNE18" s="41"/>
      <c r="KNF18" s="41"/>
      <c r="KNG18" s="41"/>
      <c r="KNH18" s="41"/>
      <c r="KNI18" s="41"/>
      <c r="KNJ18" s="41"/>
      <c r="KNK18" s="41"/>
      <c r="KNL18" s="41"/>
      <c r="KNM18" s="41"/>
      <c r="KNN18" s="41"/>
      <c r="KNO18" s="41"/>
      <c r="KNP18" s="41"/>
      <c r="KNQ18" s="41"/>
      <c r="KNR18" s="41"/>
      <c r="KNS18" s="41"/>
      <c r="KNT18" s="41"/>
      <c r="KNU18" s="41"/>
      <c r="KNV18" s="41"/>
      <c r="KNW18" s="41"/>
      <c r="KNX18" s="41"/>
      <c r="KNY18" s="41"/>
      <c r="KNZ18" s="41"/>
      <c r="KOA18" s="41"/>
      <c r="KOB18" s="41"/>
      <c r="KOC18" s="41"/>
      <c r="KOD18" s="41"/>
      <c r="KOE18" s="41"/>
      <c r="KOF18" s="41"/>
      <c r="KOG18" s="41"/>
      <c r="KOH18" s="41"/>
      <c r="KOI18" s="41"/>
      <c r="KOJ18" s="41"/>
      <c r="KOK18" s="41"/>
      <c r="KOL18" s="41"/>
      <c r="KOM18" s="41"/>
      <c r="KON18" s="41"/>
      <c r="KOO18" s="41"/>
      <c r="KOP18" s="41"/>
      <c r="KOQ18" s="41"/>
      <c r="KOR18" s="41"/>
      <c r="KOS18" s="41"/>
      <c r="KOT18" s="41"/>
      <c r="KOU18" s="41"/>
      <c r="KOV18" s="41"/>
      <c r="KOW18" s="41"/>
      <c r="KOX18" s="41"/>
      <c r="KOY18" s="41"/>
      <c r="KOZ18" s="41"/>
      <c r="KPA18" s="41"/>
      <c r="KPB18" s="41"/>
      <c r="KPC18" s="41"/>
      <c r="KPD18" s="41"/>
      <c r="KPE18" s="41"/>
      <c r="KPF18" s="41"/>
      <c r="KPG18" s="41"/>
      <c r="KPH18" s="41"/>
      <c r="KPI18" s="41"/>
      <c r="KPJ18" s="41"/>
      <c r="KPK18" s="41"/>
      <c r="KPL18" s="41"/>
      <c r="KPM18" s="41"/>
      <c r="KPN18" s="41"/>
      <c r="KPO18" s="41"/>
      <c r="KPP18" s="41"/>
      <c r="KPQ18" s="41"/>
      <c r="KPR18" s="41"/>
      <c r="KPS18" s="41"/>
      <c r="KPT18" s="41"/>
      <c r="KPU18" s="41"/>
      <c r="KPV18" s="41"/>
      <c r="KPW18" s="41"/>
      <c r="KPX18" s="41"/>
      <c r="KPY18" s="41"/>
      <c r="KPZ18" s="41"/>
      <c r="KQA18" s="41"/>
      <c r="KQB18" s="41"/>
      <c r="KQC18" s="41"/>
      <c r="KQD18" s="41"/>
      <c r="KQE18" s="41"/>
      <c r="KQF18" s="41"/>
      <c r="KQG18" s="41"/>
      <c r="KQH18" s="41"/>
      <c r="KQI18" s="41"/>
      <c r="KQJ18" s="41"/>
      <c r="KQK18" s="41"/>
      <c r="KQL18" s="41"/>
      <c r="KQM18" s="41"/>
      <c r="KQN18" s="41"/>
      <c r="KQO18" s="41"/>
      <c r="KQP18" s="41"/>
      <c r="KQQ18" s="41"/>
      <c r="KQR18" s="41"/>
      <c r="KQS18" s="41"/>
      <c r="KQT18" s="41"/>
      <c r="KQU18" s="41"/>
      <c r="KQV18" s="41"/>
      <c r="KQW18" s="41"/>
      <c r="KQX18" s="41"/>
      <c r="KQY18" s="41"/>
      <c r="KQZ18" s="41"/>
      <c r="KRA18" s="41"/>
      <c r="KRB18" s="41"/>
      <c r="KRC18" s="41"/>
      <c r="KRD18" s="41"/>
      <c r="KRE18" s="41"/>
      <c r="KRF18" s="41"/>
      <c r="KRG18" s="41"/>
      <c r="KRH18" s="41"/>
      <c r="KRI18" s="41"/>
      <c r="KRJ18" s="41"/>
      <c r="KRK18" s="41"/>
      <c r="KRL18" s="41"/>
      <c r="KRM18" s="41"/>
      <c r="KRN18" s="41"/>
      <c r="KRO18" s="41"/>
      <c r="KRP18" s="41"/>
      <c r="KRQ18" s="41"/>
      <c r="KRR18" s="41"/>
      <c r="KRS18" s="41"/>
      <c r="KRT18" s="41"/>
      <c r="KRU18" s="41"/>
      <c r="KRV18" s="41"/>
      <c r="KRW18" s="41"/>
      <c r="KRX18" s="41"/>
      <c r="KRY18" s="41"/>
      <c r="KRZ18" s="41"/>
      <c r="KSA18" s="41"/>
      <c r="KSB18" s="41"/>
      <c r="KSC18" s="41"/>
      <c r="KSD18" s="41"/>
      <c r="KSE18" s="41"/>
      <c r="KSF18" s="41"/>
      <c r="KSG18" s="41"/>
      <c r="KSH18" s="41"/>
      <c r="KSI18" s="41"/>
      <c r="KSJ18" s="41"/>
      <c r="KSK18" s="41"/>
      <c r="KSL18" s="41"/>
      <c r="KSM18" s="41"/>
      <c r="KSN18" s="41"/>
      <c r="KSO18" s="41"/>
      <c r="KSP18" s="41"/>
      <c r="KSQ18" s="41"/>
      <c r="KSR18" s="41"/>
      <c r="KSS18" s="41"/>
      <c r="KST18" s="41"/>
      <c r="KSU18" s="41"/>
      <c r="KSV18" s="41"/>
      <c r="KSW18" s="41"/>
      <c r="KSX18" s="41"/>
      <c r="KSY18" s="41"/>
      <c r="KSZ18" s="41"/>
      <c r="KTA18" s="41"/>
      <c r="KTB18" s="41"/>
      <c r="KTC18" s="41"/>
      <c r="KTD18" s="41"/>
      <c r="KTE18" s="41"/>
      <c r="KTF18" s="41"/>
      <c r="KTG18" s="41"/>
      <c r="KTH18" s="41"/>
      <c r="KTI18" s="41"/>
      <c r="KTJ18" s="41"/>
      <c r="KTK18" s="41"/>
      <c r="KTL18" s="41"/>
      <c r="KTM18" s="41"/>
      <c r="KTN18" s="41"/>
      <c r="KTO18" s="41"/>
      <c r="KTP18" s="41"/>
      <c r="KTQ18" s="41"/>
      <c r="KTR18" s="41"/>
      <c r="KTS18" s="41"/>
      <c r="KTT18" s="41"/>
      <c r="KTU18" s="41"/>
      <c r="KTV18" s="41"/>
      <c r="KTW18" s="41"/>
      <c r="KTX18" s="41"/>
      <c r="KTY18" s="41"/>
      <c r="KTZ18" s="41"/>
      <c r="KUA18" s="41"/>
      <c r="KUB18" s="41"/>
      <c r="KUC18" s="41"/>
      <c r="KUD18" s="41"/>
      <c r="KUE18" s="41"/>
      <c r="KUF18" s="41"/>
      <c r="KUG18" s="41"/>
      <c r="KUH18" s="41"/>
      <c r="KUI18" s="41"/>
      <c r="KUJ18" s="41"/>
      <c r="KUK18" s="41"/>
      <c r="KUL18" s="41"/>
      <c r="KUM18" s="41"/>
      <c r="KUN18" s="41"/>
      <c r="KUO18" s="41"/>
      <c r="KUP18" s="41"/>
      <c r="KUQ18" s="41"/>
      <c r="KUR18" s="41"/>
      <c r="KUS18" s="41"/>
      <c r="KUT18" s="41"/>
      <c r="KUU18" s="41"/>
      <c r="KUV18" s="41"/>
      <c r="KUW18" s="41"/>
      <c r="KUX18" s="41"/>
      <c r="KUY18" s="41"/>
      <c r="KUZ18" s="41"/>
      <c r="KVA18" s="41"/>
      <c r="KVB18" s="41"/>
      <c r="KVC18" s="41"/>
      <c r="KVD18" s="41"/>
      <c r="KVE18" s="41"/>
      <c r="KVF18" s="41"/>
      <c r="KVG18" s="41"/>
      <c r="KVH18" s="41"/>
      <c r="KVI18" s="41"/>
      <c r="KVJ18" s="41"/>
      <c r="KVK18" s="41"/>
      <c r="KVL18" s="41"/>
      <c r="KVM18" s="41"/>
      <c r="KVN18" s="41"/>
      <c r="KVO18" s="41"/>
      <c r="KVP18" s="41"/>
      <c r="KVQ18" s="41"/>
      <c r="KVR18" s="41"/>
      <c r="KVS18" s="41"/>
      <c r="KVT18" s="41"/>
      <c r="KVU18" s="41"/>
      <c r="KVV18" s="41"/>
      <c r="KVW18" s="41"/>
      <c r="KVX18" s="41"/>
      <c r="KVY18" s="41"/>
      <c r="KVZ18" s="41"/>
      <c r="KWA18" s="41"/>
      <c r="KWB18" s="41"/>
      <c r="KWC18" s="41"/>
      <c r="KWD18" s="41"/>
      <c r="KWE18" s="41"/>
      <c r="KWF18" s="41"/>
      <c r="KWG18" s="41"/>
      <c r="KWH18" s="41"/>
      <c r="KWI18" s="41"/>
      <c r="KWJ18" s="41"/>
      <c r="KWK18" s="41"/>
      <c r="KWL18" s="41"/>
      <c r="KWM18" s="41"/>
      <c r="KWN18" s="41"/>
      <c r="KWO18" s="41"/>
      <c r="KWP18" s="41"/>
      <c r="KWQ18" s="41"/>
      <c r="KWR18" s="41"/>
      <c r="KWS18" s="41"/>
      <c r="KWT18" s="41"/>
      <c r="KWU18" s="41"/>
      <c r="KWV18" s="41"/>
      <c r="KWW18" s="41"/>
      <c r="KWX18" s="41"/>
      <c r="KWY18" s="41"/>
      <c r="KWZ18" s="41"/>
      <c r="KXA18" s="41"/>
      <c r="KXB18" s="41"/>
      <c r="KXC18" s="41"/>
      <c r="KXD18" s="41"/>
      <c r="KXE18" s="41"/>
      <c r="KXF18" s="41"/>
      <c r="KXG18" s="41"/>
      <c r="KXH18" s="41"/>
      <c r="KXI18" s="41"/>
      <c r="KXJ18" s="41"/>
      <c r="KXK18" s="41"/>
      <c r="KXL18" s="41"/>
      <c r="KXM18" s="41"/>
      <c r="KXN18" s="41"/>
      <c r="KXO18" s="41"/>
      <c r="KXP18" s="41"/>
      <c r="KXQ18" s="41"/>
      <c r="KXR18" s="41"/>
      <c r="KXS18" s="41"/>
      <c r="KXT18" s="41"/>
      <c r="KXU18" s="41"/>
      <c r="KXV18" s="41"/>
      <c r="KXW18" s="41"/>
      <c r="KXX18" s="41"/>
      <c r="KXY18" s="41"/>
      <c r="KXZ18" s="41"/>
      <c r="KYA18" s="41"/>
      <c r="KYB18" s="41"/>
      <c r="KYC18" s="41"/>
      <c r="KYD18" s="41"/>
      <c r="KYE18" s="41"/>
      <c r="KYF18" s="41"/>
      <c r="KYG18" s="41"/>
      <c r="KYH18" s="41"/>
      <c r="KYI18" s="41"/>
      <c r="KYJ18" s="41"/>
      <c r="KYK18" s="41"/>
      <c r="KYL18" s="41"/>
      <c r="KYM18" s="41"/>
      <c r="KYN18" s="41"/>
      <c r="KYO18" s="41"/>
      <c r="KYP18" s="41"/>
      <c r="KYQ18" s="41"/>
      <c r="KYR18" s="41"/>
      <c r="KYS18" s="41"/>
      <c r="KYT18" s="41"/>
      <c r="KYU18" s="41"/>
      <c r="KYV18" s="41"/>
      <c r="KYW18" s="41"/>
      <c r="KYX18" s="41"/>
      <c r="KYY18" s="41"/>
      <c r="KYZ18" s="41"/>
      <c r="KZA18" s="41"/>
      <c r="KZB18" s="41"/>
      <c r="KZC18" s="41"/>
      <c r="KZD18" s="41"/>
      <c r="KZE18" s="41"/>
      <c r="KZF18" s="41"/>
      <c r="KZG18" s="41"/>
      <c r="KZH18" s="41"/>
      <c r="KZI18" s="41"/>
      <c r="KZJ18" s="41"/>
      <c r="KZK18" s="41"/>
      <c r="KZL18" s="41"/>
      <c r="KZM18" s="41"/>
      <c r="KZN18" s="41"/>
      <c r="KZO18" s="41"/>
      <c r="KZP18" s="41"/>
      <c r="KZQ18" s="41"/>
      <c r="KZR18" s="41"/>
      <c r="KZS18" s="41"/>
      <c r="KZT18" s="41"/>
      <c r="KZU18" s="41"/>
      <c r="KZV18" s="41"/>
      <c r="KZW18" s="41"/>
      <c r="KZX18" s="41"/>
      <c r="KZY18" s="41"/>
      <c r="KZZ18" s="41"/>
      <c r="LAA18" s="41"/>
      <c r="LAB18" s="41"/>
      <c r="LAC18" s="41"/>
      <c r="LAD18" s="41"/>
      <c r="LAE18" s="41"/>
      <c r="LAF18" s="41"/>
      <c r="LAG18" s="41"/>
      <c r="LAH18" s="41"/>
      <c r="LAI18" s="41"/>
      <c r="LAJ18" s="41"/>
      <c r="LAK18" s="41"/>
      <c r="LAL18" s="41"/>
      <c r="LAM18" s="41"/>
      <c r="LAN18" s="41"/>
      <c r="LAO18" s="41"/>
      <c r="LAP18" s="41"/>
      <c r="LAQ18" s="41"/>
      <c r="LAR18" s="41"/>
      <c r="LAS18" s="41"/>
      <c r="LAT18" s="41"/>
      <c r="LAU18" s="41"/>
      <c r="LAV18" s="41"/>
      <c r="LAW18" s="41"/>
      <c r="LAX18" s="41"/>
      <c r="LAY18" s="41"/>
      <c r="LAZ18" s="41"/>
      <c r="LBA18" s="41"/>
      <c r="LBB18" s="41"/>
      <c r="LBC18" s="41"/>
      <c r="LBD18" s="41"/>
      <c r="LBE18" s="41"/>
      <c r="LBF18" s="41"/>
      <c r="LBG18" s="41"/>
      <c r="LBH18" s="41"/>
      <c r="LBI18" s="41"/>
      <c r="LBJ18" s="41"/>
      <c r="LBK18" s="41"/>
      <c r="LBL18" s="41"/>
      <c r="LBM18" s="41"/>
      <c r="LBN18" s="41"/>
      <c r="LBO18" s="41"/>
      <c r="LBP18" s="41"/>
      <c r="LBQ18" s="41"/>
      <c r="LBR18" s="41"/>
      <c r="LBS18" s="41"/>
      <c r="LBT18" s="41"/>
      <c r="LBU18" s="41"/>
      <c r="LBV18" s="41"/>
      <c r="LBW18" s="41"/>
      <c r="LBX18" s="41"/>
      <c r="LBY18" s="41"/>
      <c r="LBZ18" s="41"/>
      <c r="LCA18" s="41"/>
      <c r="LCB18" s="41"/>
      <c r="LCC18" s="41"/>
      <c r="LCD18" s="41"/>
      <c r="LCE18" s="41"/>
      <c r="LCF18" s="41"/>
      <c r="LCG18" s="41"/>
      <c r="LCH18" s="41"/>
      <c r="LCI18" s="41"/>
      <c r="LCJ18" s="41"/>
      <c r="LCK18" s="41"/>
      <c r="LCL18" s="41"/>
      <c r="LCM18" s="41"/>
      <c r="LCN18" s="41"/>
      <c r="LCO18" s="41"/>
      <c r="LCP18" s="41"/>
      <c r="LCQ18" s="41"/>
      <c r="LCR18" s="41"/>
      <c r="LCS18" s="41"/>
      <c r="LCT18" s="41"/>
      <c r="LCU18" s="41"/>
      <c r="LCV18" s="41"/>
      <c r="LCW18" s="41"/>
      <c r="LCX18" s="41"/>
      <c r="LCY18" s="41"/>
      <c r="LCZ18" s="41"/>
      <c r="LDA18" s="41"/>
      <c r="LDB18" s="41"/>
      <c r="LDC18" s="41"/>
      <c r="LDD18" s="41"/>
      <c r="LDE18" s="41"/>
      <c r="LDF18" s="41"/>
      <c r="LDG18" s="41"/>
      <c r="LDH18" s="41"/>
      <c r="LDI18" s="41"/>
      <c r="LDJ18" s="41"/>
      <c r="LDK18" s="41"/>
      <c r="LDL18" s="41"/>
      <c r="LDM18" s="41"/>
      <c r="LDN18" s="41"/>
      <c r="LDO18" s="41"/>
      <c r="LDP18" s="41"/>
      <c r="LDQ18" s="41"/>
      <c r="LDR18" s="41"/>
      <c r="LDS18" s="41"/>
      <c r="LDT18" s="41"/>
      <c r="LDU18" s="41"/>
      <c r="LDV18" s="41"/>
      <c r="LDW18" s="41"/>
      <c r="LDX18" s="41"/>
      <c r="LDY18" s="41"/>
      <c r="LDZ18" s="41"/>
      <c r="LEA18" s="41"/>
      <c r="LEB18" s="41"/>
      <c r="LEC18" s="41"/>
      <c r="LED18" s="41"/>
      <c r="LEE18" s="41"/>
      <c r="LEF18" s="41"/>
      <c r="LEG18" s="41"/>
      <c r="LEH18" s="41"/>
      <c r="LEI18" s="41"/>
      <c r="LEJ18" s="41"/>
      <c r="LEK18" s="41"/>
      <c r="LEL18" s="41"/>
      <c r="LEM18" s="41"/>
      <c r="LEN18" s="41"/>
      <c r="LEO18" s="41"/>
      <c r="LEP18" s="41"/>
      <c r="LEQ18" s="41"/>
      <c r="LER18" s="41"/>
      <c r="LES18" s="41"/>
      <c r="LET18" s="41"/>
      <c r="LEU18" s="41"/>
      <c r="LEV18" s="41"/>
      <c r="LEW18" s="41"/>
      <c r="LEX18" s="41"/>
      <c r="LEY18" s="41"/>
      <c r="LEZ18" s="41"/>
      <c r="LFA18" s="41"/>
      <c r="LFB18" s="41"/>
      <c r="LFC18" s="41"/>
      <c r="LFD18" s="41"/>
      <c r="LFE18" s="41"/>
      <c r="LFF18" s="41"/>
      <c r="LFG18" s="41"/>
      <c r="LFH18" s="41"/>
      <c r="LFI18" s="41"/>
      <c r="LFJ18" s="41"/>
      <c r="LFK18" s="41"/>
      <c r="LFL18" s="41"/>
      <c r="LFM18" s="41"/>
      <c r="LFN18" s="41"/>
      <c r="LFO18" s="41"/>
      <c r="LFP18" s="41"/>
      <c r="LFQ18" s="41"/>
      <c r="LFR18" s="41"/>
      <c r="LFS18" s="41"/>
      <c r="LFT18" s="41"/>
      <c r="LFU18" s="41"/>
      <c r="LFV18" s="41"/>
      <c r="LFW18" s="41"/>
      <c r="LFX18" s="41"/>
      <c r="LFY18" s="41"/>
      <c r="LFZ18" s="41"/>
      <c r="LGA18" s="41"/>
      <c r="LGB18" s="41"/>
      <c r="LGC18" s="41"/>
      <c r="LGD18" s="41"/>
      <c r="LGE18" s="41"/>
      <c r="LGF18" s="41"/>
      <c r="LGG18" s="41"/>
      <c r="LGH18" s="41"/>
      <c r="LGI18" s="41"/>
      <c r="LGJ18" s="41"/>
      <c r="LGK18" s="41"/>
      <c r="LGL18" s="41"/>
      <c r="LGM18" s="41"/>
      <c r="LGN18" s="41"/>
      <c r="LGO18" s="41"/>
      <c r="LGP18" s="41"/>
      <c r="LGQ18" s="41"/>
      <c r="LGR18" s="41"/>
      <c r="LGS18" s="41"/>
      <c r="LGT18" s="41"/>
      <c r="LGU18" s="41"/>
      <c r="LGV18" s="41"/>
      <c r="LGW18" s="41"/>
      <c r="LGX18" s="41"/>
      <c r="LGY18" s="41"/>
      <c r="LGZ18" s="41"/>
      <c r="LHA18" s="41"/>
      <c r="LHB18" s="41"/>
      <c r="LHC18" s="41"/>
      <c r="LHD18" s="41"/>
      <c r="LHE18" s="41"/>
      <c r="LHF18" s="41"/>
      <c r="LHG18" s="41"/>
      <c r="LHH18" s="41"/>
      <c r="LHI18" s="41"/>
      <c r="LHJ18" s="41"/>
      <c r="LHK18" s="41"/>
      <c r="LHL18" s="41"/>
      <c r="LHM18" s="41"/>
      <c r="LHN18" s="41"/>
      <c r="LHO18" s="41"/>
      <c r="LHP18" s="41"/>
      <c r="LHQ18" s="41"/>
      <c r="LHR18" s="41"/>
      <c r="LHS18" s="41"/>
      <c r="LHT18" s="41"/>
      <c r="LHU18" s="41"/>
      <c r="LHV18" s="41"/>
      <c r="LHW18" s="41"/>
      <c r="LHX18" s="41"/>
      <c r="LHY18" s="41"/>
      <c r="LHZ18" s="41"/>
      <c r="LIA18" s="41"/>
      <c r="LIB18" s="41"/>
      <c r="LIC18" s="41"/>
      <c r="LID18" s="41"/>
      <c r="LIE18" s="41"/>
      <c r="LIF18" s="41"/>
      <c r="LIG18" s="41"/>
      <c r="LIH18" s="41"/>
      <c r="LII18" s="41"/>
      <c r="LIJ18" s="41"/>
      <c r="LIK18" s="41"/>
      <c r="LIL18" s="41"/>
      <c r="LIM18" s="41"/>
      <c r="LIN18" s="41"/>
      <c r="LIO18" s="41"/>
      <c r="LIP18" s="41"/>
      <c r="LIQ18" s="41"/>
      <c r="LIR18" s="41"/>
      <c r="LIS18" s="41"/>
      <c r="LIT18" s="41"/>
      <c r="LIU18" s="41"/>
      <c r="LIV18" s="41"/>
      <c r="LIW18" s="41"/>
      <c r="LIX18" s="41"/>
      <c r="LIY18" s="41"/>
      <c r="LIZ18" s="41"/>
      <c r="LJA18" s="41"/>
      <c r="LJB18" s="41"/>
      <c r="LJC18" s="41"/>
      <c r="LJD18" s="41"/>
      <c r="LJE18" s="41"/>
      <c r="LJF18" s="41"/>
      <c r="LJG18" s="41"/>
      <c r="LJH18" s="41"/>
      <c r="LJI18" s="41"/>
      <c r="LJJ18" s="41"/>
      <c r="LJK18" s="41"/>
      <c r="LJL18" s="41"/>
      <c r="LJM18" s="41"/>
      <c r="LJN18" s="41"/>
      <c r="LJO18" s="41"/>
      <c r="LJP18" s="41"/>
      <c r="LJQ18" s="41"/>
      <c r="LJR18" s="41"/>
      <c r="LJS18" s="41"/>
      <c r="LJT18" s="41"/>
      <c r="LJU18" s="41"/>
      <c r="LJV18" s="41"/>
      <c r="LJW18" s="41"/>
      <c r="LJX18" s="41"/>
      <c r="LJY18" s="41"/>
      <c r="LJZ18" s="41"/>
      <c r="LKA18" s="41"/>
      <c r="LKB18" s="41"/>
      <c r="LKC18" s="41"/>
      <c r="LKD18" s="41"/>
      <c r="LKE18" s="41"/>
      <c r="LKF18" s="41"/>
      <c r="LKG18" s="41"/>
      <c r="LKH18" s="41"/>
      <c r="LKI18" s="41"/>
      <c r="LKJ18" s="41"/>
      <c r="LKK18" s="41"/>
      <c r="LKL18" s="41"/>
      <c r="LKM18" s="41"/>
      <c r="LKN18" s="41"/>
      <c r="LKO18" s="41"/>
      <c r="LKP18" s="41"/>
      <c r="LKQ18" s="41"/>
      <c r="LKR18" s="41"/>
      <c r="LKS18" s="41"/>
      <c r="LKT18" s="41"/>
      <c r="LKU18" s="41"/>
      <c r="LKV18" s="41"/>
      <c r="LKW18" s="41"/>
      <c r="LKX18" s="41"/>
      <c r="LKY18" s="41"/>
      <c r="LKZ18" s="41"/>
      <c r="LLA18" s="41"/>
      <c r="LLB18" s="41"/>
      <c r="LLC18" s="41"/>
      <c r="LLD18" s="41"/>
      <c r="LLE18" s="41"/>
      <c r="LLF18" s="41"/>
      <c r="LLG18" s="41"/>
      <c r="LLH18" s="41"/>
      <c r="LLI18" s="41"/>
      <c r="LLJ18" s="41"/>
      <c r="LLK18" s="41"/>
      <c r="LLL18" s="41"/>
      <c r="LLM18" s="41"/>
      <c r="LLN18" s="41"/>
      <c r="LLO18" s="41"/>
      <c r="LLP18" s="41"/>
      <c r="LLQ18" s="41"/>
      <c r="LLR18" s="41"/>
      <c r="LLS18" s="41"/>
      <c r="LLT18" s="41"/>
      <c r="LLU18" s="41"/>
      <c r="LLV18" s="41"/>
      <c r="LLW18" s="41"/>
      <c r="LLX18" s="41"/>
      <c r="LLY18" s="41"/>
      <c r="LLZ18" s="41"/>
      <c r="LMA18" s="41"/>
      <c r="LMB18" s="41"/>
      <c r="LMC18" s="41"/>
      <c r="LMD18" s="41"/>
      <c r="LME18" s="41"/>
      <c r="LMF18" s="41"/>
      <c r="LMG18" s="41"/>
      <c r="LMH18" s="41"/>
      <c r="LMI18" s="41"/>
      <c r="LMJ18" s="41"/>
      <c r="LMK18" s="41"/>
      <c r="LML18" s="41"/>
      <c r="LMM18" s="41"/>
      <c r="LMN18" s="41"/>
      <c r="LMO18" s="41"/>
      <c r="LMP18" s="41"/>
      <c r="LMQ18" s="41"/>
      <c r="LMR18" s="41"/>
      <c r="LMS18" s="41"/>
      <c r="LMT18" s="41"/>
      <c r="LMU18" s="41"/>
      <c r="LMV18" s="41"/>
      <c r="LMW18" s="41"/>
      <c r="LMX18" s="41"/>
      <c r="LMY18" s="41"/>
      <c r="LMZ18" s="41"/>
      <c r="LNA18" s="41"/>
      <c r="LNB18" s="41"/>
      <c r="LNC18" s="41"/>
      <c r="LND18" s="41"/>
      <c r="LNE18" s="41"/>
      <c r="LNF18" s="41"/>
      <c r="LNG18" s="41"/>
      <c r="LNH18" s="41"/>
      <c r="LNI18" s="41"/>
      <c r="LNJ18" s="41"/>
      <c r="LNK18" s="41"/>
      <c r="LNL18" s="41"/>
      <c r="LNM18" s="41"/>
      <c r="LNN18" s="41"/>
      <c r="LNO18" s="41"/>
      <c r="LNP18" s="41"/>
      <c r="LNQ18" s="41"/>
      <c r="LNR18" s="41"/>
      <c r="LNS18" s="41"/>
      <c r="LNT18" s="41"/>
      <c r="LNU18" s="41"/>
      <c r="LNV18" s="41"/>
      <c r="LNW18" s="41"/>
      <c r="LNX18" s="41"/>
      <c r="LNY18" s="41"/>
      <c r="LNZ18" s="41"/>
      <c r="LOA18" s="41"/>
      <c r="LOB18" s="41"/>
      <c r="LOC18" s="41"/>
      <c r="LOD18" s="41"/>
      <c r="LOE18" s="41"/>
      <c r="LOF18" s="41"/>
      <c r="LOG18" s="41"/>
      <c r="LOH18" s="41"/>
      <c r="LOI18" s="41"/>
      <c r="LOJ18" s="41"/>
      <c r="LOK18" s="41"/>
      <c r="LOL18" s="41"/>
      <c r="LOM18" s="41"/>
      <c r="LON18" s="41"/>
      <c r="LOO18" s="41"/>
      <c r="LOP18" s="41"/>
      <c r="LOQ18" s="41"/>
      <c r="LOR18" s="41"/>
      <c r="LOS18" s="41"/>
      <c r="LOT18" s="41"/>
      <c r="LOU18" s="41"/>
      <c r="LOV18" s="41"/>
      <c r="LOW18" s="41"/>
      <c r="LOX18" s="41"/>
      <c r="LOY18" s="41"/>
      <c r="LOZ18" s="41"/>
      <c r="LPA18" s="41"/>
      <c r="LPB18" s="41"/>
      <c r="LPC18" s="41"/>
      <c r="LPD18" s="41"/>
      <c r="LPE18" s="41"/>
      <c r="LPF18" s="41"/>
      <c r="LPG18" s="41"/>
      <c r="LPH18" s="41"/>
      <c r="LPI18" s="41"/>
      <c r="LPJ18" s="41"/>
      <c r="LPK18" s="41"/>
      <c r="LPL18" s="41"/>
      <c r="LPM18" s="41"/>
      <c r="LPN18" s="41"/>
      <c r="LPO18" s="41"/>
      <c r="LPP18" s="41"/>
      <c r="LPQ18" s="41"/>
      <c r="LPR18" s="41"/>
      <c r="LPS18" s="41"/>
      <c r="LPT18" s="41"/>
      <c r="LPU18" s="41"/>
      <c r="LPV18" s="41"/>
      <c r="LPW18" s="41"/>
      <c r="LPX18" s="41"/>
      <c r="LPY18" s="41"/>
      <c r="LPZ18" s="41"/>
      <c r="LQA18" s="41"/>
      <c r="LQB18" s="41"/>
      <c r="LQC18" s="41"/>
      <c r="LQD18" s="41"/>
      <c r="LQE18" s="41"/>
      <c r="LQF18" s="41"/>
      <c r="LQG18" s="41"/>
      <c r="LQH18" s="41"/>
      <c r="LQI18" s="41"/>
      <c r="LQJ18" s="41"/>
      <c r="LQK18" s="41"/>
      <c r="LQL18" s="41"/>
      <c r="LQM18" s="41"/>
      <c r="LQN18" s="41"/>
      <c r="LQO18" s="41"/>
      <c r="LQP18" s="41"/>
      <c r="LQQ18" s="41"/>
      <c r="LQR18" s="41"/>
      <c r="LQS18" s="41"/>
      <c r="LQT18" s="41"/>
      <c r="LQU18" s="41"/>
      <c r="LQV18" s="41"/>
      <c r="LQW18" s="41"/>
      <c r="LQX18" s="41"/>
      <c r="LQY18" s="41"/>
      <c r="LQZ18" s="41"/>
      <c r="LRA18" s="41"/>
      <c r="LRB18" s="41"/>
      <c r="LRC18" s="41"/>
      <c r="LRD18" s="41"/>
      <c r="LRE18" s="41"/>
      <c r="LRF18" s="41"/>
      <c r="LRG18" s="41"/>
      <c r="LRH18" s="41"/>
      <c r="LRI18" s="41"/>
      <c r="LRJ18" s="41"/>
      <c r="LRK18" s="41"/>
      <c r="LRL18" s="41"/>
      <c r="LRM18" s="41"/>
      <c r="LRN18" s="41"/>
      <c r="LRO18" s="41"/>
      <c r="LRP18" s="41"/>
      <c r="LRQ18" s="41"/>
      <c r="LRR18" s="41"/>
      <c r="LRS18" s="41"/>
      <c r="LRT18" s="41"/>
      <c r="LRU18" s="41"/>
      <c r="LRV18" s="41"/>
      <c r="LRW18" s="41"/>
      <c r="LRX18" s="41"/>
      <c r="LRY18" s="41"/>
      <c r="LRZ18" s="41"/>
      <c r="LSA18" s="41"/>
      <c r="LSB18" s="41"/>
      <c r="LSC18" s="41"/>
      <c r="LSD18" s="41"/>
      <c r="LSE18" s="41"/>
      <c r="LSF18" s="41"/>
      <c r="LSG18" s="41"/>
      <c r="LSH18" s="41"/>
      <c r="LSI18" s="41"/>
      <c r="LSJ18" s="41"/>
      <c r="LSK18" s="41"/>
      <c r="LSL18" s="41"/>
      <c r="LSM18" s="41"/>
      <c r="LSN18" s="41"/>
      <c r="LSO18" s="41"/>
      <c r="LSP18" s="41"/>
      <c r="LSQ18" s="41"/>
      <c r="LSR18" s="41"/>
      <c r="LSS18" s="41"/>
      <c r="LST18" s="41"/>
      <c r="LSU18" s="41"/>
      <c r="LSV18" s="41"/>
      <c r="LSW18" s="41"/>
      <c r="LSX18" s="41"/>
      <c r="LSY18" s="41"/>
      <c r="LSZ18" s="41"/>
      <c r="LTA18" s="41"/>
      <c r="LTB18" s="41"/>
      <c r="LTC18" s="41"/>
      <c r="LTD18" s="41"/>
      <c r="LTE18" s="41"/>
      <c r="LTF18" s="41"/>
      <c r="LTG18" s="41"/>
      <c r="LTH18" s="41"/>
      <c r="LTI18" s="41"/>
      <c r="LTJ18" s="41"/>
      <c r="LTK18" s="41"/>
      <c r="LTL18" s="41"/>
      <c r="LTM18" s="41"/>
      <c r="LTN18" s="41"/>
      <c r="LTO18" s="41"/>
      <c r="LTP18" s="41"/>
      <c r="LTQ18" s="41"/>
      <c r="LTR18" s="41"/>
      <c r="LTS18" s="41"/>
      <c r="LTT18" s="41"/>
      <c r="LTU18" s="41"/>
      <c r="LTV18" s="41"/>
      <c r="LTW18" s="41"/>
      <c r="LTX18" s="41"/>
      <c r="LTY18" s="41"/>
      <c r="LTZ18" s="41"/>
      <c r="LUA18" s="41"/>
      <c r="LUB18" s="41"/>
      <c r="LUC18" s="41"/>
      <c r="LUD18" s="41"/>
      <c r="LUE18" s="41"/>
      <c r="LUF18" s="41"/>
      <c r="LUG18" s="41"/>
      <c r="LUH18" s="41"/>
      <c r="LUI18" s="41"/>
      <c r="LUJ18" s="41"/>
      <c r="LUK18" s="41"/>
      <c r="LUL18" s="41"/>
      <c r="LUM18" s="41"/>
      <c r="LUN18" s="41"/>
      <c r="LUO18" s="41"/>
      <c r="LUP18" s="41"/>
      <c r="LUQ18" s="41"/>
      <c r="LUR18" s="41"/>
      <c r="LUS18" s="41"/>
      <c r="LUT18" s="41"/>
      <c r="LUU18" s="41"/>
      <c r="LUV18" s="41"/>
      <c r="LUW18" s="41"/>
      <c r="LUX18" s="41"/>
      <c r="LUY18" s="41"/>
      <c r="LUZ18" s="41"/>
      <c r="LVA18" s="41"/>
      <c r="LVB18" s="41"/>
      <c r="LVC18" s="41"/>
      <c r="LVD18" s="41"/>
      <c r="LVE18" s="41"/>
      <c r="LVF18" s="41"/>
      <c r="LVG18" s="41"/>
      <c r="LVH18" s="41"/>
      <c r="LVI18" s="41"/>
      <c r="LVJ18" s="41"/>
      <c r="LVK18" s="41"/>
      <c r="LVL18" s="41"/>
      <c r="LVM18" s="41"/>
      <c r="LVN18" s="41"/>
      <c r="LVO18" s="41"/>
      <c r="LVP18" s="41"/>
      <c r="LVQ18" s="41"/>
      <c r="LVR18" s="41"/>
      <c r="LVS18" s="41"/>
      <c r="LVT18" s="41"/>
      <c r="LVU18" s="41"/>
      <c r="LVV18" s="41"/>
      <c r="LVW18" s="41"/>
      <c r="LVX18" s="41"/>
      <c r="LVY18" s="41"/>
      <c r="LVZ18" s="41"/>
      <c r="LWA18" s="41"/>
      <c r="LWB18" s="41"/>
      <c r="LWC18" s="41"/>
      <c r="LWD18" s="41"/>
      <c r="LWE18" s="41"/>
      <c r="LWF18" s="41"/>
      <c r="LWG18" s="41"/>
      <c r="LWH18" s="41"/>
      <c r="LWI18" s="41"/>
      <c r="LWJ18" s="41"/>
      <c r="LWK18" s="41"/>
      <c r="LWL18" s="41"/>
      <c r="LWM18" s="41"/>
      <c r="LWN18" s="41"/>
      <c r="LWO18" s="41"/>
      <c r="LWP18" s="41"/>
      <c r="LWQ18" s="41"/>
      <c r="LWR18" s="41"/>
      <c r="LWS18" s="41"/>
      <c r="LWT18" s="41"/>
      <c r="LWU18" s="41"/>
      <c r="LWV18" s="41"/>
      <c r="LWW18" s="41"/>
      <c r="LWX18" s="41"/>
      <c r="LWY18" s="41"/>
      <c r="LWZ18" s="41"/>
      <c r="LXA18" s="41"/>
      <c r="LXB18" s="41"/>
      <c r="LXC18" s="41"/>
      <c r="LXD18" s="41"/>
      <c r="LXE18" s="41"/>
      <c r="LXF18" s="41"/>
      <c r="LXG18" s="41"/>
      <c r="LXH18" s="41"/>
      <c r="LXI18" s="41"/>
      <c r="LXJ18" s="41"/>
      <c r="LXK18" s="41"/>
      <c r="LXL18" s="41"/>
      <c r="LXM18" s="41"/>
      <c r="LXN18" s="41"/>
      <c r="LXO18" s="41"/>
      <c r="LXP18" s="41"/>
      <c r="LXQ18" s="41"/>
      <c r="LXR18" s="41"/>
      <c r="LXS18" s="41"/>
      <c r="LXT18" s="41"/>
      <c r="LXU18" s="41"/>
      <c r="LXV18" s="41"/>
      <c r="LXW18" s="41"/>
      <c r="LXX18" s="41"/>
      <c r="LXY18" s="41"/>
      <c r="LXZ18" s="41"/>
      <c r="LYA18" s="41"/>
      <c r="LYB18" s="41"/>
      <c r="LYC18" s="41"/>
      <c r="LYD18" s="41"/>
      <c r="LYE18" s="41"/>
      <c r="LYF18" s="41"/>
      <c r="LYG18" s="41"/>
      <c r="LYH18" s="41"/>
      <c r="LYI18" s="41"/>
      <c r="LYJ18" s="41"/>
      <c r="LYK18" s="41"/>
      <c r="LYL18" s="41"/>
      <c r="LYM18" s="41"/>
      <c r="LYN18" s="41"/>
      <c r="LYO18" s="41"/>
      <c r="LYP18" s="41"/>
      <c r="LYQ18" s="41"/>
      <c r="LYR18" s="41"/>
      <c r="LYS18" s="41"/>
      <c r="LYT18" s="41"/>
      <c r="LYU18" s="41"/>
      <c r="LYV18" s="41"/>
      <c r="LYW18" s="41"/>
      <c r="LYX18" s="41"/>
      <c r="LYY18" s="41"/>
      <c r="LYZ18" s="41"/>
      <c r="LZA18" s="41"/>
      <c r="LZB18" s="41"/>
      <c r="LZC18" s="41"/>
      <c r="LZD18" s="41"/>
      <c r="LZE18" s="41"/>
      <c r="LZF18" s="41"/>
      <c r="LZG18" s="41"/>
      <c r="LZH18" s="41"/>
      <c r="LZI18" s="41"/>
      <c r="LZJ18" s="41"/>
      <c r="LZK18" s="41"/>
      <c r="LZL18" s="41"/>
      <c r="LZM18" s="41"/>
      <c r="LZN18" s="41"/>
      <c r="LZO18" s="41"/>
      <c r="LZP18" s="41"/>
      <c r="LZQ18" s="41"/>
      <c r="LZR18" s="41"/>
      <c r="LZS18" s="41"/>
      <c r="LZT18" s="41"/>
      <c r="LZU18" s="41"/>
      <c r="LZV18" s="41"/>
      <c r="LZW18" s="41"/>
      <c r="LZX18" s="41"/>
      <c r="LZY18" s="41"/>
      <c r="LZZ18" s="41"/>
      <c r="MAA18" s="41"/>
      <c r="MAB18" s="41"/>
      <c r="MAC18" s="41"/>
      <c r="MAD18" s="41"/>
      <c r="MAE18" s="41"/>
      <c r="MAF18" s="41"/>
      <c r="MAG18" s="41"/>
      <c r="MAH18" s="41"/>
      <c r="MAI18" s="41"/>
      <c r="MAJ18" s="41"/>
      <c r="MAK18" s="41"/>
      <c r="MAL18" s="41"/>
      <c r="MAM18" s="41"/>
      <c r="MAN18" s="41"/>
      <c r="MAO18" s="41"/>
      <c r="MAP18" s="41"/>
      <c r="MAQ18" s="41"/>
      <c r="MAR18" s="41"/>
      <c r="MAS18" s="41"/>
      <c r="MAT18" s="41"/>
      <c r="MAU18" s="41"/>
      <c r="MAV18" s="41"/>
      <c r="MAW18" s="41"/>
      <c r="MAX18" s="41"/>
      <c r="MAY18" s="41"/>
      <c r="MAZ18" s="41"/>
      <c r="MBA18" s="41"/>
      <c r="MBB18" s="41"/>
      <c r="MBC18" s="41"/>
      <c r="MBD18" s="41"/>
      <c r="MBE18" s="41"/>
      <c r="MBF18" s="41"/>
      <c r="MBG18" s="41"/>
      <c r="MBH18" s="41"/>
      <c r="MBI18" s="41"/>
      <c r="MBJ18" s="41"/>
      <c r="MBK18" s="41"/>
      <c r="MBL18" s="41"/>
      <c r="MBM18" s="41"/>
      <c r="MBN18" s="41"/>
      <c r="MBO18" s="41"/>
      <c r="MBP18" s="41"/>
      <c r="MBQ18" s="41"/>
      <c r="MBR18" s="41"/>
      <c r="MBS18" s="41"/>
      <c r="MBT18" s="41"/>
      <c r="MBU18" s="41"/>
      <c r="MBV18" s="41"/>
      <c r="MBW18" s="41"/>
      <c r="MBX18" s="41"/>
      <c r="MBY18" s="41"/>
      <c r="MBZ18" s="41"/>
      <c r="MCA18" s="41"/>
      <c r="MCB18" s="41"/>
      <c r="MCC18" s="41"/>
      <c r="MCD18" s="41"/>
      <c r="MCE18" s="41"/>
      <c r="MCF18" s="41"/>
      <c r="MCG18" s="41"/>
      <c r="MCH18" s="41"/>
      <c r="MCI18" s="41"/>
      <c r="MCJ18" s="41"/>
      <c r="MCK18" s="41"/>
      <c r="MCL18" s="41"/>
      <c r="MCM18" s="41"/>
      <c r="MCN18" s="41"/>
      <c r="MCO18" s="41"/>
      <c r="MCP18" s="41"/>
      <c r="MCQ18" s="41"/>
      <c r="MCR18" s="41"/>
      <c r="MCS18" s="41"/>
      <c r="MCT18" s="41"/>
      <c r="MCU18" s="41"/>
      <c r="MCV18" s="41"/>
      <c r="MCW18" s="41"/>
      <c r="MCX18" s="41"/>
      <c r="MCY18" s="41"/>
      <c r="MCZ18" s="41"/>
      <c r="MDA18" s="41"/>
      <c r="MDB18" s="41"/>
      <c r="MDC18" s="41"/>
      <c r="MDD18" s="41"/>
      <c r="MDE18" s="41"/>
      <c r="MDF18" s="41"/>
      <c r="MDG18" s="41"/>
      <c r="MDH18" s="41"/>
      <c r="MDI18" s="41"/>
      <c r="MDJ18" s="41"/>
      <c r="MDK18" s="41"/>
      <c r="MDL18" s="41"/>
      <c r="MDM18" s="41"/>
      <c r="MDN18" s="41"/>
      <c r="MDO18" s="41"/>
      <c r="MDP18" s="41"/>
      <c r="MDQ18" s="41"/>
      <c r="MDR18" s="41"/>
      <c r="MDS18" s="41"/>
      <c r="MDT18" s="41"/>
      <c r="MDU18" s="41"/>
      <c r="MDV18" s="41"/>
      <c r="MDW18" s="41"/>
      <c r="MDX18" s="41"/>
      <c r="MDY18" s="41"/>
      <c r="MDZ18" s="41"/>
      <c r="MEA18" s="41"/>
      <c r="MEB18" s="41"/>
      <c r="MEC18" s="41"/>
      <c r="MED18" s="41"/>
      <c r="MEE18" s="41"/>
      <c r="MEF18" s="41"/>
      <c r="MEG18" s="41"/>
      <c r="MEH18" s="41"/>
      <c r="MEI18" s="41"/>
      <c r="MEJ18" s="41"/>
      <c r="MEK18" s="41"/>
      <c r="MEL18" s="41"/>
      <c r="MEM18" s="41"/>
      <c r="MEN18" s="41"/>
      <c r="MEO18" s="41"/>
      <c r="MEP18" s="41"/>
      <c r="MEQ18" s="41"/>
      <c r="MER18" s="41"/>
      <c r="MES18" s="41"/>
      <c r="MET18" s="41"/>
      <c r="MEU18" s="41"/>
      <c r="MEV18" s="41"/>
      <c r="MEW18" s="41"/>
      <c r="MEX18" s="41"/>
      <c r="MEY18" s="41"/>
      <c r="MEZ18" s="41"/>
      <c r="MFA18" s="41"/>
      <c r="MFB18" s="41"/>
      <c r="MFC18" s="41"/>
      <c r="MFD18" s="41"/>
      <c r="MFE18" s="41"/>
      <c r="MFF18" s="41"/>
      <c r="MFG18" s="41"/>
      <c r="MFH18" s="41"/>
      <c r="MFI18" s="41"/>
      <c r="MFJ18" s="41"/>
      <c r="MFK18" s="41"/>
      <c r="MFL18" s="41"/>
      <c r="MFM18" s="41"/>
      <c r="MFN18" s="41"/>
      <c r="MFO18" s="41"/>
      <c r="MFP18" s="41"/>
      <c r="MFQ18" s="41"/>
      <c r="MFR18" s="41"/>
      <c r="MFS18" s="41"/>
      <c r="MFT18" s="41"/>
      <c r="MFU18" s="41"/>
      <c r="MFV18" s="41"/>
      <c r="MFW18" s="41"/>
      <c r="MFX18" s="41"/>
      <c r="MFY18" s="41"/>
      <c r="MFZ18" s="41"/>
      <c r="MGA18" s="41"/>
      <c r="MGB18" s="41"/>
      <c r="MGC18" s="41"/>
      <c r="MGD18" s="41"/>
      <c r="MGE18" s="41"/>
      <c r="MGF18" s="41"/>
      <c r="MGG18" s="41"/>
      <c r="MGH18" s="41"/>
      <c r="MGI18" s="41"/>
      <c r="MGJ18" s="41"/>
      <c r="MGK18" s="41"/>
      <c r="MGL18" s="41"/>
      <c r="MGM18" s="41"/>
      <c r="MGN18" s="41"/>
      <c r="MGO18" s="41"/>
      <c r="MGP18" s="41"/>
      <c r="MGQ18" s="41"/>
      <c r="MGR18" s="41"/>
      <c r="MGS18" s="41"/>
      <c r="MGT18" s="41"/>
      <c r="MGU18" s="41"/>
      <c r="MGV18" s="41"/>
      <c r="MGW18" s="41"/>
      <c r="MGX18" s="41"/>
      <c r="MGY18" s="41"/>
      <c r="MGZ18" s="41"/>
      <c r="MHA18" s="41"/>
      <c r="MHB18" s="41"/>
      <c r="MHC18" s="41"/>
      <c r="MHD18" s="41"/>
      <c r="MHE18" s="41"/>
      <c r="MHF18" s="41"/>
      <c r="MHG18" s="41"/>
      <c r="MHH18" s="41"/>
      <c r="MHI18" s="41"/>
      <c r="MHJ18" s="41"/>
      <c r="MHK18" s="41"/>
      <c r="MHL18" s="41"/>
      <c r="MHM18" s="41"/>
      <c r="MHN18" s="41"/>
      <c r="MHO18" s="41"/>
      <c r="MHP18" s="41"/>
      <c r="MHQ18" s="41"/>
      <c r="MHR18" s="41"/>
      <c r="MHS18" s="41"/>
      <c r="MHT18" s="41"/>
      <c r="MHU18" s="41"/>
      <c r="MHV18" s="41"/>
      <c r="MHW18" s="41"/>
      <c r="MHX18" s="41"/>
      <c r="MHY18" s="41"/>
      <c r="MHZ18" s="41"/>
      <c r="MIA18" s="41"/>
      <c r="MIB18" s="41"/>
      <c r="MIC18" s="41"/>
      <c r="MID18" s="41"/>
      <c r="MIE18" s="41"/>
      <c r="MIF18" s="41"/>
      <c r="MIG18" s="41"/>
      <c r="MIH18" s="41"/>
      <c r="MII18" s="41"/>
      <c r="MIJ18" s="41"/>
      <c r="MIK18" s="41"/>
      <c r="MIL18" s="41"/>
      <c r="MIM18" s="41"/>
      <c r="MIN18" s="41"/>
      <c r="MIO18" s="41"/>
      <c r="MIP18" s="41"/>
      <c r="MIQ18" s="41"/>
      <c r="MIR18" s="41"/>
      <c r="MIS18" s="41"/>
      <c r="MIT18" s="41"/>
      <c r="MIU18" s="41"/>
      <c r="MIV18" s="41"/>
      <c r="MIW18" s="41"/>
      <c r="MIX18" s="41"/>
      <c r="MIY18" s="41"/>
      <c r="MIZ18" s="41"/>
      <c r="MJA18" s="41"/>
      <c r="MJB18" s="41"/>
      <c r="MJC18" s="41"/>
      <c r="MJD18" s="41"/>
      <c r="MJE18" s="41"/>
      <c r="MJF18" s="41"/>
      <c r="MJG18" s="41"/>
      <c r="MJH18" s="41"/>
      <c r="MJI18" s="41"/>
      <c r="MJJ18" s="41"/>
      <c r="MJK18" s="41"/>
      <c r="MJL18" s="41"/>
      <c r="MJM18" s="41"/>
      <c r="MJN18" s="41"/>
      <c r="MJO18" s="41"/>
      <c r="MJP18" s="41"/>
      <c r="MJQ18" s="41"/>
      <c r="MJR18" s="41"/>
      <c r="MJS18" s="41"/>
      <c r="MJT18" s="41"/>
      <c r="MJU18" s="41"/>
      <c r="MJV18" s="41"/>
      <c r="MJW18" s="41"/>
      <c r="MJX18" s="41"/>
      <c r="MJY18" s="41"/>
      <c r="MJZ18" s="41"/>
      <c r="MKA18" s="41"/>
      <c r="MKB18" s="41"/>
      <c r="MKC18" s="41"/>
      <c r="MKD18" s="41"/>
      <c r="MKE18" s="41"/>
      <c r="MKF18" s="41"/>
      <c r="MKG18" s="41"/>
      <c r="MKH18" s="41"/>
      <c r="MKI18" s="41"/>
      <c r="MKJ18" s="41"/>
      <c r="MKK18" s="41"/>
      <c r="MKL18" s="41"/>
      <c r="MKM18" s="41"/>
      <c r="MKN18" s="41"/>
      <c r="MKO18" s="41"/>
      <c r="MKP18" s="41"/>
      <c r="MKQ18" s="41"/>
      <c r="MKR18" s="41"/>
      <c r="MKS18" s="41"/>
      <c r="MKT18" s="41"/>
      <c r="MKU18" s="41"/>
      <c r="MKV18" s="41"/>
      <c r="MKW18" s="41"/>
      <c r="MKX18" s="41"/>
      <c r="MKY18" s="41"/>
      <c r="MKZ18" s="41"/>
      <c r="MLA18" s="41"/>
      <c r="MLB18" s="41"/>
      <c r="MLC18" s="41"/>
      <c r="MLD18" s="41"/>
      <c r="MLE18" s="41"/>
      <c r="MLF18" s="41"/>
      <c r="MLG18" s="41"/>
      <c r="MLH18" s="41"/>
      <c r="MLI18" s="41"/>
      <c r="MLJ18" s="41"/>
      <c r="MLK18" s="41"/>
      <c r="MLL18" s="41"/>
      <c r="MLM18" s="41"/>
      <c r="MLN18" s="41"/>
      <c r="MLO18" s="41"/>
      <c r="MLP18" s="41"/>
      <c r="MLQ18" s="41"/>
      <c r="MLR18" s="41"/>
      <c r="MLS18" s="41"/>
      <c r="MLT18" s="41"/>
      <c r="MLU18" s="41"/>
      <c r="MLV18" s="41"/>
      <c r="MLW18" s="41"/>
      <c r="MLX18" s="41"/>
      <c r="MLY18" s="41"/>
      <c r="MLZ18" s="41"/>
      <c r="MMA18" s="41"/>
      <c r="MMB18" s="41"/>
      <c r="MMC18" s="41"/>
      <c r="MMD18" s="41"/>
      <c r="MME18" s="41"/>
      <c r="MMF18" s="41"/>
      <c r="MMG18" s="41"/>
      <c r="MMH18" s="41"/>
      <c r="MMI18" s="41"/>
      <c r="MMJ18" s="41"/>
      <c r="MMK18" s="41"/>
      <c r="MML18" s="41"/>
      <c r="MMM18" s="41"/>
      <c r="MMN18" s="41"/>
      <c r="MMO18" s="41"/>
      <c r="MMP18" s="41"/>
      <c r="MMQ18" s="41"/>
      <c r="MMR18" s="41"/>
      <c r="MMS18" s="41"/>
      <c r="MMT18" s="41"/>
      <c r="MMU18" s="41"/>
      <c r="MMV18" s="41"/>
      <c r="MMW18" s="41"/>
      <c r="MMX18" s="41"/>
      <c r="MMY18" s="41"/>
      <c r="MMZ18" s="41"/>
      <c r="MNA18" s="41"/>
      <c r="MNB18" s="41"/>
      <c r="MNC18" s="41"/>
      <c r="MND18" s="41"/>
      <c r="MNE18" s="41"/>
      <c r="MNF18" s="41"/>
      <c r="MNG18" s="41"/>
      <c r="MNH18" s="41"/>
      <c r="MNI18" s="41"/>
      <c r="MNJ18" s="41"/>
      <c r="MNK18" s="41"/>
      <c r="MNL18" s="41"/>
      <c r="MNM18" s="41"/>
      <c r="MNN18" s="41"/>
      <c r="MNO18" s="41"/>
      <c r="MNP18" s="41"/>
      <c r="MNQ18" s="41"/>
      <c r="MNR18" s="41"/>
      <c r="MNS18" s="41"/>
      <c r="MNT18" s="41"/>
      <c r="MNU18" s="41"/>
      <c r="MNV18" s="41"/>
      <c r="MNW18" s="41"/>
      <c r="MNX18" s="41"/>
      <c r="MNY18" s="41"/>
      <c r="MNZ18" s="41"/>
      <c r="MOA18" s="41"/>
      <c r="MOB18" s="41"/>
      <c r="MOC18" s="41"/>
      <c r="MOD18" s="41"/>
      <c r="MOE18" s="41"/>
      <c r="MOF18" s="41"/>
      <c r="MOG18" s="41"/>
      <c r="MOH18" s="41"/>
      <c r="MOI18" s="41"/>
      <c r="MOJ18" s="41"/>
      <c r="MOK18" s="41"/>
      <c r="MOL18" s="41"/>
      <c r="MOM18" s="41"/>
      <c r="MON18" s="41"/>
      <c r="MOO18" s="41"/>
      <c r="MOP18" s="41"/>
      <c r="MOQ18" s="41"/>
      <c r="MOR18" s="41"/>
      <c r="MOS18" s="41"/>
      <c r="MOT18" s="41"/>
      <c r="MOU18" s="41"/>
      <c r="MOV18" s="41"/>
      <c r="MOW18" s="41"/>
      <c r="MOX18" s="41"/>
      <c r="MOY18" s="41"/>
      <c r="MOZ18" s="41"/>
      <c r="MPA18" s="41"/>
      <c r="MPB18" s="41"/>
      <c r="MPC18" s="41"/>
      <c r="MPD18" s="41"/>
      <c r="MPE18" s="41"/>
      <c r="MPF18" s="41"/>
      <c r="MPG18" s="41"/>
      <c r="MPH18" s="41"/>
      <c r="MPI18" s="41"/>
      <c r="MPJ18" s="41"/>
      <c r="MPK18" s="41"/>
      <c r="MPL18" s="41"/>
      <c r="MPM18" s="41"/>
      <c r="MPN18" s="41"/>
      <c r="MPO18" s="41"/>
      <c r="MPP18" s="41"/>
      <c r="MPQ18" s="41"/>
      <c r="MPR18" s="41"/>
      <c r="MPS18" s="41"/>
      <c r="MPT18" s="41"/>
      <c r="MPU18" s="41"/>
      <c r="MPV18" s="41"/>
      <c r="MPW18" s="41"/>
      <c r="MPX18" s="41"/>
      <c r="MPY18" s="41"/>
      <c r="MPZ18" s="41"/>
      <c r="MQA18" s="41"/>
      <c r="MQB18" s="41"/>
      <c r="MQC18" s="41"/>
      <c r="MQD18" s="41"/>
      <c r="MQE18" s="41"/>
      <c r="MQF18" s="41"/>
      <c r="MQG18" s="41"/>
      <c r="MQH18" s="41"/>
      <c r="MQI18" s="41"/>
      <c r="MQJ18" s="41"/>
      <c r="MQK18" s="41"/>
      <c r="MQL18" s="41"/>
      <c r="MQM18" s="41"/>
      <c r="MQN18" s="41"/>
      <c r="MQO18" s="41"/>
      <c r="MQP18" s="41"/>
      <c r="MQQ18" s="41"/>
      <c r="MQR18" s="41"/>
      <c r="MQS18" s="41"/>
      <c r="MQT18" s="41"/>
      <c r="MQU18" s="41"/>
      <c r="MQV18" s="41"/>
      <c r="MQW18" s="41"/>
      <c r="MQX18" s="41"/>
      <c r="MQY18" s="41"/>
      <c r="MQZ18" s="41"/>
      <c r="MRA18" s="41"/>
      <c r="MRB18" s="41"/>
      <c r="MRC18" s="41"/>
      <c r="MRD18" s="41"/>
      <c r="MRE18" s="41"/>
      <c r="MRF18" s="41"/>
      <c r="MRG18" s="41"/>
      <c r="MRH18" s="41"/>
      <c r="MRI18" s="41"/>
      <c r="MRJ18" s="41"/>
      <c r="MRK18" s="41"/>
      <c r="MRL18" s="41"/>
      <c r="MRM18" s="41"/>
      <c r="MRN18" s="41"/>
      <c r="MRO18" s="41"/>
      <c r="MRP18" s="41"/>
      <c r="MRQ18" s="41"/>
      <c r="MRR18" s="41"/>
      <c r="MRS18" s="41"/>
      <c r="MRT18" s="41"/>
      <c r="MRU18" s="41"/>
      <c r="MRV18" s="41"/>
      <c r="MRW18" s="41"/>
      <c r="MRX18" s="41"/>
      <c r="MRY18" s="41"/>
      <c r="MRZ18" s="41"/>
      <c r="MSA18" s="41"/>
      <c r="MSB18" s="41"/>
      <c r="MSC18" s="41"/>
      <c r="MSD18" s="41"/>
      <c r="MSE18" s="41"/>
      <c r="MSF18" s="41"/>
      <c r="MSG18" s="41"/>
      <c r="MSH18" s="41"/>
      <c r="MSI18" s="41"/>
      <c r="MSJ18" s="41"/>
      <c r="MSK18" s="41"/>
      <c r="MSL18" s="41"/>
      <c r="MSM18" s="41"/>
      <c r="MSN18" s="41"/>
      <c r="MSO18" s="41"/>
      <c r="MSP18" s="41"/>
      <c r="MSQ18" s="41"/>
      <c r="MSR18" s="41"/>
      <c r="MSS18" s="41"/>
      <c r="MST18" s="41"/>
      <c r="MSU18" s="41"/>
      <c r="MSV18" s="41"/>
      <c r="MSW18" s="41"/>
      <c r="MSX18" s="41"/>
      <c r="MSY18" s="41"/>
      <c r="MSZ18" s="41"/>
      <c r="MTA18" s="41"/>
      <c r="MTB18" s="41"/>
      <c r="MTC18" s="41"/>
      <c r="MTD18" s="41"/>
      <c r="MTE18" s="41"/>
      <c r="MTF18" s="41"/>
      <c r="MTG18" s="41"/>
      <c r="MTH18" s="41"/>
      <c r="MTI18" s="41"/>
      <c r="MTJ18" s="41"/>
      <c r="MTK18" s="41"/>
      <c r="MTL18" s="41"/>
      <c r="MTM18" s="41"/>
      <c r="MTN18" s="41"/>
      <c r="MTO18" s="41"/>
      <c r="MTP18" s="41"/>
      <c r="MTQ18" s="41"/>
      <c r="MTR18" s="41"/>
      <c r="MTS18" s="41"/>
      <c r="MTT18" s="41"/>
      <c r="MTU18" s="41"/>
      <c r="MTV18" s="41"/>
      <c r="MTW18" s="41"/>
      <c r="MTX18" s="41"/>
      <c r="MTY18" s="41"/>
      <c r="MTZ18" s="41"/>
      <c r="MUA18" s="41"/>
      <c r="MUB18" s="41"/>
      <c r="MUC18" s="41"/>
      <c r="MUD18" s="41"/>
      <c r="MUE18" s="41"/>
      <c r="MUF18" s="41"/>
      <c r="MUG18" s="41"/>
      <c r="MUH18" s="41"/>
      <c r="MUI18" s="41"/>
      <c r="MUJ18" s="41"/>
      <c r="MUK18" s="41"/>
      <c r="MUL18" s="41"/>
      <c r="MUM18" s="41"/>
      <c r="MUN18" s="41"/>
      <c r="MUO18" s="41"/>
      <c r="MUP18" s="41"/>
      <c r="MUQ18" s="41"/>
      <c r="MUR18" s="41"/>
      <c r="MUS18" s="41"/>
      <c r="MUT18" s="41"/>
      <c r="MUU18" s="41"/>
      <c r="MUV18" s="41"/>
      <c r="MUW18" s="41"/>
      <c r="MUX18" s="41"/>
      <c r="MUY18" s="41"/>
      <c r="MUZ18" s="41"/>
      <c r="MVA18" s="41"/>
      <c r="MVB18" s="41"/>
      <c r="MVC18" s="41"/>
      <c r="MVD18" s="41"/>
      <c r="MVE18" s="41"/>
      <c r="MVF18" s="41"/>
      <c r="MVG18" s="41"/>
      <c r="MVH18" s="41"/>
      <c r="MVI18" s="41"/>
      <c r="MVJ18" s="41"/>
      <c r="MVK18" s="41"/>
      <c r="MVL18" s="41"/>
      <c r="MVM18" s="41"/>
      <c r="MVN18" s="41"/>
      <c r="MVO18" s="41"/>
      <c r="MVP18" s="41"/>
      <c r="MVQ18" s="41"/>
      <c r="MVR18" s="41"/>
      <c r="MVS18" s="41"/>
      <c r="MVT18" s="41"/>
      <c r="MVU18" s="41"/>
      <c r="MVV18" s="41"/>
      <c r="MVW18" s="41"/>
      <c r="MVX18" s="41"/>
      <c r="MVY18" s="41"/>
      <c r="MVZ18" s="41"/>
      <c r="MWA18" s="41"/>
      <c r="MWB18" s="41"/>
      <c r="MWC18" s="41"/>
      <c r="MWD18" s="41"/>
      <c r="MWE18" s="41"/>
      <c r="MWF18" s="41"/>
      <c r="MWG18" s="41"/>
      <c r="MWH18" s="41"/>
      <c r="MWI18" s="41"/>
      <c r="MWJ18" s="41"/>
      <c r="MWK18" s="41"/>
      <c r="MWL18" s="41"/>
      <c r="MWM18" s="41"/>
      <c r="MWN18" s="41"/>
      <c r="MWO18" s="41"/>
      <c r="MWP18" s="41"/>
      <c r="MWQ18" s="41"/>
      <c r="MWR18" s="41"/>
      <c r="MWS18" s="41"/>
      <c r="MWT18" s="41"/>
      <c r="MWU18" s="41"/>
      <c r="MWV18" s="41"/>
      <c r="MWW18" s="41"/>
      <c r="MWX18" s="41"/>
      <c r="MWY18" s="41"/>
      <c r="MWZ18" s="41"/>
      <c r="MXA18" s="41"/>
      <c r="MXB18" s="41"/>
      <c r="MXC18" s="41"/>
      <c r="MXD18" s="41"/>
      <c r="MXE18" s="41"/>
      <c r="MXF18" s="41"/>
      <c r="MXG18" s="41"/>
      <c r="MXH18" s="41"/>
      <c r="MXI18" s="41"/>
      <c r="MXJ18" s="41"/>
      <c r="MXK18" s="41"/>
      <c r="MXL18" s="41"/>
      <c r="MXM18" s="41"/>
      <c r="MXN18" s="41"/>
      <c r="MXO18" s="41"/>
      <c r="MXP18" s="41"/>
      <c r="MXQ18" s="41"/>
      <c r="MXR18" s="41"/>
      <c r="MXS18" s="41"/>
      <c r="MXT18" s="41"/>
      <c r="MXU18" s="41"/>
      <c r="MXV18" s="41"/>
      <c r="MXW18" s="41"/>
      <c r="MXX18" s="41"/>
      <c r="MXY18" s="41"/>
      <c r="MXZ18" s="41"/>
      <c r="MYA18" s="41"/>
      <c r="MYB18" s="41"/>
      <c r="MYC18" s="41"/>
      <c r="MYD18" s="41"/>
      <c r="MYE18" s="41"/>
      <c r="MYF18" s="41"/>
      <c r="MYG18" s="41"/>
      <c r="MYH18" s="41"/>
      <c r="MYI18" s="41"/>
      <c r="MYJ18" s="41"/>
      <c r="MYK18" s="41"/>
      <c r="MYL18" s="41"/>
      <c r="MYM18" s="41"/>
      <c r="MYN18" s="41"/>
      <c r="MYO18" s="41"/>
      <c r="MYP18" s="41"/>
      <c r="MYQ18" s="41"/>
      <c r="MYR18" s="41"/>
      <c r="MYS18" s="41"/>
      <c r="MYT18" s="41"/>
      <c r="MYU18" s="41"/>
      <c r="MYV18" s="41"/>
      <c r="MYW18" s="41"/>
      <c r="MYX18" s="41"/>
      <c r="MYY18" s="41"/>
      <c r="MYZ18" s="41"/>
      <c r="MZA18" s="41"/>
      <c r="MZB18" s="41"/>
      <c r="MZC18" s="41"/>
      <c r="MZD18" s="41"/>
      <c r="MZE18" s="41"/>
      <c r="MZF18" s="41"/>
      <c r="MZG18" s="41"/>
      <c r="MZH18" s="41"/>
      <c r="MZI18" s="41"/>
      <c r="MZJ18" s="41"/>
      <c r="MZK18" s="41"/>
      <c r="MZL18" s="41"/>
      <c r="MZM18" s="41"/>
      <c r="MZN18" s="41"/>
      <c r="MZO18" s="41"/>
      <c r="MZP18" s="41"/>
      <c r="MZQ18" s="41"/>
      <c r="MZR18" s="41"/>
      <c r="MZS18" s="41"/>
      <c r="MZT18" s="41"/>
      <c r="MZU18" s="41"/>
      <c r="MZV18" s="41"/>
      <c r="MZW18" s="41"/>
      <c r="MZX18" s="41"/>
      <c r="MZY18" s="41"/>
      <c r="MZZ18" s="41"/>
      <c r="NAA18" s="41"/>
      <c r="NAB18" s="41"/>
      <c r="NAC18" s="41"/>
      <c r="NAD18" s="41"/>
      <c r="NAE18" s="41"/>
      <c r="NAF18" s="41"/>
      <c r="NAG18" s="41"/>
      <c r="NAH18" s="41"/>
      <c r="NAI18" s="41"/>
      <c r="NAJ18" s="41"/>
      <c r="NAK18" s="41"/>
      <c r="NAL18" s="41"/>
      <c r="NAM18" s="41"/>
      <c r="NAN18" s="41"/>
      <c r="NAO18" s="41"/>
      <c r="NAP18" s="41"/>
      <c r="NAQ18" s="41"/>
      <c r="NAR18" s="41"/>
      <c r="NAS18" s="41"/>
      <c r="NAT18" s="41"/>
      <c r="NAU18" s="41"/>
      <c r="NAV18" s="41"/>
      <c r="NAW18" s="41"/>
      <c r="NAX18" s="41"/>
      <c r="NAY18" s="41"/>
      <c r="NAZ18" s="41"/>
      <c r="NBA18" s="41"/>
      <c r="NBB18" s="41"/>
      <c r="NBC18" s="41"/>
      <c r="NBD18" s="41"/>
      <c r="NBE18" s="41"/>
      <c r="NBF18" s="41"/>
      <c r="NBG18" s="41"/>
      <c r="NBH18" s="41"/>
      <c r="NBI18" s="41"/>
      <c r="NBJ18" s="41"/>
      <c r="NBK18" s="41"/>
      <c r="NBL18" s="41"/>
      <c r="NBM18" s="41"/>
      <c r="NBN18" s="41"/>
      <c r="NBO18" s="41"/>
      <c r="NBP18" s="41"/>
      <c r="NBQ18" s="41"/>
      <c r="NBR18" s="41"/>
      <c r="NBS18" s="41"/>
      <c r="NBT18" s="41"/>
      <c r="NBU18" s="41"/>
      <c r="NBV18" s="41"/>
      <c r="NBW18" s="41"/>
      <c r="NBX18" s="41"/>
      <c r="NBY18" s="41"/>
      <c r="NBZ18" s="41"/>
      <c r="NCA18" s="41"/>
      <c r="NCB18" s="41"/>
      <c r="NCC18" s="41"/>
      <c r="NCD18" s="41"/>
      <c r="NCE18" s="41"/>
      <c r="NCF18" s="41"/>
      <c r="NCG18" s="41"/>
      <c r="NCH18" s="41"/>
      <c r="NCI18" s="41"/>
      <c r="NCJ18" s="41"/>
      <c r="NCK18" s="41"/>
      <c r="NCL18" s="41"/>
      <c r="NCM18" s="41"/>
      <c r="NCN18" s="41"/>
      <c r="NCO18" s="41"/>
      <c r="NCP18" s="41"/>
      <c r="NCQ18" s="41"/>
      <c r="NCR18" s="41"/>
      <c r="NCS18" s="41"/>
      <c r="NCT18" s="41"/>
      <c r="NCU18" s="41"/>
      <c r="NCV18" s="41"/>
      <c r="NCW18" s="41"/>
      <c r="NCX18" s="41"/>
      <c r="NCY18" s="41"/>
      <c r="NCZ18" s="41"/>
      <c r="NDA18" s="41"/>
      <c r="NDB18" s="41"/>
      <c r="NDC18" s="41"/>
      <c r="NDD18" s="41"/>
      <c r="NDE18" s="41"/>
      <c r="NDF18" s="41"/>
      <c r="NDG18" s="41"/>
      <c r="NDH18" s="41"/>
      <c r="NDI18" s="41"/>
      <c r="NDJ18" s="41"/>
      <c r="NDK18" s="41"/>
      <c r="NDL18" s="41"/>
      <c r="NDM18" s="41"/>
      <c r="NDN18" s="41"/>
      <c r="NDO18" s="41"/>
      <c r="NDP18" s="41"/>
      <c r="NDQ18" s="41"/>
      <c r="NDR18" s="41"/>
      <c r="NDS18" s="41"/>
      <c r="NDT18" s="41"/>
      <c r="NDU18" s="41"/>
      <c r="NDV18" s="41"/>
      <c r="NDW18" s="41"/>
      <c r="NDX18" s="41"/>
      <c r="NDY18" s="41"/>
      <c r="NDZ18" s="41"/>
      <c r="NEA18" s="41"/>
      <c r="NEB18" s="41"/>
      <c r="NEC18" s="41"/>
      <c r="NED18" s="41"/>
      <c r="NEE18" s="41"/>
      <c r="NEF18" s="41"/>
      <c r="NEG18" s="41"/>
      <c r="NEH18" s="41"/>
      <c r="NEI18" s="41"/>
      <c r="NEJ18" s="41"/>
      <c r="NEK18" s="41"/>
      <c r="NEL18" s="41"/>
      <c r="NEM18" s="41"/>
      <c r="NEN18" s="41"/>
      <c r="NEO18" s="41"/>
      <c r="NEP18" s="41"/>
      <c r="NEQ18" s="41"/>
      <c r="NER18" s="41"/>
      <c r="NES18" s="41"/>
      <c r="NET18" s="41"/>
      <c r="NEU18" s="41"/>
      <c r="NEV18" s="41"/>
      <c r="NEW18" s="41"/>
      <c r="NEX18" s="41"/>
      <c r="NEY18" s="41"/>
      <c r="NEZ18" s="41"/>
      <c r="NFA18" s="41"/>
      <c r="NFB18" s="41"/>
      <c r="NFC18" s="41"/>
      <c r="NFD18" s="41"/>
      <c r="NFE18" s="41"/>
      <c r="NFF18" s="41"/>
      <c r="NFG18" s="41"/>
      <c r="NFH18" s="41"/>
      <c r="NFI18" s="41"/>
      <c r="NFJ18" s="41"/>
      <c r="NFK18" s="41"/>
      <c r="NFL18" s="41"/>
      <c r="NFM18" s="41"/>
      <c r="NFN18" s="41"/>
      <c r="NFO18" s="41"/>
      <c r="NFP18" s="41"/>
      <c r="NFQ18" s="41"/>
      <c r="NFR18" s="41"/>
      <c r="NFS18" s="41"/>
      <c r="NFT18" s="41"/>
      <c r="NFU18" s="41"/>
      <c r="NFV18" s="41"/>
      <c r="NFW18" s="41"/>
      <c r="NFX18" s="41"/>
      <c r="NFY18" s="41"/>
      <c r="NFZ18" s="41"/>
      <c r="NGA18" s="41"/>
      <c r="NGB18" s="41"/>
      <c r="NGC18" s="41"/>
      <c r="NGD18" s="41"/>
      <c r="NGE18" s="41"/>
      <c r="NGF18" s="41"/>
      <c r="NGG18" s="41"/>
      <c r="NGH18" s="41"/>
      <c r="NGI18" s="41"/>
      <c r="NGJ18" s="41"/>
      <c r="NGK18" s="41"/>
      <c r="NGL18" s="41"/>
      <c r="NGM18" s="41"/>
      <c r="NGN18" s="41"/>
      <c r="NGO18" s="41"/>
      <c r="NGP18" s="41"/>
      <c r="NGQ18" s="41"/>
      <c r="NGR18" s="41"/>
      <c r="NGS18" s="41"/>
      <c r="NGT18" s="41"/>
      <c r="NGU18" s="41"/>
      <c r="NGV18" s="41"/>
      <c r="NGW18" s="41"/>
      <c r="NGX18" s="41"/>
      <c r="NGY18" s="41"/>
      <c r="NGZ18" s="41"/>
      <c r="NHA18" s="41"/>
      <c r="NHB18" s="41"/>
      <c r="NHC18" s="41"/>
      <c r="NHD18" s="41"/>
      <c r="NHE18" s="41"/>
      <c r="NHF18" s="41"/>
      <c r="NHG18" s="41"/>
      <c r="NHH18" s="41"/>
      <c r="NHI18" s="41"/>
      <c r="NHJ18" s="41"/>
      <c r="NHK18" s="41"/>
      <c r="NHL18" s="41"/>
      <c r="NHM18" s="41"/>
      <c r="NHN18" s="41"/>
      <c r="NHO18" s="41"/>
      <c r="NHP18" s="41"/>
      <c r="NHQ18" s="41"/>
      <c r="NHR18" s="41"/>
      <c r="NHS18" s="41"/>
      <c r="NHT18" s="41"/>
      <c r="NHU18" s="41"/>
      <c r="NHV18" s="41"/>
      <c r="NHW18" s="41"/>
      <c r="NHX18" s="41"/>
      <c r="NHY18" s="41"/>
      <c r="NHZ18" s="41"/>
      <c r="NIA18" s="41"/>
      <c r="NIB18" s="41"/>
      <c r="NIC18" s="41"/>
      <c r="NID18" s="41"/>
      <c r="NIE18" s="41"/>
      <c r="NIF18" s="41"/>
      <c r="NIG18" s="41"/>
      <c r="NIH18" s="41"/>
      <c r="NII18" s="41"/>
      <c r="NIJ18" s="41"/>
      <c r="NIK18" s="41"/>
      <c r="NIL18" s="41"/>
      <c r="NIM18" s="41"/>
      <c r="NIN18" s="41"/>
      <c r="NIO18" s="41"/>
      <c r="NIP18" s="41"/>
      <c r="NIQ18" s="41"/>
      <c r="NIR18" s="41"/>
      <c r="NIS18" s="41"/>
      <c r="NIT18" s="41"/>
      <c r="NIU18" s="41"/>
      <c r="NIV18" s="41"/>
      <c r="NIW18" s="41"/>
      <c r="NIX18" s="41"/>
      <c r="NIY18" s="41"/>
      <c r="NIZ18" s="41"/>
      <c r="NJA18" s="41"/>
      <c r="NJB18" s="41"/>
      <c r="NJC18" s="41"/>
      <c r="NJD18" s="41"/>
      <c r="NJE18" s="41"/>
      <c r="NJF18" s="41"/>
      <c r="NJG18" s="41"/>
      <c r="NJH18" s="41"/>
      <c r="NJI18" s="41"/>
      <c r="NJJ18" s="41"/>
      <c r="NJK18" s="41"/>
      <c r="NJL18" s="41"/>
      <c r="NJM18" s="41"/>
      <c r="NJN18" s="41"/>
      <c r="NJO18" s="41"/>
      <c r="NJP18" s="41"/>
      <c r="NJQ18" s="41"/>
      <c r="NJR18" s="41"/>
      <c r="NJS18" s="41"/>
      <c r="NJT18" s="41"/>
      <c r="NJU18" s="41"/>
      <c r="NJV18" s="41"/>
      <c r="NJW18" s="41"/>
      <c r="NJX18" s="41"/>
      <c r="NJY18" s="41"/>
      <c r="NJZ18" s="41"/>
      <c r="NKA18" s="41"/>
      <c r="NKB18" s="41"/>
      <c r="NKC18" s="41"/>
      <c r="NKD18" s="41"/>
      <c r="NKE18" s="41"/>
      <c r="NKF18" s="41"/>
      <c r="NKG18" s="41"/>
      <c r="NKH18" s="41"/>
      <c r="NKI18" s="41"/>
      <c r="NKJ18" s="41"/>
      <c r="NKK18" s="41"/>
      <c r="NKL18" s="41"/>
      <c r="NKM18" s="41"/>
      <c r="NKN18" s="41"/>
      <c r="NKO18" s="41"/>
      <c r="NKP18" s="41"/>
      <c r="NKQ18" s="41"/>
      <c r="NKR18" s="41"/>
      <c r="NKS18" s="41"/>
      <c r="NKT18" s="41"/>
      <c r="NKU18" s="41"/>
      <c r="NKV18" s="41"/>
      <c r="NKW18" s="41"/>
      <c r="NKX18" s="41"/>
      <c r="NKY18" s="41"/>
      <c r="NKZ18" s="41"/>
      <c r="NLA18" s="41"/>
      <c r="NLB18" s="41"/>
      <c r="NLC18" s="41"/>
      <c r="NLD18" s="41"/>
      <c r="NLE18" s="41"/>
      <c r="NLF18" s="41"/>
      <c r="NLG18" s="41"/>
      <c r="NLH18" s="41"/>
      <c r="NLI18" s="41"/>
      <c r="NLJ18" s="41"/>
      <c r="NLK18" s="41"/>
      <c r="NLL18" s="41"/>
      <c r="NLM18" s="41"/>
      <c r="NLN18" s="41"/>
      <c r="NLO18" s="41"/>
      <c r="NLP18" s="41"/>
      <c r="NLQ18" s="41"/>
      <c r="NLR18" s="41"/>
      <c r="NLS18" s="41"/>
      <c r="NLT18" s="41"/>
      <c r="NLU18" s="41"/>
      <c r="NLV18" s="41"/>
      <c r="NLW18" s="41"/>
      <c r="NLX18" s="41"/>
      <c r="NLY18" s="41"/>
      <c r="NLZ18" s="41"/>
      <c r="NMA18" s="41"/>
      <c r="NMB18" s="41"/>
      <c r="NMC18" s="41"/>
      <c r="NMD18" s="41"/>
      <c r="NME18" s="41"/>
      <c r="NMF18" s="41"/>
      <c r="NMG18" s="41"/>
      <c r="NMH18" s="41"/>
      <c r="NMI18" s="41"/>
      <c r="NMJ18" s="41"/>
      <c r="NMK18" s="41"/>
      <c r="NML18" s="41"/>
      <c r="NMM18" s="41"/>
      <c r="NMN18" s="41"/>
      <c r="NMO18" s="41"/>
      <c r="NMP18" s="41"/>
      <c r="NMQ18" s="41"/>
      <c r="NMR18" s="41"/>
      <c r="NMS18" s="41"/>
      <c r="NMT18" s="41"/>
      <c r="NMU18" s="41"/>
      <c r="NMV18" s="41"/>
      <c r="NMW18" s="41"/>
      <c r="NMX18" s="41"/>
      <c r="NMY18" s="41"/>
      <c r="NMZ18" s="41"/>
      <c r="NNA18" s="41"/>
      <c r="NNB18" s="41"/>
      <c r="NNC18" s="41"/>
      <c r="NND18" s="41"/>
      <c r="NNE18" s="41"/>
      <c r="NNF18" s="41"/>
      <c r="NNG18" s="41"/>
      <c r="NNH18" s="41"/>
      <c r="NNI18" s="41"/>
      <c r="NNJ18" s="41"/>
      <c r="NNK18" s="41"/>
      <c r="NNL18" s="41"/>
      <c r="NNM18" s="41"/>
      <c r="NNN18" s="41"/>
      <c r="NNO18" s="41"/>
      <c r="NNP18" s="41"/>
      <c r="NNQ18" s="41"/>
      <c r="NNR18" s="41"/>
      <c r="NNS18" s="41"/>
      <c r="NNT18" s="41"/>
      <c r="NNU18" s="41"/>
      <c r="NNV18" s="41"/>
      <c r="NNW18" s="41"/>
      <c r="NNX18" s="41"/>
      <c r="NNY18" s="41"/>
      <c r="NNZ18" s="41"/>
      <c r="NOA18" s="41"/>
      <c r="NOB18" s="41"/>
      <c r="NOC18" s="41"/>
      <c r="NOD18" s="41"/>
      <c r="NOE18" s="41"/>
      <c r="NOF18" s="41"/>
      <c r="NOG18" s="41"/>
      <c r="NOH18" s="41"/>
      <c r="NOI18" s="41"/>
      <c r="NOJ18" s="41"/>
      <c r="NOK18" s="41"/>
      <c r="NOL18" s="41"/>
      <c r="NOM18" s="41"/>
      <c r="NON18" s="41"/>
      <c r="NOO18" s="41"/>
      <c r="NOP18" s="41"/>
      <c r="NOQ18" s="41"/>
      <c r="NOR18" s="41"/>
      <c r="NOS18" s="41"/>
      <c r="NOT18" s="41"/>
      <c r="NOU18" s="41"/>
      <c r="NOV18" s="41"/>
      <c r="NOW18" s="41"/>
      <c r="NOX18" s="41"/>
      <c r="NOY18" s="41"/>
      <c r="NOZ18" s="41"/>
      <c r="NPA18" s="41"/>
      <c r="NPB18" s="41"/>
      <c r="NPC18" s="41"/>
      <c r="NPD18" s="41"/>
      <c r="NPE18" s="41"/>
      <c r="NPF18" s="41"/>
      <c r="NPG18" s="41"/>
      <c r="NPH18" s="41"/>
      <c r="NPI18" s="41"/>
      <c r="NPJ18" s="41"/>
      <c r="NPK18" s="41"/>
      <c r="NPL18" s="41"/>
      <c r="NPM18" s="41"/>
      <c r="NPN18" s="41"/>
      <c r="NPO18" s="41"/>
      <c r="NPP18" s="41"/>
      <c r="NPQ18" s="41"/>
      <c r="NPR18" s="41"/>
      <c r="NPS18" s="41"/>
      <c r="NPT18" s="41"/>
      <c r="NPU18" s="41"/>
      <c r="NPV18" s="41"/>
      <c r="NPW18" s="41"/>
      <c r="NPX18" s="41"/>
      <c r="NPY18" s="41"/>
      <c r="NPZ18" s="41"/>
      <c r="NQA18" s="41"/>
      <c r="NQB18" s="41"/>
      <c r="NQC18" s="41"/>
      <c r="NQD18" s="41"/>
      <c r="NQE18" s="41"/>
      <c r="NQF18" s="41"/>
      <c r="NQG18" s="41"/>
      <c r="NQH18" s="41"/>
      <c r="NQI18" s="41"/>
      <c r="NQJ18" s="41"/>
      <c r="NQK18" s="41"/>
      <c r="NQL18" s="41"/>
      <c r="NQM18" s="41"/>
      <c r="NQN18" s="41"/>
      <c r="NQO18" s="41"/>
      <c r="NQP18" s="41"/>
      <c r="NQQ18" s="41"/>
      <c r="NQR18" s="41"/>
      <c r="NQS18" s="41"/>
      <c r="NQT18" s="41"/>
      <c r="NQU18" s="41"/>
      <c r="NQV18" s="41"/>
      <c r="NQW18" s="41"/>
      <c r="NQX18" s="41"/>
      <c r="NQY18" s="41"/>
      <c r="NQZ18" s="41"/>
      <c r="NRA18" s="41"/>
      <c r="NRB18" s="41"/>
      <c r="NRC18" s="41"/>
      <c r="NRD18" s="41"/>
      <c r="NRE18" s="41"/>
      <c r="NRF18" s="41"/>
      <c r="NRG18" s="41"/>
      <c r="NRH18" s="41"/>
      <c r="NRI18" s="41"/>
      <c r="NRJ18" s="41"/>
      <c r="NRK18" s="41"/>
      <c r="NRL18" s="41"/>
      <c r="NRM18" s="41"/>
      <c r="NRN18" s="41"/>
      <c r="NRO18" s="41"/>
      <c r="NRP18" s="41"/>
      <c r="NRQ18" s="41"/>
      <c r="NRR18" s="41"/>
      <c r="NRS18" s="41"/>
      <c r="NRT18" s="41"/>
      <c r="NRU18" s="41"/>
      <c r="NRV18" s="41"/>
      <c r="NRW18" s="41"/>
      <c r="NRX18" s="41"/>
      <c r="NRY18" s="41"/>
      <c r="NRZ18" s="41"/>
      <c r="NSA18" s="41"/>
      <c r="NSB18" s="41"/>
      <c r="NSC18" s="41"/>
      <c r="NSD18" s="41"/>
      <c r="NSE18" s="41"/>
      <c r="NSF18" s="41"/>
      <c r="NSG18" s="41"/>
      <c r="NSH18" s="41"/>
      <c r="NSI18" s="41"/>
      <c r="NSJ18" s="41"/>
      <c r="NSK18" s="41"/>
      <c r="NSL18" s="41"/>
      <c r="NSM18" s="41"/>
      <c r="NSN18" s="41"/>
      <c r="NSO18" s="41"/>
      <c r="NSP18" s="41"/>
      <c r="NSQ18" s="41"/>
      <c r="NSR18" s="41"/>
      <c r="NSS18" s="41"/>
      <c r="NST18" s="41"/>
      <c r="NSU18" s="41"/>
      <c r="NSV18" s="41"/>
      <c r="NSW18" s="41"/>
      <c r="NSX18" s="41"/>
      <c r="NSY18" s="41"/>
      <c r="NSZ18" s="41"/>
      <c r="NTA18" s="41"/>
      <c r="NTB18" s="41"/>
      <c r="NTC18" s="41"/>
      <c r="NTD18" s="41"/>
      <c r="NTE18" s="41"/>
      <c r="NTF18" s="41"/>
      <c r="NTG18" s="41"/>
      <c r="NTH18" s="41"/>
      <c r="NTI18" s="41"/>
      <c r="NTJ18" s="41"/>
      <c r="NTK18" s="41"/>
      <c r="NTL18" s="41"/>
      <c r="NTM18" s="41"/>
      <c r="NTN18" s="41"/>
      <c r="NTO18" s="41"/>
      <c r="NTP18" s="41"/>
      <c r="NTQ18" s="41"/>
      <c r="NTR18" s="41"/>
      <c r="NTS18" s="41"/>
      <c r="NTT18" s="41"/>
      <c r="NTU18" s="41"/>
      <c r="NTV18" s="41"/>
      <c r="NTW18" s="41"/>
      <c r="NTX18" s="41"/>
      <c r="NTY18" s="41"/>
      <c r="NTZ18" s="41"/>
      <c r="NUA18" s="41"/>
      <c r="NUB18" s="41"/>
      <c r="NUC18" s="41"/>
      <c r="NUD18" s="41"/>
      <c r="NUE18" s="41"/>
      <c r="NUF18" s="41"/>
      <c r="NUG18" s="41"/>
      <c r="NUH18" s="41"/>
      <c r="NUI18" s="41"/>
      <c r="NUJ18" s="41"/>
      <c r="NUK18" s="41"/>
      <c r="NUL18" s="41"/>
      <c r="NUM18" s="41"/>
      <c r="NUN18" s="41"/>
      <c r="NUO18" s="41"/>
      <c r="NUP18" s="41"/>
      <c r="NUQ18" s="41"/>
      <c r="NUR18" s="41"/>
      <c r="NUS18" s="41"/>
      <c r="NUT18" s="41"/>
      <c r="NUU18" s="41"/>
      <c r="NUV18" s="41"/>
      <c r="NUW18" s="41"/>
      <c r="NUX18" s="41"/>
      <c r="NUY18" s="41"/>
      <c r="NUZ18" s="41"/>
      <c r="NVA18" s="41"/>
      <c r="NVB18" s="41"/>
      <c r="NVC18" s="41"/>
      <c r="NVD18" s="41"/>
      <c r="NVE18" s="41"/>
      <c r="NVF18" s="41"/>
      <c r="NVG18" s="41"/>
      <c r="NVH18" s="41"/>
      <c r="NVI18" s="41"/>
      <c r="NVJ18" s="41"/>
      <c r="NVK18" s="41"/>
      <c r="NVL18" s="41"/>
      <c r="NVM18" s="41"/>
      <c r="NVN18" s="41"/>
      <c r="NVO18" s="41"/>
      <c r="NVP18" s="41"/>
      <c r="NVQ18" s="41"/>
      <c r="NVR18" s="41"/>
      <c r="NVS18" s="41"/>
      <c r="NVT18" s="41"/>
      <c r="NVU18" s="41"/>
      <c r="NVV18" s="41"/>
      <c r="NVW18" s="41"/>
      <c r="NVX18" s="41"/>
      <c r="NVY18" s="41"/>
      <c r="NVZ18" s="41"/>
      <c r="NWA18" s="41"/>
      <c r="NWB18" s="41"/>
      <c r="NWC18" s="41"/>
      <c r="NWD18" s="41"/>
      <c r="NWE18" s="41"/>
      <c r="NWF18" s="41"/>
      <c r="NWG18" s="41"/>
      <c r="NWH18" s="41"/>
      <c r="NWI18" s="41"/>
      <c r="NWJ18" s="41"/>
      <c r="NWK18" s="41"/>
      <c r="NWL18" s="41"/>
      <c r="NWM18" s="41"/>
      <c r="NWN18" s="41"/>
      <c r="NWO18" s="41"/>
      <c r="NWP18" s="41"/>
      <c r="NWQ18" s="41"/>
      <c r="NWR18" s="41"/>
      <c r="NWS18" s="41"/>
      <c r="NWT18" s="41"/>
      <c r="NWU18" s="41"/>
      <c r="NWV18" s="41"/>
      <c r="NWW18" s="41"/>
      <c r="NWX18" s="41"/>
      <c r="NWY18" s="41"/>
      <c r="NWZ18" s="41"/>
      <c r="NXA18" s="41"/>
      <c r="NXB18" s="41"/>
      <c r="NXC18" s="41"/>
      <c r="NXD18" s="41"/>
      <c r="NXE18" s="41"/>
      <c r="NXF18" s="41"/>
      <c r="NXG18" s="41"/>
      <c r="NXH18" s="41"/>
      <c r="NXI18" s="41"/>
      <c r="NXJ18" s="41"/>
      <c r="NXK18" s="41"/>
      <c r="NXL18" s="41"/>
      <c r="NXM18" s="41"/>
      <c r="NXN18" s="41"/>
      <c r="NXO18" s="41"/>
      <c r="NXP18" s="41"/>
      <c r="NXQ18" s="41"/>
      <c r="NXR18" s="41"/>
      <c r="NXS18" s="41"/>
      <c r="NXT18" s="41"/>
      <c r="NXU18" s="41"/>
      <c r="NXV18" s="41"/>
      <c r="NXW18" s="41"/>
      <c r="NXX18" s="41"/>
      <c r="NXY18" s="41"/>
      <c r="NXZ18" s="41"/>
      <c r="NYA18" s="41"/>
      <c r="NYB18" s="41"/>
      <c r="NYC18" s="41"/>
      <c r="NYD18" s="41"/>
      <c r="NYE18" s="41"/>
      <c r="NYF18" s="41"/>
      <c r="NYG18" s="41"/>
      <c r="NYH18" s="41"/>
      <c r="NYI18" s="41"/>
      <c r="NYJ18" s="41"/>
      <c r="NYK18" s="41"/>
      <c r="NYL18" s="41"/>
      <c r="NYM18" s="41"/>
      <c r="NYN18" s="41"/>
      <c r="NYO18" s="41"/>
      <c r="NYP18" s="41"/>
      <c r="NYQ18" s="41"/>
      <c r="NYR18" s="41"/>
      <c r="NYS18" s="41"/>
      <c r="NYT18" s="41"/>
      <c r="NYU18" s="41"/>
      <c r="NYV18" s="41"/>
      <c r="NYW18" s="41"/>
      <c r="NYX18" s="41"/>
      <c r="NYY18" s="41"/>
      <c r="NYZ18" s="41"/>
      <c r="NZA18" s="41"/>
      <c r="NZB18" s="41"/>
      <c r="NZC18" s="41"/>
      <c r="NZD18" s="41"/>
      <c r="NZE18" s="41"/>
      <c r="NZF18" s="41"/>
      <c r="NZG18" s="41"/>
      <c r="NZH18" s="41"/>
      <c r="NZI18" s="41"/>
      <c r="NZJ18" s="41"/>
      <c r="NZK18" s="41"/>
      <c r="NZL18" s="41"/>
      <c r="NZM18" s="41"/>
      <c r="NZN18" s="41"/>
      <c r="NZO18" s="41"/>
      <c r="NZP18" s="41"/>
      <c r="NZQ18" s="41"/>
      <c r="NZR18" s="41"/>
      <c r="NZS18" s="41"/>
      <c r="NZT18" s="41"/>
      <c r="NZU18" s="41"/>
      <c r="NZV18" s="41"/>
      <c r="NZW18" s="41"/>
      <c r="NZX18" s="41"/>
      <c r="NZY18" s="41"/>
      <c r="NZZ18" s="41"/>
      <c r="OAA18" s="41"/>
      <c r="OAB18" s="41"/>
      <c r="OAC18" s="41"/>
      <c r="OAD18" s="41"/>
      <c r="OAE18" s="41"/>
      <c r="OAF18" s="41"/>
      <c r="OAG18" s="41"/>
      <c r="OAH18" s="41"/>
      <c r="OAI18" s="41"/>
      <c r="OAJ18" s="41"/>
      <c r="OAK18" s="41"/>
      <c r="OAL18" s="41"/>
      <c r="OAM18" s="41"/>
      <c r="OAN18" s="41"/>
      <c r="OAO18" s="41"/>
      <c r="OAP18" s="41"/>
      <c r="OAQ18" s="41"/>
      <c r="OAR18" s="41"/>
      <c r="OAS18" s="41"/>
      <c r="OAT18" s="41"/>
      <c r="OAU18" s="41"/>
      <c r="OAV18" s="41"/>
      <c r="OAW18" s="41"/>
      <c r="OAX18" s="41"/>
      <c r="OAY18" s="41"/>
      <c r="OAZ18" s="41"/>
      <c r="OBA18" s="41"/>
      <c r="OBB18" s="41"/>
      <c r="OBC18" s="41"/>
      <c r="OBD18" s="41"/>
      <c r="OBE18" s="41"/>
      <c r="OBF18" s="41"/>
      <c r="OBG18" s="41"/>
      <c r="OBH18" s="41"/>
      <c r="OBI18" s="41"/>
      <c r="OBJ18" s="41"/>
      <c r="OBK18" s="41"/>
      <c r="OBL18" s="41"/>
      <c r="OBM18" s="41"/>
      <c r="OBN18" s="41"/>
      <c r="OBO18" s="41"/>
      <c r="OBP18" s="41"/>
      <c r="OBQ18" s="41"/>
      <c r="OBR18" s="41"/>
      <c r="OBS18" s="41"/>
      <c r="OBT18" s="41"/>
      <c r="OBU18" s="41"/>
      <c r="OBV18" s="41"/>
      <c r="OBW18" s="41"/>
      <c r="OBX18" s="41"/>
      <c r="OBY18" s="41"/>
      <c r="OBZ18" s="41"/>
      <c r="OCA18" s="41"/>
      <c r="OCB18" s="41"/>
      <c r="OCC18" s="41"/>
      <c r="OCD18" s="41"/>
      <c r="OCE18" s="41"/>
      <c r="OCF18" s="41"/>
      <c r="OCG18" s="41"/>
      <c r="OCH18" s="41"/>
      <c r="OCI18" s="41"/>
      <c r="OCJ18" s="41"/>
      <c r="OCK18" s="41"/>
      <c r="OCL18" s="41"/>
      <c r="OCM18" s="41"/>
      <c r="OCN18" s="41"/>
      <c r="OCO18" s="41"/>
      <c r="OCP18" s="41"/>
      <c r="OCQ18" s="41"/>
      <c r="OCR18" s="41"/>
      <c r="OCS18" s="41"/>
      <c r="OCT18" s="41"/>
      <c r="OCU18" s="41"/>
      <c r="OCV18" s="41"/>
      <c r="OCW18" s="41"/>
      <c r="OCX18" s="41"/>
      <c r="OCY18" s="41"/>
      <c r="OCZ18" s="41"/>
      <c r="ODA18" s="41"/>
      <c r="ODB18" s="41"/>
      <c r="ODC18" s="41"/>
      <c r="ODD18" s="41"/>
      <c r="ODE18" s="41"/>
      <c r="ODF18" s="41"/>
      <c r="ODG18" s="41"/>
      <c r="ODH18" s="41"/>
      <c r="ODI18" s="41"/>
      <c r="ODJ18" s="41"/>
      <c r="ODK18" s="41"/>
      <c r="ODL18" s="41"/>
      <c r="ODM18" s="41"/>
      <c r="ODN18" s="41"/>
      <c r="ODO18" s="41"/>
      <c r="ODP18" s="41"/>
      <c r="ODQ18" s="41"/>
      <c r="ODR18" s="41"/>
      <c r="ODS18" s="41"/>
      <c r="ODT18" s="41"/>
      <c r="ODU18" s="41"/>
      <c r="ODV18" s="41"/>
      <c r="ODW18" s="41"/>
      <c r="ODX18" s="41"/>
      <c r="ODY18" s="41"/>
      <c r="ODZ18" s="41"/>
      <c r="OEA18" s="41"/>
      <c r="OEB18" s="41"/>
      <c r="OEC18" s="41"/>
      <c r="OED18" s="41"/>
      <c r="OEE18" s="41"/>
      <c r="OEF18" s="41"/>
      <c r="OEG18" s="41"/>
      <c r="OEH18" s="41"/>
      <c r="OEI18" s="41"/>
      <c r="OEJ18" s="41"/>
      <c r="OEK18" s="41"/>
      <c r="OEL18" s="41"/>
      <c r="OEM18" s="41"/>
      <c r="OEN18" s="41"/>
      <c r="OEO18" s="41"/>
      <c r="OEP18" s="41"/>
      <c r="OEQ18" s="41"/>
      <c r="OER18" s="41"/>
      <c r="OES18" s="41"/>
      <c r="OET18" s="41"/>
      <c r="OEU18" s="41"/>
      <c r="OEV18" s="41"/>
      <c r="OEW18" s="41"/>
      <c r="OEX18" s="41"/>
      <c r="OEY18" s="41"/>
      <c r="OEZ18" s="41"/>
      <c r="OFA18" s="41"/>
      <c r="OFB18" s="41"/>
      <c r="OFC18" s="41"/>
      <c r="OFD18" s="41"/>
      <c r="OFE18" s="41"/>
      <c r="OFF18" s="41"/>
      <c r="OFG18" s="41"/>
      <c r="OFH18" s="41"/>
      <c r="OFI18" s="41"/>
      <c r="OFJ18" s="41"/>
      <c r="OFK18" s="41"/>
      <c r="OFL18" s="41"/>
      <c r="OFM18" s="41"/>
      <c r="OFN18" s="41"/>
      <c r="OFO18" s="41"/>
      <c r="OFP18" s="41"/>
      <c r="OFQ18" s="41"/>
      <c r="OFR18" s="41"/>
      <c r="OFS18" s="41"/>
      <c r="OFT18" s="41"/>
      <c r="OFU18" s="41"/>
      <c r="OFV18" s="41"/>
      <c r="OFW18" s="41"/>
      <c r="OFX18" s="41"/>
      <c r="OFY18" s="41"/>
      <c r="OFZ18" s="41"/>
      <c r="OGA18" s="41"/>
      <c r="OGB18" s="41"/>
      <c r="OGC18" s="41"/>
      <c r="OGD18" s="41"/>
      <c r="OGE18" s="41"/>
      <c r="OGF18" s="41"/>
      <c r="OGG18" s="41"/>
      <c r="OGH18" s="41"/>
      <c r="OGI18" s="41"/>
      <c r="OGJ18" s="41"/>
      <c r="OGK18" s="41"/>
      <c r="OGL18" s="41"/>
      <c r="OGM18" s="41"/>
      <c r="OGN18" s="41"/>
      <c r="OGO18" s="41"/>
      <c r="OGP18" s="41"/>
      <c r="OGQ18" s="41"/>
      <c r="OGR18" s="41"/>
      <c r="OGS18" s="41"/>
      <c r="OGT18" s="41"/>
      <c r="OGU18" s="41"/>
      <c r="OGV18" s="41"/>
      <c r="OGW18" s="41"/>
      <c r="OGX18" s="41"/>
      <c r="OGY18" s="41"/>
      <c r="OGZ18" s="41"/>
      <c r="OHA18" s="41"/>
      <c r="OHB18" s="41"/>
      <c r="OHC18" s="41"/>
      <c r="OHD18" s="41"/>
      <c r="OHE18" s="41"/>
      <c r="OHF18" s="41"/>
      <c r="OHG18" s="41"/>
      <c r="OHH18" s="41"/>
      <c r="OHI18" s="41"/>
      <c r="OHJ18" s="41"/>
      <c r="OHK18" s="41"/>
      <c r="OHL18" s="41"/>
      <c r="OHM18" s="41"/>
      <c r="OHN18" s="41"/>
      <c r="OHO18" s="41"/>
      <c r="OHP18" s="41"/>
      <c r="OHQ18" s="41"/>
      <c r="OHR18" s="41"/>
      <c r="OHS18" s="41"/>
      <c r="OHT18" s="41"/>
      <c r="OHU18" s="41"/>
      <c r="OHV18" s="41"/>
      <c r="OHW18" s="41"/>
      <c r="OHX18" s="41"/>
      <c r="OHY18" s="41"/>
      <c r="OHZ18" s="41"/>
      <c r="OIA18" s="41"/>
      <c r="OIB18" s="41"/>
      <c r="OIC18" s="41"/>
      <c r="OID18" s="41"/>
      <c r="OIE18" s="41"/>
      <c r="OIF18" s="41"/>
      <c r="OIG18" s="41"/>
      <c r="OIH18" s="41"/>
      <c r="OII18" s="41"/>
      <c r="OIJ18" s="41"/>
      <c r="OIK18" s="41"/>
      <c r="OIL18" s="41"/>
      <c r="OIM18" s="41"/>
      <c r="OIN18" s="41"/>
      <c r="OIO18" s="41"/>
      <c r="OIP18" s="41"/>
      <c r="OIQ18" s="41"/>
      <c r="OIR18" s="41"/>
      <c r="OIS18" s="41"/>
      <c r="OIT18" s="41"/>
      <c r="OIU18" s="41"/>
      <c r="OIV18" s="41"/>
      <c r="OIW18" s="41"/>
      <c r="OIX18" s="41"/>
      <c r="OIY18" s="41"/>
      <c r="OIZ18" s="41"/>
      <c r="OJA18" s="41"/>
      <c r="OJB18" s="41"/>
      <c r="OJC18" s="41"/>
      <c r="OJD18" s="41"/>
      <c r="OJE18" s="41"/>
      <c r="OJF18" s="41"/>
      <c r="OJG18" s="41"/>
      <c r="OJH18" s="41"/>
      <c r="OJI18" s="41"/>
      <c r="OJJ18" s="41"/>
      <c r="OJK18" s="41"/>
      <c r="OJL18" s="41"/>
      <c r="OJM18" s="41"/>
      <c r="OJN18" s="41"/>
      <c r="OJO18" s="41"/>
      <c r="OJP18" s="41"/>
      <c r="OJQ18" s="41"/>
      <c r="OJR18" s="41"/>
      <c r="OJS18" s="41"/>
      <c r="OJT18" s="41"/>
      <c r="OJU18" s="41"/>
      <c r="OJV18" s="41"/>
      <c r="OJW18" s="41"/>
      <c r="OJX18" s="41"/>
      <c r="OJY18" s="41"/>
      <c r="OJZ18" s="41"/>
      <c r="OKA18" s="41"/>
      <c r="OKB18" s="41"/>
      <c r="OKC18" s="41"/>
      <c r="OKD18" s="41"/>
      <c r="OKE18" s="41"/>
      <c r="OKF18" s="41"/>
      <c r="OKG18" s="41"/>
      <c r="OKH18" s="41"/>
      <c r="OKI18" s="41"/>
      <c r="OKJ18" s="41"/>
      <c r="OKK18" s="41"/>
      <c r="OKL18" s="41"/>
      <c r="OKM18" s="41"/>
      <c r="OKN18" s="41"/>
      <c r="OKO18" s="41"/>
      <c r="OKP18" s="41"/>
      <c r="OKQ18" s="41"/>
      <c r="OKR18" s="41"/>
      <c r="OKS18" s="41"/>
      <c r="OKT18" s="41"/>
      <c r="OKU18" s="41"/>
      <c r="OKV18" s="41"/>
      <c r="OKW18" s="41"/>
      <c r="OKX18" s="41"/>
      <c r="OKY18" s="41"/>
      <c r="OKZ18" s="41"/>
      <c r="OLA18" s="41"/>
      <c r="OLB18" s="41"/>
      <c r="OLC18" s="41"/>
      <c r="OLD18" s="41"/>
      <c r="OLE18" s="41"/>
      <c r="OLF18" s="41"/>
      <c r="OLG18" s="41"/>
      <c r="OLH18" s="41"/>
      <c r="OLI18" s="41"/>
      <c r="OLJ18" s="41"/>
      <c r="OLK18" s="41"/>
      <c r="OLL18" s="41"/>
      <c r="OLM18" s="41"/>
      <c r="OLN18" s="41"/>
      <c r="OLO18" s="41"/>
      <c r="OLP18" s="41"/>
      <c r="OLQ18" s="41"/>
      <c r="OLR18" s="41"/>
      <c r="OLS18" s="41"/>
      <c r="OLT18" s="41"/>
      <c r="OLU18" s="41"/>
      <c r="OLV18" s="41"/>
      <c r="OLW18" s="41"/>
      <c r="OLX18" s="41"/>
      <c r="OLY18" s="41"/>
      <c r="OLZ18" s="41"/>
      <c r="OMA18" s="41"/>
      <c r="OMB18" s="41"/>
      <c r="OMC18" s="41"/>
      <c r="OMD18" s="41"/>
      <c r="OME18" s="41"/>
      <c r="OMF18" s="41"/>
      <c r="OMG18" s="41"/>
      <c r="OMH18" s="41"/>
      <c r="OMI18" s="41"/>
      <c r="OMJ18" s="41"/>
      <c r="OMK18" s="41"/>
      <c r="OML18" s="41"/>
      <c r="OMM18" s="41"/>
      <c r="OMN18" s="41"/>
      <c r="OMO18" s="41"/>
      <c r="OMP18" s="41"/>
      <c r="OMQ18" s="41"/>
      <c r="OMR18" s="41"/>
      <c r="OMS18" s="41"/>
      <c r="OMT18" s="41"/>
      <c r="OMU18" s="41"/>
      <c r="OMV18" s="41"/>
      <c r="OMW18" s="41"/>
      <c r="OMX18" s="41"/>
      <c r="OMY18" s="41"/>
      <c r="OMZ18" s="41"/>
      <c r="ONA18" s="41"/>
      <c r="ONB18" s="41"/>
      <c r="ONC18" s="41"/>
      <c r="OND18" s="41"/>
      <c r="ONE18" s="41"/>
      <c r="ONF18" s="41"/>
      <c r="ONG18" s="41"/>
      <c r="ONH18" s="41"/>
      <c r="ONI18" s="41"/>
      <c r="ONJ18" s="41"/>
      <c r="ONK18" s="41"/>
      <c r="ONL18" s="41"/>
      <c r="ONM18" s="41"/>
      <c r="ONN18" s="41"/>
      <c r="ONO18" s="41"/>
      <c r="ONP18" s="41"/>
      <c r="ONQ18" s="41"/>
      <c r="ONR18" s="41"/>
      <c r="ONS18" s="41"/>
      <c r="ONT18" s="41"/>
      <c r="ONU18" s="41"/>
      <c r="ONV18" s="41"/>
      <c r="ONW18" s="41"/>
      <c r="ONX18" s="41"/>
      <c r="ONY18" s="41"/>
      <c r="ONZ18" s="41"/>
      <c r="OOA18" s="41"/>
      <c r="OOB18" s="41"/>
      <c r="OOC18" s="41"/>
      <c r="OOD18" s="41"/>
      <c r="OOE18" s="41"/>
      <c r="OOF18" s="41"/>
      <c r="OOG18" s="41"/>
      <c r="OOH18" s="41"/>
      <c r="OOI18" s="41"/>
      <c r="OOJ18" s="41"/>
      <c r="OOK18" s="41"/>
      <c r="OOL18" s="41"/>
      <c r="OOM18" s="41"/>
      <c r="OON18" s="41"/>
      <c r="OOO18" s="41"/>
      <c r="OOP18" s="41"/>
      <c r="OOQ18" s="41"/>
      <c r="OOR18" s="41"/>
      <c r="OOS18" s="41"/>
      <c r="OOT18" s="41"/>
      <c r="OOU18" s="41"/>
      <c r="OOV18" s="41"/>
      <c r="OOW18" s="41"/>
      <c r="OOX18" s="41"/>
      <c r="OOY18" s="41"/>
      <c r="OOZ18" s="41"/>
      <c r="OPA18" s="41"/>
      <c r="OPB18" s="41"/>
      <c r="OPC18" s="41"/>
      <c r="OPD18" s="41"/>
      <c r="OPE18" s="41"/>
      <c r="OPF18" s="41"/>
      <c r="OPG18" s="41"/>
      <c r="OPH18" s="41"/>
      <c r="OPI18" s="41"/>
      <c r="OPJ18" s="41"/>
      <c r="OPK18" s="41"/>
      <c r="OPL18" s="41"/>
      <c r="OPM18" s="41"/>
      <c r="OPN18" s="41"/>
      <c r="OPO18" s="41"/>
      <c r="OPP18" s="41"/>
      <c r="OPQ18" s="41"/>
      <c r="OPR18" s="41"/>
      <c r="OPS18" s="41"/>
      <c r="OPT18" s="41"/>
      <c r="OPU18" s="41"/>
      <c r="OPV18" s="41"/>
      <c r="OPW18" s="41"/>
      <c r="OPX18" s="41"/>
      <c r="OPY18" s="41"/>
      <c r="OPZ18" s="41"/>
      <c r="OQA18" s="41"/>
      <c r="OQB18" s="41"/>
      <c r="OQC18" s="41"/>
      <c r="OQD18" s="41"/>
      <c r="OQE18" s="41"/>
      <c r="OQF18" s="41"/>
      <c r="OQG18" s="41"/>
      <c r="OQH18" s="41"/>
      <c r="OQI18" s="41"/>
      <c r="OQJ18" s="41"/>
      <c r="OQK18" s="41"/>
      <c r="OQL18" s="41"/>
      <c r="OQM18" s="41"/>
      <c r="OQN18" s="41"/>
      <c r="OQO18" s="41"/>
      <c r="OQP18" s="41"/>
      <c r="OQQ18" s="41"/>
      <c r="OQR18" s="41"/>
      <c r="OQS18" s="41"/>
      <c r="OQT18" s="41"/>
      <c r="OQU18" s="41"/>
      <c r="OQV18" s="41"/>
      <c r="OQW18" s="41"/>
      <c r="OQX18" s="41"/>
      <c r="OQY18" s="41"/>
      <c r="OQZ18" s="41"/>
      <c r="ORA18" s="41"/>
      <c r="ORB18" s="41"/>
      <c r="ORC18" s="41"/>
      <c r="ORD18" s="41"/>
      <c r="ORE18" s="41"/>
      <c r="ORF18" s="41"/>
      <c r="ORG18" s="41"/>
      <c r="ORH18" s="41"/>
      <c r="ORI18" s="41"/>
      <c r="ORJ18" s="41"/>
      <c r="ORK18" s="41"/>
      <c r="ORL18" s="41"/>
      <c r="ORM18" s="41"/>
      <c r="ORN18" s="41"/>
      <c r="ORO18" s="41"/>
      <c r="ORP18" s="41"/>
      <c r="ORQ18" s="41"/>
      <c r="ORR18" s="41"/>
      <c r="ORS18" s="41"/>
      <c r="ORT18" s="41"/>
      <c r="ORU18" s="41"/>
      <c r="ORV18" s="41"/>
      <c r="ORW18" s="41"/>
      <c r="ORX18" s="41"/>
      <c r="ORY18" s="41"/>
      <c r="ORZ18" s="41"/>
      <c r="OSA18" s="41"/>
      <c r="OSB18" s="41"/>
      <c r="OSC18" s="41"/>
      <c r="OSD18" s="41"/>
      <c r="OSE18" s="41"/>
      <c r="OSF18" s="41"/>
      <c r="OSG18" s="41"/>
      <c r="OSH18" s="41"/>
      <c r="OSI18" s="41"/>
      <c r="OSJ18" s="41"/>
      <c r="OSK18" s="41"/>
      <c r="OSL18" s="41"/>
      <c r="OSM18" s="41"/>
      <c r="OSN18" s="41"/>
      <c r="OSO18" s="41"/>
      <c r="OSP18" s="41"/>
      <c r="OSQ18" s="41"/>
      <c r="OSR18" s="41"/>
      <c r="OSS18" s="41"/>
      <c r="OST18" s="41"/>
      <c r="OSU18" s="41"/>
      <c r="OSV18" s="41"/>
      <c r="OSW18" s="41"/>
      <c r="OSX18" s="41"/>
      <c r="OSY18" s="41"/>
      <c r="OSZ18" s="41"/>
      <c r="OTA18" s="41"/>
      <c r="OTB18" s="41"/>
      <c r="OTC18" s="41"/>
      <c r="OTD18" s="41"/>
      <c r="OTE18" s="41"/>
      <c r="OTF18" s="41"/>
      <c r="OTG18" s="41"/>
      <c r="OTH18" s="41"/>
      <c r="OTI18" s="41"/>
      <c r="OTJ18" s="41"/>
      <c r="OTK18" s="41"/>
      <c r="OTL18" s="41"/>
      <c r="OTM18" s="41"/>
      <c r="OTN18" s="41"/>
      <c r="OTO18" s="41"/>
      <c r="OTP18" s="41"/>
      <c r="OTQ18" s="41"/>
      <c r="OTR18" s="41"/>
      <c r="OTS18" s="41"/>
      <c r="OTT18" s="41"/>
      <c r="OTU18" s="41"/>
      <c r="OTV18" s="41"/>
      <c r="OTW18" s="41"/>
      <c r="OTX18" s="41"/>
      <c r="OTY18" s="41"/>
      <c r="OTZ18" s="41"/>
      <c r="OUA18" s="41"/>
      <c r="OUB18" s="41"/>
      <c r="OUC18" s="41"/>
      <c r="OUD18" s="41"/>
      <c r="OUE18" s="41"/>
      <c r="OUF18" s="41"/>
      <c r="OUG18" s="41"/>
      <c r="OUH18" s="41"/>
      <c r="OUI18" s="41"/>
      <c r="OUJ18" s="41"/>
      <c r="OUK18" s="41"/>
      <c r="OUL18" s="41"/>
      <c r="OUM18" s="41"/>
      <c r="OUN18" s="41"/>
      <c r="OUO18" s="41"/>
      <c r="OUP18" s="41"/>
      <c r="OUQ18" s="41"/>
      <c r="OUR18" s="41"/>
      <c r="OUS18" s="41"/>
      <c r="OUT18" s="41"/>
      <c r="OUU18" s="41"/>
      <c r="OUV18" s="41"/>
      <c r="OUW18" s="41"/>
      <c r="OUX18" s="41"/>
      <c r="OUY18" s="41"/>
      <c r="OUZ18" s="41"/>
      <c r="OVA18" s="41"/>
      <c r="OVB18" s="41"/>
      <c r="OVC18" s="41"/>
      <c r="OVD18" s="41"/>
      <c r="OVE18" s="41"/>
      <c r="OVF18" s="41"/>
      <c r="OVG18" s="41"/>
      <c r="OVH18" s="41"/>
      <c r="OVI18" s="41"/>
      <c r="OVJ18" s="41"/>
      <c r="OVK18" s="41"/>
      <c r="OVL18" s="41"/>
      <c r="OVM18" s="41"/>
      <c r="OVN18" s="41"/>
      <c r="OVO18" s="41"/>
      <c r="OVP18" s="41"/>
      <c r="OVQ18" s="41"/>
      <c r="OVR18" s="41"/>
      <c r="OVS18" s="41"/>
      <c r="OVT18" s="41"/>
      <c r="OVU18" s="41"/>
      <c r="OVV18" s="41"/>
      <c r="OVW18" s="41"/>
      <c r="OVX18" s="41"/>
      <c r="OVY18" s="41"/>
      <c r="OVZ18" s="41"/>
      <c r="OWA18" s="41"/>
      <c r="OWB18" s="41"/>
      <c r="OWC18" s="41"/>
      <c r="OWD18" s="41"/>
      <c r="OWE18" s="41"/>
      <c r="OWF18" s="41"/>
      <c r="OWG18" s="41"/>
      <c r="OWH18" s="41"/>
      <c r="OWI18" s="41"/>
      <c r="OWJ18" s="41"/>
      <c r="OWK18" s="41"/>
      <c r="OWL18" s="41"/>
      <c r="OWM18" s="41"/>
      <c r="OWN18" s="41"/>
      <c r="OWO18" s="41"/>
      <c r="OWP18" s="41"/>
      <c r="OWQ18" s="41"/>
      <c r="OWR18" s="41"/>
      <c r="OWS18" s="41"/>
      <c r="OWT18" s="41"/>
      <c r="OWU18" s="41"/>
      <c r="OWV18" s="41"/>
      <c r="OWW18" s="41"/>
      <c r="OWX18" s="41"/>
      <c r="OWY18" s="41"/>
      <c r="OWZ18" s="41"/>
      <c r="OXA18" s="41"/>
      <c r="OXB18" s="41"/>
      <c r="OXC18" s="41"/>
      <c r="OXD18" s="41"/>
      <c r="OXE18" s="41"/>
      <c r="OXF18" s="41"/>
      <c r="OXG18" s="41"/>
      <c r="OXH18" s="41"/>
      <c r="OXI18" s="41"/>
      <c r="OXJ18" s="41"/>
      <c r="OXK18" s="41"/>
      <c r="OXL18" s="41"/>
      <c r="OXM18" s="41"/>
      <c r="OXN18" s="41"/>
      <c r="OXO18" s="41"/>
      <c r="OXP18" s="41"/>
      <c r="OXQ18" s="41"/>
      <c r="OXR18" s="41"/>
      <c r="OXS18" s="41"/>
      <c r="OXT18" s="41"/>
      <c r="OXU18" s="41"/>
      <c r="OXV18" s="41"/>
      <c r="OXW18" s="41"/>
      <c r="OXX18" s="41"/>
      <c r="OXY18" s="41"/>
      <c r="OXZ18" s="41"/>
      <c r="OYA18" s="41"/>
      <c r="OYB18" s="41"/>
      <c r="OYC18" s="41"/>
      <c r="OYD18" s="41"/>
      <c r="OYE18" s="41"/>
      <c r="OYF18" s="41"/>
      <c r="OYG18" s="41"/>
      <c r="OYH18" s="41"/>
      <c r="OYI18" s="41"/>
      <c r="OYJ18" s="41"/>
      <c r="OYK18" s="41"/>
      <c r="OYL18" s="41"/>
      <c r="OYM18" s="41"/>
      <c r="OYN18" s="41"/>
      <c r="OYO18" s="41"/>
      <c r="OYP18" s="41"/>
      <c r="OYQ18" s="41"/>
      <c r="OYR18" s="41"/>
      <c r="OYS18" s="41"/>
      <c r="OYT18" s="41"/>
      <c r="OYU18" s="41"/>
      <c r="OYV18" s="41"/>
      <c r="OYW18" s="41"/>
      <c r="OYX18" s="41"/>
      <c r="OYY18" s="41"/>
      <c r="OYZ18" s="41"/>
      <c r="OZA18" s="41"/>
      <c r="OZB18" s="41"/>
      <c r="OZC18" s="41"/>
      <c r="OZD18" s="41"/>
      <c r="OZE18" s="41"/>
      <c r="OZF18" s="41"/>
      <c r="OZG18" s="41"/>
      <c r="OZH18" s="41"/>
      <c r="OZI18" s="41"/>
      <c r="OZJ18" s="41"/>
      <c r="OZK18" s="41"/>
      <c r="OZL18" s="41"/>
      <c r="OZM18" s="41"/>
      <c r="OZN18" s="41"/>
      <c r="OZO18" s="41"/>
      <c r="OZP18" s="41"/>
      <c r="OZQ18" s="41"/>
      <c r="OZR18" s="41"/>
      <c r="OZS18" s="41"/>
      <c r="OZT18" s="41"/>
      <c r="OZU18" s="41"/>
      <c r="OZV18" s="41"/>
      <c r="OZW18" s="41"/>
      <c r="OZX18" s="41"/>
      <c r="OZY18" s="41"/>
      <c r="OZZ18" s="41"/>
      <c r="PAA18" s="41"/>
      <c r="PAB18" s="41"/>
      <c r="PAC18" s="41"/>
      <c r="PAD18" s="41"/>
      <c r="PAE18" s="41"/>
      <c r="PAF18" s="41"/>
      <c r="PAG18" s="41"/>
      <c r="PAH18" s="41"/>
      <c r="PAI18" s="41"/>
      <c r="PAJ18" s="41"/>
      <c r="PAK18" s="41"/>
      <c r="PAL18" s="41"/>
      <c r="PAM18" s="41"/>
      <c r="PAN18" s="41"/>
      <c r="PAO18" s="41"/>
      <c r="PAP18" s="41"/>
      <c r="PAQ18" s="41"/>
      <c r="PAR18" s="41"/>
      <c r="PAS18" s="41"/>
      <c r="PAT18" s="41"/>
      <c r="PAU18" s="41"/>
      <c r="PAV18" s="41"/>
      <c r="PAW18" s="41"/>
      <c r="PAX18" s="41"/>
      <c r="PAY18" s="41"/>
      <c r="PAZ18" s="41"/>
      <c r="PBA18" s="41"/>
      <c r="PBB18" s="41"/>
      <c r="PBC18" s="41"/>
      <c r="PBD18" s="41"/>
      <c r="PBE18" s="41"/>
      <c r="PBF18" s="41"/>
      <c r="PBG18" s="41"/>
      <c r="PBH18" s="41"/>
      <c r="PBI18" s="41"/>
      <c r="PBJ18" s="41"/>
      <c r="PBK18" s="41"/>
      <c r="PBL18" s="41"/>
      <c r="PBM18" s="41"/>
      <c r="PBN18" s="41"/>
      <c r="PBO18" s="41"/>
      <c r="PBP18" s="41"/>
      <c r="PBQ18" s="41"/>
      <c r="PBR18" s="41"/>
      <c r="PBS18" s="41"/>
      <c r="PBT18" s="41"/>
      <c r="PBU18" s="41"/>
      <c r="PBV18" s="41"/>
      <c r="PBW18" s="41"/>
      <c r="PBX18" s="41"/>
      <c r="PBY18" s="41"/>
      <c r="PBZ18" s="41"/>
      <c r="PCA18" s="41"/>
      <c r="PCB18" s="41"/>
      <c r="PCC18" s="41"/>
      <c r="PCD18" s="41"/>
      <c r="PCE18" s="41"/>
      <c r="PCF18" s="41"/>
      <c r="PCG18" s="41"/>
      <c r="PCH18" s="41"/>
      <c r="PCI18" s="41"/>
      <c r="PCJ18" s="41"/>
      <c r="PCK18" s="41"/>
      <c r="PCL18" s="41"/>
      <c r="PCM18" s="41"/>
      <c r="PCN18" s="41"/>
      <c r="PCO18" s="41"/>
      <c r="PCP18" s="41"/>
      <c r="PCQ18" s="41"/>
      <c r="PCR18" s="41"/>
      <c r="PCS18" s="41"/>
      <c r="PCT18" s="41"/>
      <c r="PCU18" s="41"/>
      <c r="PCV18" s="41"/>
      <c r="PCW18" s="41"/>
      <c r="PCX18" s="41"/>
      <c r="PCY18" s="41"/>
      <c r="PCZ18" s="41"/>
      <c r="PDA18" s="41"/>
      <c r="PDB18" s="41"/>
      <c r="PDC18" s="41"/>
      <c r="PDD18" s="41"/>
      <c r="PDE18" s="41"/>
      <c r="PDF18" s="41"/>
      <c r="PDG18" s="41"/>
      <c r="PDH18" s="41"/>
      <c r="PDI18" s="41"/>
      <c r="PDJ18" s="41"/>
      <c r="PDK18" s="41"/>
      <c r="PDL18" s="41"/>
      <c r="PDM18" s="41"/>
      <c r="PDN18" s="41"/>
      <c r="PDO18" s="41"/>
      <c r="PDP18" s="41"/>
      <c r="PDQ18" s="41"/>
      <c r="PDR18" s="41"/>
      <c r="PDS18" s="41"/>
      <c r="PDT18" s="41"/>
      <c r="PDU18" s="41"/>
      <c r="PDV18" s="41"/>
      <c r="PDW18" s="41"/>
      <c r="PDX18" s="41"/>
      <c r="PDY18" s="41"/>
      <c r="PDZ18" s="41"/>
      <c r="PEA18" s="41"/>
      <c r="PEB18" s="41"/>
      <c r="PEC18" s="41"/>
      <c r="PED18" s="41"/>
      <c r="PEE18" s="41"/>
      <c r="PEF18" s="41"/>
      <c r="PEG18" s="41"/>
      <c r="PEH18" s="41"/>
      <c r="PEI18" s="41"/>
      <c r="PEJ18" s="41"/>
      <c r="PEK18" s="41"/>
      <c r="PEL18" s="41"/>
      <c r="PEM18" s="41"/>
      <c r="PEN18" s="41"/>
      <c r="PEO18" s="41"/>
      <c r="PEP18" s="41"/>
      <c r="PEQ18" s="41"/>
      <c r="PER18" s="41"/>
      <c r="PES18" s="41"/>
      <c r="PET18" s="41"/>
      <c r="PEU18" s="41"/>
      <c r="PEV18" s="41"/>
      <c r="PEW18" s="41"/>
      <c r="PEX18" s="41"/>
      <c r="PEY18" s="41"/>
      <c r="PEZ18" s="41"/>
      <c r="PFA18" s="41"/>
      <c r="PFB18" s="41"/>
      <c r="PFC18" s="41"/>
      <c r="PFD18" s="41"/>
      <c r="PFE18" s="41"/>
      <c r="PFF18" s="41"/>
      <c r="PFG18" s="41"/>
      <c r="PFH18" s="41"/>
      <c r="PFI18" s="41"/>
      <c r="PFJ18" s="41"/>
      <c r="PFK18" s="41"/>
      <c r="PFL18" s="41"/>
      <c r="PFM18" s="41"/>
      <c r="PFN18" s="41"/>
      <c r="PFO18" s="41"/>
      <c r="PFP18" s="41"/>
      <c r="PFQ18" s="41"/>
      <c r="PFR18" s="41"/>
      <c r="PFS18" s="41"/>
      <c r="PFT18" s="41"/>
      <c r="PFU18" s="41"/>
      <c r="PFV18" s="41"/>
      <c r="PFW18" s="41"/>
      <c r="PFX18" s="41"/>
      <c r="PFY18" s="41"/>
      <c r="PFZ18" s="41"/>
      <c r="PGA18" s="41"/>
      <c r="PGB18" s="41"/>
      <c r="PGC18" s="41"/>
      <c r="PGD18" s="41"/>
      <c r="PGE18" s="41"/>
      <c r="PGF18" s="41"/>
      <c r="PGG18" s="41"/>
      <c r="PGH18" s="41"/>
      <c r="PGI18" s="41"/>
      <c r="PGJ18" s="41"/>
      <c r="PGK18" s="41"/>
      <c r="PGL18" s="41"/>
      <c r="PGM18" s="41"/>
      <c r="PGN18" s="41"/>
      <c r="PGO18" s="41"/>
      <c r="PGP18" s="41"/>
      <c r="PGQ18" s="41"/>
      <c r="PGR18" s="41"/>
      <c r="PGS18" s="41"/>
      <c r="PGT18" s="41"/>
      <c r="PGU18" s="41"/>
      <c r="PGV18" s="41"/>
      <c r="PGW18" s="41"/>
      <c r="PGX18" s="41"/>
      <c r="PGY18" s="41"/>
      <c r="PGZ18" s="41"/>
      <c r="PHA18" s="41"/>
      <c r="PHB18" s="41"/>
      <c r="PHC18" s="41"/>
      <c r="PHD18" s="41"/>
      <c r="PHE18" s="41"/>
      <c r="PHF18" s="41"/>
      <c r="PHG18" s="41"/>
      <c r="PHH18" s="41"/>
      <c r="PHI18" s="41"/>
      <c r="PHJ18" s="41"/>
      <c r="PHK18" s="41"/>
      <c r="PHL18" s="41"/>
      <c r="PHM18" s="41"/>
      <c r="PHN18" s="41"/>
      <c r="PHO18" s="41"/>
      <c r="PHP18" s="41"/>
      <c r="PHQ18" s="41"/>
      <c r="PHR18" s="41"/>
      <c r="PHS18" s="41"/>
      <c r="PHT18" s="41"/>
      <c r="PHU18" s="41"/>
      <c r="PHV18" s="41"/>
      <c r="PHW18" s="41"/>
      <c r="PHX18" s="41"/>
      <c r="PHY18" s="41"/>
      <c r="PHZ18" s="41"/>
      <c r="PIA18" s="41"/>
      <c r="PIB18" s="41"/>
      <c r="PIC18" s="41"/>
      <c r="PID18" s="41"/>
      <c r="PIE18" s="41"/>
      <c r="PIF18" s="41"/>
      <c r="PIG18" s="41"/>
      <c r="PIH18" s="41"/>
      <c r="PII18" s="41"/>
      <c r="PIJ18" s="41"/>
      <c r="PIK18" s="41"/>
      <c r="PIL18" s="41"/>
      <c r="PIM18" s="41"/>
      <c r="PIN18" s="41"/>
      <c r="PIO18" s="41"/>
      <c r="PIP18" s="41"/>
      <c r="PIQ18" s="41"/>
      <c r="PIR18" s="41"/>
      <c r="PIS18" s="41"/>
      <c r="PIT18" s="41"/>
      <c r="PIU18" s="41"/>
      <c r="PIV18" s="41"/>
      <c r="PIW18" s="41"/>
      <c r="PIX18" s="41"/>
      <c r="PIY18" s="41"/>
      <c r="PIZ18" s="41"/>
      <c r="PJA18" s="41"/>
      <c r="PJB18" s="41"/>
      <c r="PJC18" s="41"/>
      <c r="PJD18" s="41"/>
      <c r="PJE18" s="41"/>
      <c r="PJF18" s="41"/>
      <c r="PJG18" s="41"/>
      <c r="PJH18" s="41"/>
      <c r="PJI18" s="41"/>
      <c r="PJJ18" s="41"/>
      <c r="PJK18" s="41"/>
      <c r="PJL18" s="41"/>
      <c r="PJM18" s="41"/>
      <c r="PJN18" s="41"/>
      <c r="PJO18" s="41"/>
      <c r="PJP18" s="41"/>
      <c r="PJQ18" s="41"/>
      <c r="PJR18" s="41"/>
      <c r="PJS18" s="41"/>
      <c r="PJT18" s="41"/>
      <c r="PJU18" s="41"/>
      <c r="PJV18" s="41"/>
      <c r="PJW18" s="41"/>
      <c r="PJX18" s="41"/>
      <c r="PJY18" s="41"/>
      <c r="PJZ18" s="41"/>
      <c r="PKA18" s="41"/>
      <c r="PKB18" s="41"/>
      <c r="PKC18" s="41"/>
      <c r="PKD18" s="41"/>
      <c r="PKE18" s="41"/>
      <c r="PKF18" s="41"/>
      <c r="PKG18" s="41"/>
      <c r="PKH18" s="41"/>
      <c r="PKI18" s="41"/>
      <c r="PKJ18" s="41"/>
      <c r="PKK18" s="41"/>
      <c r="PKL18" s="41"/>
      <c r="PKM18" s="41"/>
      <c r="PKN18" s="41"/>
      <c r="PKO18" s="41"/>
      <c r="PKP18" s="41"/>
      <c r="PKQ18" s="41"/>
      <c r="PKR18" s="41"/>
      <c r="PKS18" s="41"/>
      <c r="PKT18" s="41"/>
      <c r="PKU18" s="41"/>
      <c r="PKV18" s="41"/>
      <c r="PKW18" s="41"/>
      <c r="PKX18" s="41"/>
      <c r="PKY18" s="41"/>
      <c r="PKZ18" s="41"/>
      <c r="PLA18" s="41"/>
      <c r="PLB18" s="41"/>
      <c r="PLC18" s="41"/>
      <c r="PLD18" s="41"/>
      <c r="PLE18" s="41"/>
      <c r="PLF18" s="41"/>
      <c r="PLG18" s="41"/>
      <c r="PLH18" s="41"/>
      <c r="PLI18" s="41"/>
      <c r="PLJ18" s="41"/>
      <c r="PLK18" s="41"/>
      <c r="PLL18" s="41"/>
      <c r="PLM18" s="41"/>
      <c r="PLN18" s="41"/>
      <c r="PLO18" s="41"/>
      <c r="PLP18" s="41"/>
      <c r="PLQ18" s="41"/>
      <c r="PLR18" s="41"/>
      <c r="PLS18" s="41"/>
      <c r="PLT18" s="41"/>
      <c r="PLU18" s="41"/>
      <c r="PLV18" s="41"/>
      <c r="PLW18" s="41"/>
      <c r="PLX18" s="41"/>
      <c r="PLY18" s="41"/>
      <c r="PLZ18" s="41"/>
      <c r="PMA18" s="41"/>
      <c r="PMB18" s="41"/>
      <c r="PMC18" s="41"/>
      <c r="PMD18" s="41"/>
      <c r="PME18" s="41"/>
      <c r="PMF18" s="41"/>
      <c r="PMG18" s="41"/>
      <c r="PMH18" s="41"/>
      <c r="PMI18" s="41"/>
      <c r="PMJ18" s="41"/>
      <c r="PMK18" s="41"/>
      <c r="PML18" s="41"/>
      <c r="PMM18" s="41"/>
      <c r="PMN18" s="41"/>
      <c r="PMO18" s="41"/>
      <c r="PMP18" s="41"/>
      <c r="PMQ18" s="41"/>
      <c r="PMR18" s="41"/>
      <c r="PMS18" s="41"/>
      <c r="PMT18" s="41"/>
      <c r="PMU18" s="41"/>
      <c r="PMV18" s="41"/>
      <c r="PMW18" s="41"/>
      <c r="PMX18" s="41"/>
      <c r="PMY18" s="41"/>
      <c r="PMZ18" s="41"/>
      <c r="PNA18" s="41"/>
      <c r="PNB18" s="41"/>
      <c r="PNC18" s="41"/>
      <c r="PND18" s="41"/>
      <c r="PNE18" s="41"/>
      <c r="PNF18" s="41"/>
      <c r="PNG18" s="41"/>
      <c r="PNH18" s="41"/>
      <c r="PNI18" s="41"/>
      <c r="PNJ18" s="41"/>
      <c r="PNK18" s="41"/>
      <c r="PNL18" s="41"/>
      <c r="PNM18" s="41"/>
      <c r="PNN18" s="41"/>
      <c r="PNO18" s="41"/>
      <c r="PNP18" s="41"/>
      <c r="PNQ18" s="41"/>
      <c r="PNR18" s="41"/>
      <c r="PNS18" s="41"/>
      <c r="PNT18" s="41"/>
      <c r="PNU18" s="41"/>
      <c r="PNV18" s="41"/>
      <c r="PNW18" s="41"/>
      <c r="PNX18" s="41"/>
      <c r="PNY18" s="41"/>
      <c r="PNZ18" s="41"/>
      <c r="POA18" s="41"/>
      <c r="POB18" s="41"/>
      <c r="POC18" s="41"/>
      <c r="POD18" s="41"/>
      <c r="POE18" s="41"/>
      <c r="POF18" s="41"/>
      <c r="POG18" s="41"/>
      <c r="POH18" s="41"/>
      <c r="POI18" s="41"/>
      <c r="POJ18" s="41"/>
      <c r="POK18" s="41"/>
      <c r="POL18" s="41"/>
      <c r="POM18" s="41"/>
      <c r="PON18" s="41"/>
      <c r="POO18" s="41"/>
      <c r="POP18" s="41"/>
      <c r="POQ18" s="41"/>
      <c r="POR18" s="41"/>
      <c r="POS18" s="41"/>
      <c r="POT18" s="41"/>
      <c r="POU18" s="41"/>
      <c r="POV18" s="41"/>
      <c r="POW18" s="41"/>
      <c r="POX18" s="41"/>
      <c r="POY18" s="41"/>
      <c r="POZ18" s="41"/>
      <c r="PPA18" s="41"/>
      <c r="PPB18" s="41"/>
      <c r="PPC18" s="41"/>
      <c r="PPD18" s="41"/>
      <c r="PPE18" s="41"/>
      <c r="PPF18" s="41"/>
      <c r="PPG18" s="41"/>
      <c r="PPH18" s="41"/>
      <c r="PPI18" s="41"/>
      <c r="PPJ18" s="41"/>
      <c r="PPK18" s="41"/>
      <c r="PPL18" s="41"/>
      <c r="PPM18" s="41"/>
      <c r="PPN18" s="41"/>
      <c r="PPO18" s="41"/>
      <c r="PPP18" s="41"/>
      <c r="PPQ18" s="41"/>
      <c r="PPR18" s="41"/>
      <c r="PPS18" s="41"/>
      <c r="PPT18" s="41"/>
      <c r="PPU18" s="41"/>
      <c r="PPV18" s="41"/>
      <c r="PPW18" s="41"/>
      <c r="PPX18" s="41"/>
      <c r="PPY18" s="41"/>
      <c r="PPZ18" s="41"/>
      <c r="PQA18" s="41"/>
      <c r="PQB18" s="41"/>
      <c r="PQC18" s="41"/>
      <c r="PQD18" s="41"/>
      <c r="PQE18" s="41"/>
      <c r="PQF18" s="41"/>
      <c r="PQG18" s="41"/>
      <c r="PQH18" s="41"/>
      <c r="PQI18" s="41"/>
      <c r="PQJ18" s="41"/>
      <c r="PQK18" s="41"/>
      <c r="PQL18" s="41"/>
      <c r="PQM18" s="41"/>
      <c r="PQN18" s="41"/>
      <c r="PQO18" s="41"/>
      <c r="PQP18" s="41"/>
      <c r="PQQ18" s="41"/>
      <c r="PQR18" s="41"/>
      <c r="PQS18" s="41"/>
      <c r="PQT18" s="41"/>
      <c r="PQU18" s="41"/>
      <c r="PQV18" s="41"/>
      <c r="PQW18" s="41"/>
      <c r="PQX18" s="41"/>
      <c r="PQY18" s="41"/>
      <c r="PQZ18" s="41"/>
      <c r="PRA18" s="41"/>
      <c r="PRB18" s="41"/>
      <c r="PRC18" s="41"/>
      <c r="PRD18" s="41"/>
      <c r="PRE18" s="41"/>
      <c r="PRF18" s="41"/>
      <c r="PRG18" s="41"/>
      <c r="PRH18" s="41"/>
      <c r="PRI18" s="41"/>
      <c r="PRJ18" s="41"/>
      <c r="PRK18" s="41"/>
      <c r="PRL18" s="41"/>
      <c r="PRM18" s="41"/>
      <c r="PRN18" s="41"/>
      <c r="PRO18" s="41"/>
      <c r="PRP18" s="41"/>
      <c r="PRQ18" s="41"/>
      <c r="PRR18" s="41"/>
      <c r="PRS18" s="41"/>
      <c r="PRT18" s="41"/>
      <c r="PRU18" s="41"/>
      <c r="PRV18" s="41"/>
      <c r="PRW18" s="41"/>
      <c r="PRX18" s="41"/>
      <c r="PRY18" s="41"/>
      <c r="PRZ18" s="41"/>
      <c r="PSA18" s="41"/>
      <c r="PSB18" s="41"/>
      <c r="PSC18" s="41"/>
      <c r="PSD18" s="41"/>
      <c r="PSE18" s="41"/>
      <c r="PSF18" s="41"/>
      <c r="PSG18" s="41"/>
      <c r="PSH18" s="41"/>
      <c r="PSI18" s="41"/>
      <c r="PSJ18" s="41"/>
      <c r="PSK18" s="41"/>
      <c r="PSL18" s="41"/>
      <c r="PSM18" s="41"/>
      <c r="PSN18" s="41"/>
      <c r="PSO18" s="41"/>
      <c r="PSP18" s="41"/>
      <c r="PSQ18" s="41"/>
      <c r="PSR18" s="41"/>
      <c r="PSS18" s="41"/>
      <c r="PST18" s="41"/>
      <c r="PSU18" s="41"/>
      <c r="PSV18" s="41"/>
      <c r="PSW18" s="41"/>
      <c r="PSX18" s="41"/>
      <c r="PSY18" s="41"/>
      <c r="PSZ18" s="41"/>
      <c r="PTA18" s="41"/>
      <c r="PTB18" s="41"/>
      <c r="PTC18" s="41"/>
      <c r="PTD18" s="41"/>
      <c r="PTE18" s="41"/>
      <c r="PTF18" s="41"/>
      <c r="PTG18" s="41"/>
      <c r="PTH18" s="41"/>
      <c r="PTI18" s="41"/>
      <c r="PTJ18" s="41"/>
      <c r="PTK18" s="41"/>
      <c r="PTL18" s="41"/>
      <c r="PTM18" s="41"/>
      <c r="PTN18" s="41"/>
      <c r="PTO18" s="41"/>
      <c r="PTP18" s="41"/>
      <c r="PTQ18" s="41"/>
      <c r="PTR18" s="41"/>
      <c r="PTS18" s="41"/>
      <c r="PTT18" s="41"/>
      <c r="PTU18" s="41"/>
      <c r="PTV18" s="41"/>
      <c r="PTW18" s="41"/>
      <c r="PTX18" s="41"/>
      <c r="PTY18" s="41"/>
      <c r="PTZ18" s="41"/>
      <c r="PUA18" s="41"/>
      <c r="PUB18" s="41"/>
      <c r="PUC18" s="41"/>
      <c r="PUD18" s="41"/>
      <c r="PUE18" s="41"/>
      <c r="PUF18" s="41"/>
      <c r="PUG18" s="41"/>
      <c r="PUH18" s="41"/>
      <c r="PUI18" s="41"/>
      <c r="PUJ18" s="41"/>
      <c r="PUK18" s="41"/>
      <c r="PUL18" s="41"/>
      <c r="PUM18" s="41"/>
      <c r="PUN18" s="41"/>
      <c r="PUO18" s="41"/>
      <c r="PUP18" s="41"/>
      <c r="PUQ18" s="41"/>
      <c r="PUR18" s="41"/>
      <c r="PUS18" s="41"/>
      <c r="PUT18" s="41"/>
      <c r="PUU18" s="41"/>
      <c r="PUV18" s="41"/>
      <c r="PUW18" s="41"/>
      <c r="PUX18" s="41"/>
      <c r="PUY18" s="41"/>
      <c r="PUZ18" s="41"/>
      <c r="PVA18" s="41"/>
      <c r="PVB18" s="41"/>
      <c r="PVC18" s="41"/>
      <c r="PVD18" s="41"/>
      <c r="PVE18" s="41"/>
      <c r="PVF18" s="41"/>
      <c r="PVG18" s="41"/>
      <c r="PVH18" s="41"/>
      <c r="PVI18" s="41"/>
      <c r="PVJ18" s="41"/>
      <c r="PVK18" s="41"/>
      <c r="PVL18" s="41"/>
      <c r="PVM18" s="41"/>
      <c r="PVN18" s="41"/>
      <c r="PVO18" s="41"/>
      <c r="PVP18" s="41"/>
      <c r="PVQ18" s="41"/>
      <c r="PVR18" s="41"/>
      <c r="PVS18" s="41"/>
      <c r="PVT18" s="41"/>
      <c r="PVU18" s="41"/>
      <c r="PVV18" s="41"/>
      <c r="PVW18" s="41"/>
      <c r="PVX18" s="41"/>
      <c r="PVY18" s="41"/>
      <c r="PVZ18" s="41"/>
      <c r="PWA18" s="41"/>
      <c r="PWB18" s="41"/>
      <c r="PWC18" s="41"/>
      <c r="PWD18" s="41"/>
      <c r="PWE18" s="41"/>
      <c r="PWF18" s="41"/>
      <c r="PWG18" s="41"/>
      <c r="PWH18" s="41"/>
      <c r="PWI18" s="41"/>
      <c r="PWJ18" s="41"/>
      <c r="PWK18" s="41"/>
      <c r="PWL18" s="41"/>
      <c r="PWM18" s="41"/>
      <c r="PWN18" s="41"/>
      <c r="PWO18" s="41"/>
      <c r="PWP18" s="41"/>
      <c r="PWQ18" s="41"/>
      <c r="PWR18" s="41"/>
      <c r="PWS18" s="41"/>
      <c r="PWT18" s="41"/>
      <c r="PWU18" s="41"/>
      <c r="PWV18" s="41"/>
      <c r="PWW18" s="41"/>
      <c r="PWX18" s="41"/>
      <c r="PWY18" s="41"/>
      <c r="PWZ18" s="41"/>
      <c r="PXA18" s="41"/>
      <c r="PXB18" s="41"/>
      <c r="PXC18" s="41"/>
      <c r="PXD18" s="41"/>
      <c r="PXE18" s="41"/>
      <c r="PXF18" s="41"/>
      <c r="PXG18" s="41"/>
      <c r="PXH18" s="41"/>
      <c r="PXI18" s="41"/>
      <c r="PXJ18" s="41"/>
      <c r="PXK18" s="41"/>
      <c r="PXL18" s="41"/>
      <c r="PXM18" s="41"/>
      <c r="PXN18" s="41"/>
      <c r="PXO18" s="41"/>
      <c r="PXP18" s="41"/>
      <c r="PXQ18" s="41"/>
      <c r="PXR18" s="41"/>
      <c r="PXS18" s="41"/>
      <c r="PXT18" s="41"/>
      <c r="PXU18" s="41"/>
      <c r="PXV18" s="41"/>
      <c r="PXW18" s="41"/>
      <c r="PXX18" s="41"/>
      <c r="PXY18" s="41"/>
      <c r="PXZ18" s="41"/>
      <c r="PYA18" s="41"/>
      <c r="PYB18" s="41"/>
      <c r="PYC18" s="41"/>
      <c r="PYD18" s="41"/>
      <c r="PYE18" s="41"/>
      <c r="PYF18" s="41"/>
      <c r="PYG18" s="41"/>
      <c r="PYH18" s="41"/>
      <c r="PYI18" s="41"/>
      <c r="PYJ18" s="41"/>
      <c r="PYK18" s="41"/>
      <c r="PYL18" s="41"/>
      <c r="PYM18" s="41"/>
      <c r="PYN18" s="41"/>
      <c r="PYO18" s="41"/>
      <c r="PYP18" s="41"/>
      <c r="PYQ18" s="41"/>
      <c r="PYR18" s="41"/>
      <c r="PYS18" s="41"/>
      <c r="PYT18" s="41"/>
      <c r="PYU18" s="41"/>
      <c r="PYV18" s="41"/>
      <c r="PYW18" s="41"/>
      <c r="PYX18" s="41"/>
      <c r="PYY18" s="41"/>
      <c r="PYZ18" s="41"/>
      <c r="PZA18" s="41"/>
      <c r="PZB18" s="41"/>
      <c r="PZC18" s="41"/>
      <c r="PZD18" s="41"/>
      <c r="PZE18" s="41"/>
      <c r="PZF18" s="41"/>
      <c r="PZG18" s="41"/>
      <c r="PZH18" s="41"/>
      <c r="PZI18" s="41"/>
      <c r="PZJ18" s="41"/>
      <c r="PZK18" s="41"/>
      <c r="PZL18" s="41"/>
      <c r="PZM18" s="41"/>
      <c r="PZN18" s="41"/>
      <c r="PZO18" s="41"/>
      <c r="PZP18" s="41"/>
      <c r="PZQ18" s="41"/>
      <c r="PZR18" s="41"/>
      <c r="PZS18" s="41"/>
      <c r="PZT18" s="41"/>
      <c r="PZU18" s="41"/>
      <c r="PZV18" s="41"/>
      <c r="PZW18" s="41"/>
      <c r="PZX18" s="41"/>
      <c r="PZY18" s="41"/>
      <c r="PZZ18" s="41"/>
      <c r="QAA18" s="41"/>
      <c r="QAB18" s="41"/>
      <c r="QAC18" s="41"/>
      <c r="QAD18" s="41"/>
      <c r="QAE18" s="41"/>
      <c r="QAF18" s="41"/>
      <c r="QAG18" s="41"/>
      <c r="QAH18" s="41"/>
      <c r="QAI18" s="41"/>
      <c r="QAJ18" s="41"/>
      <c r="QAK18" s="41"/>
      <c r="QAL18" s="41"/>
      <c r="QAM18" s="41"/>
      <c r="QAN18" s="41"/>
      <c r="QAO18" s="41"/>
      <c r="QAP18" s="41"/>
      <c r="QAQ18" s="41"/>
      <c r="QAR18" s="41"/>
      <c r="QAS18" s="41"/>
      <c r="QAT18" s="41"/>
      <c r="QAU18" s="41"/>
      <c r="QAV18" s="41"/>
      <c r="QAW18" s="41"/>
      <c r="QAX18" s="41"/>
      <c r="QAY18" s="41"/>
      <c r="QAZ18" s="41"/>
      <c r="QBA18" s="41"/>
      <c r="QBB18" s="41"/>
      <c r="QBC18" s="41"/>
      <c r="QBD18" s="41"/>
      <c r="QBE18" s="41"/>
      <c r="QBF18" s="41"/>
      <c r="QBG18" s="41"/>
      <c r="QBH18" s="41"/>
      <c r="QBI18" s="41"/>
      <c r="QBJ18" s="41"/>
      <c r="QBK18" s="41"/>
      <c r="QBL18" s="41"/>
      <c r="QBM18" s="41"/>
      <c r="QBN18" s="41"/>
      <c r="QBO18" s="41"/>
      <c r="QBP18" s="41"/>
      <c r="QBQ18" s="41"/>
      <c r="QBR18" s="41"/>
      <c r="QBS18" s="41"/>
      <c r="QBT18" s="41"/>
      <c r="QBU18" s="41"/>
      <c r="QBV18" s="41"/>
      <c r="QBW18" s="41"/>
      <c r="QBX18" s="41"/>
      <c r="QBY18" s="41"/>
      <c r="QBZ18" s="41"/>
      <c r="QCA18" s="41"/>
      <c r="QCB18" s="41"/>
      <c r="QCC18" s="41"/>
      <c r="QCD18" s="41"/>
      <c r="QCE18" s="41"/>
      <c r="QCF18" s="41"/>
      <c r="QCG18" s="41"/>
      <c r="QCH18" s="41"/>
      <c r="QCI18" s="41"/>
      <c r="QCJ18" s="41"/>
      <c r="QCK18" s="41"/>
      <c r="QCL18" s="41"/>
      <c r="QCM18" s="41"/>
      <c r="QCN18" s="41"/>
      <c r="QCO18" s="41"/>
      <c r="QCP18" s="41"/>
      <c r="QCQ18" s="41"/>
      <c r="QCR18" s="41"/>
      <c r="QCS18" s="41"/>
      <c r="QCT18" s="41"/>
      <c r="QCU18" s="41"/>
      <c r="QCV18" s="41"/>
      <c r="QCW18" s="41"/>
      <c r="QCX18" s="41"/>
      <c r="QCY18" s="41"/>
      <c r="QCZ18" s="41"/>
      <c r="QDA18" s="41"/>
      <c r="QDB18" s="41"/>
      <c r="QDC18" s="41"/>
      <c r="QDD18" s="41"/>
      <c r="QDE18" s="41"/>
      <c r="QDF18" s="41"/>
      <c r="QDG18" s="41"/>
      <c r="QDH18" s="41"/>
      <c r="QDI18" s="41"/>
      <c r="QDJ18" s="41"/>
      <c r="QDK18" s="41"/>
      <c r="QDL18" s="41"/>
      <c r="QDM18" s="41"/>
      <c r="QDN18" s="41"/>
      <c r="QDO18" s="41"/>
      <c r="QDP18" s="41"/>
      <c r="QDQ18" s="41"/>
      <c r="QDR18" s="41"/>
      <c r="QDS18" s="41"/>
      <c r="QDT18" s="41"/>
      <c r="QDU18" s="41"/>
      <c r="QDV18" s="41"/>
      <c r="QDW18" s="41"/>
      <c r="QDX18" s="41"/>
      <c r="QDY18" s="41"/>
      <c r="QDZ18" s="41"/>
      <c r="QEA18" s="41"/>
      <c r="QEB18" s="41"/>
      <c r="QEC18" s="41"/>
      <c r="QED18" s="41"/>
      <c r="QEE18" s="41"/>
      <c r="QEF18" s="41"/>
      <c r="QEG18" s="41"/>
      <c r="QEH18" s="41"/>
      <c r="QEI18" s="41"/>
      <c r="QEJ18" s="41"/>
      <c r="QEK18" s="41"/>
      <c r="QEL18" s="41"/>
      <c r="QEM18" s="41"/>
      <c r="QEN18" s="41"/>
      <c r="QEO18" s="41"/>
      <c r="QEP18" s="41"/>
      <c r="QEQ18" s="41"/>
      <c r="QER18" s="41"/>
      <c r="QES18" s="41"/>
      <c r="QET18" s="41"/>
      <c r="QEU18" s="41"/>
      <c r="QEV18" s="41"/>
      <c r="QEW18" s="41"/>
      <c r="QEX18" s="41"/>
      <c r="QEY18" s="41"/>
      <c r="QEZ18" s="41"/>
      <c r="QFA18" s="41"/>
      <c r="QFB18" s="41"/>
      <c r="QFC18" s="41"/>
      <c r="QFD18" s="41"/>
      <c r="QFE18" s="41"/>
      <c r="QFF18" s="41"/>
      <c r="QFG18" s="41"/>
      <c r="QFH18" s="41"/>
      <c r="QFI18" s="41"/>
      <c r="QFJ18" s="41"/>
      <c r="QFK18" s="41"/>
      <c r="QFL18" s="41"/>
      <c r="QFM18" s="41"/>
      <c r="QFN18" s="41"/>
      <c r="QFO18" s="41"/>
      <c r="QFP18" s="41"/>
      <c r="QFQ18" s="41"/>
      <c r="QFR18" s="41"/>
      <c r="QFS18" s="41"/>
      <c r="QFT18" s="41"/>
      <c r="QFU18" s="41"/>
      <c r="QFV18" s="41"/>
      <c r="QFW18" s="41"/>
      <c r="QFX18" s="41"/>
      <c r="QFY18" s="41"/>
      <c r="QFZ18" s="41"/>
      <c r="QGA18" s="41"/>
      <c r="QGB18" s="41"/>
      <c r="QGC18" s="41"/>
      <c r="QGD18" s="41"/>
      <c r="QGE18" s="41"/>
      <c r="QGF18" s="41"/>
      <c r="QGG18" s="41"/>
      <c r="QGH18" s="41"/>
      <c r="QGI18" s="41"/>
      <c r="QGJ18" s="41"/>
      <c r="QGK18" s="41"/>
      <c r="QGL18" s="41"/>
      <c r="QGM18" s="41"/>
      <c r="QGN18" s="41"/>
      <c r="QGO18" s="41"/>
      <c r="QGP18" s="41"/>
      <c r="QGQ18" s="41"/>
      <c r="QGR18" s="41"/>
      <c r="QGS18" s="41"/>
      <c r="QGT18" s="41"/>
      <c r="QGU18" s="41"/>
      <c r="QGV18" s="41"/>
      <c r="QGW18" s="41"/>
      <c r="QGX18" s="41"/>
      <c r="QGY18" s="41"/>
      <c r="QGZ18" s="41"/>
      <c r="QHA18" s="41"/>
      <c r="QHB18" s="41"/>
      <c r="QHC18" s="41"/>
      <c r="QHD18" s="41"/>
      <c r="QHE18" s="41"/>
      <c r="QHF18" s="41"/>
      <c r="QHG18" s="41"/>
      <c r="QHH18" s="41"/>
      <c r="QHI18" s="41"/>
      <c r="QHJ18" s="41"/>
      <c r="QHK18" s="41"/>
      <c r="QHL18" s="41"/>
      <c r="QHM18" s="41"/>
      <c r="QHN18" s="41"/>
      <c r="QHO18" s="41"/>
      <c r="QHP18" s="41"/>
      <c r="QHQ18" s="41"/>
      <c r="QHR18" s="41"/>
      <c r="QHS18" s="41"/>
      <c r="QHT18" s="41"/>
      <c r="QHU18" s="41"/>
      <c r="QHV18" s="41"/>
      <c r="QHW18" s="41"/>
      <c r="QHX18" s="41"/>
      <c r="QHY18" s="41"/>
      <c r="QHZ18" s="41"/>
      <c r="QIA18" s="41"/>
      <c r="QIB18" s="41"/>
      <c r="QIC18" s="41"/>
      <c r="QID18" s="41"/>
      <c r="QIE18" s="41"/>
      <c r="QIF18" s="41"/>
      <c r="QIG18" s="41"/>
      <c r="QIH18" s="41"/>
      <c r="QII18" s="41"/>
      <c r="QIJ18" s="41"/>
      <c r="QIK18" s="41"/>
      <c r="QIL18" s="41"/>
      <c r="QIM18" s="41"/>
      <c r="QIN18" s="41"/>
      <c r="QIO18" s="41"/>
      <c r="QIP18" s="41"/>
      <c r="QIQ18" s="41"/>
      <c r="QIR18" s="41"/>
      <c r="QIS18" s="41"/>
      <c r="QIT18" s="41"/>
      <c r="QIU18" s="41"/>
      <c r="QIV18" s="41"/>
      <c r="QIW18" s="41"/>
      <c r="QIX18" s="41"/>
      <c r="QIY18" s="41"/>
      <c r="QIZ18" s="41"/>
      <c r="QJA18" s="41"/>
      <c r="QJB18" s="41"/>
      <c r="QJC18" s="41"/>
      <c r="QJD18" s="41"/>
      <c r="QJE18" s="41"/>
      <c r="QJF18" s="41"/>
      <c r="QJG18" s="41"/>
      <c r="QJH18" s="41"/>
      <c r="QJI18" s="41"/>
      <c r="QJJ18" s="41"/>
      <c r="QJK18" s="41"/>
      <c r="QJL18" s="41"/>
      <c r="QJM18" s="41"/>
      <c r="QJN18" s="41"/>
      <c r="QJO18" s="41"/>
      <c r="QJP18" s="41"/>
      <c r="QJQ18" s="41"/>
      <c r="QJR18" s="41"/>
      <c r="QJS18" s="41"/>
      <c r="QJT18" s="41"/>
      <c r="QJU18" s="41"/>
      <c r="QJV18" s="41"/>
      <c r="QJW18" s="41"/>
      <c r="QJX18" s="41"/>
      <c r="QJY18" s="41"/>
      <c r="QJZ18" s="41"/>
      <c r="QKA18" s="41"/>
      <c r="QKB18" s="41"/>
      <c r="QKC18" s="41"/>
      <c r="QKD18" s="41"/>
      <c r="QKE18" s="41"/>
      <c r="QKF18" s="41"/>
      <c r="QKG18" s="41"/>
      <c r="QKH18" s="41"/>
      <c r="QKI18" s="41"/>
      <c r="QKJ18" s="41"/>
      <c r="QKK18" s="41"/>
      <c r="QKL18" s="41"/>
      <c r="QKM18" s="41"/>
      <c r="QKN18" s="41"/>
      <c r="QKO18" s="41"/>
      <c r="QKP18" s="41"/>
      <c r="QKQ18" s="41"/>
      <c r="QKR18" s="41"/>
      <c r="QKS18" s="41"/>
      <c r="QKT18" s="41"/>
      <c r="QKU18" s="41"/>
      <c r="QKV18" s="41"/>
      <c r="QKW18" s="41"/>
      <c r="QKX18" s="41"/>
      <c r="QKY18" s="41"/>
      <c r="QKZ18" s="41"/>
      <c r="QLA18" s="41"/>
      <c r="QLB18" s="41"/>
      <c r="QLC18" s="41"/>
      <c r="QLD18" s="41"/>
      <c r="QLE18" s="41"/>
      <c r="QLF18" s="41"/>
      <c r="QLG18" s="41"/>
      <c r="QLH18" s="41"/>
      <c r="QLI18" s="41"/>
      <c r="QLJ18" s="41"/>
      <c r="QLK18" s="41"/>
      <c r="QLL18" s="41"/>
      <c r="QLM18" s="41"/>
      <c r="QLN18" s="41"/>
      <c r="QLO18" s="41"/>
      <c r="QLP18" s="41"/>
      <c r="QLQ18" s="41"/>
      <c r="QLR18" s="41"/>
      <c r="QLS18" s="41"/>
      <c r="QLT18" s="41"/>
      <c r="QLU18" s="41"/>
      <c r="QLV18" s="41"/>
      <c r="QLW18" s="41"/>
      <c r="QLX18" s="41"/>
      <c r="QLY18" s="41"/>
      <c r="QLZ18" s="41"/>
      <c r="QMA18" s="41"/>
      <c r="QMB18" s="41"/>
      <c r="QMC18" s="41"/>
      <c r="QMD18" s="41"/>
      <c r="QME18" s="41"/>
      <c r="QMF18" s="41"/>
      <c r="QMG18" s="41"/>
      <c r="QMH18" s="41"/>
      <c r="QMI18" s="41"/>
      <c r="QMJ18" s="41"/>
      <c r="QMK18" s="41"/>
      <c r="QML18" s="41"/>
      <c r="QMM18" s="41"/>
      <c r="QMN18" s="41"/>
      <c r="QMO18" s="41"/>
      <c r="QMP18" s="41"/>
      <c r="QMQ18" s="41"/>
      <c r="QMR18" s="41"/>
      <c r="QMS18" s="41"/>
      <c r="QMT18" s="41"/>
      <c r="QMU18" s="41"/>
      <c r="QMV18" s="41"/>
      <c r="QMW18" s="41"/>
      <c r="QMX18" s="41"/>
      <c r="QMY18" s="41"/>
      <c r="QMZ18" s="41"/>
      <c r="QNA18" s="41"/>
      <c r="QNB18" s="41"/>
      <c r="QNC18" s="41"/>
      <c r="QND18" s="41"/>
      <c r="QNE18" s="41"/>
      <c r="QNF18" s="41"/>
      <c r="QNG18" s="41"/>
      <c r="QNH18" s="41"/>
      <c r="QNI18" s="41"/>
      <c r="QNJ18" s="41"/>
      <c r="QNK18" s="41"/>
      <c r="QNL18" s="41"/>
      <c r="QNM18" s="41"/>
      <c r="QNN18" s="41"/>
      <c r="QNO18" s="41"/>
      <c r="QNP18" s="41"/>
      <c r="QNQ18" s="41"/>
      <c r="QNR18" s="41"/>
      <c r="QNS18" s="41"/>
      <c r="QNT18" s="41"/>
      <c r="QNU18" s="41"/>
      <c r="QNV18" s="41"/>
      <c r="QNW18" s="41"/>
      <c r="QNX18" s="41"/>
      <c r="QNY18" s="41"/>
      <c r="QNZ18" s="41"/>
      <c r="QOA18" s="41"/>
      <c r="QOB18" s="41"/>
      <c r="QOC18" s="41"/>
      <c r="QOD18" s="41"/>
      <c r="QOE18" s="41"/>
      <c r="QOF18" s="41"/>
      <c r="QOG18" s="41"/>
      <c r="QOH18" s="41"/>
      <c r="QOI18" s="41"/>
      <c r="QOJ18" s="41"/>
      <c r="QOK18" s="41"/>
      <c r="QOL18" s="41"/>
      <c r="QOM18" s="41"/>
      <c r="QON18" s="41"/>
      <c r="QOO18" s="41"/>
      <c r="QOP18" s="41"/>
      <c r="QOQ18" s="41"/>
      <c r="QOR18" s="41"/>
      <c r="QOS18" s="41"/>
      <c r="QOT18" s="41"/>
      <c r="QOU18" s="41"/>
      <c r="QOV18" s="41"/>
      <c r="QOW18" s="41"/>
      <c r="QOX18" s="41"/>
      <c r="QOY18" s="41"/>
      <c r="QOZ18" s="41"/>
      <c r="QPA18" s="41"/>
      <c r="QPB18" s="41"/>
      <c r="QPC18" s="41"/>
      <c r="QPD18" s="41"/>
      <c r="QPE18" s="41"/>
      <c r="QPF18" s="41"/>
      <c r="QPG18" s="41"/>
      <c r="QPH18" s="41"/>
      <c r="QPI18" s="41"/>
      <c r="QPJ18" s="41"/>
      <c r="QPK18" s="41"/>
      <c r="QPL18" s="41"/>
      <c r="QPM18" s="41"/>
      <c r="QPN18" s="41"/>
      <c r="QPO18" s="41"/>
      <c r="QPP18" s="41"/>
      <c r="QPQ18" s="41"/>
      <c r="QPR18" s="41"/>
      <c r="QPS18" s="41"/>
      <c r="QPT18" s="41"/>
      <c r="QPU18" s="41"/>
      <c r="QPV18" s="41"/>
      <c r="QPW18" s="41"/>
      <c r="QPX18" s="41"/>
      <c r="QPY18" s="41"/>
      <c r="QPZ18" s="41"/>
      <c r="QQA18" s="41"/>
      <c r="QQB18" s="41"/>
      <c r="QQC18" s="41"/>
      <c r="QQD18" s="41"/>
      <c r="QQE18" s="41"/>
      <c r="QQF18" s="41"/>
      <c r="QQG18" s="41"/>
      <c r="QQH18" s="41"/>
      <c r="QQI18" s="41"/>
      <c r="QQJ18" s="41"/>
      <c r="QQK18" s="41"/>
      <c r="QQL18" s="41"/>
      <c r="QQM18" s="41"/>
      <c r="QQN18" s="41"/>
      <c r="QQO18" s="41"/>
      <c r="QQP18" s="41"/>
      <c r="QQQ18" s="41"/>
      <c r="QQR18" s="41"/>
      <c r="QQS18" s="41"/>
      <c r="QQT18" s="41"/>
      <c r="QQU18" s="41"/>
      <c r="QQV18" s="41"/>
      <c r="QQW18" s="41"/>
      <c r="QQX18" s="41"/>
      <c r="QQY18" s="41"/>
      <c r="QQZ18" s="41"/>
      <c r="QRA18" s="41"/>
      <c r="QRB18" s="41"/>
      <c r="QRC18" s="41"/>
      <c r="QRD18" s="41"/>
      <c r="QRE18" s="41"/>
      <c r="QRF18" s="41"/>
      <c r="QRG18" s="41"/>
      <c r="QRH18" s="41"/>
      <c r="QRI18" s="41"/>
      <c r="QRJ18" s="41"/>
      <c r="QRK18" s="41"/>
      <c r="QRL18" s="41"/>
      <c r="QRM18" s="41"/>
      <c r="QRN18" s="41"/>
      <c r="QRO18" s="41"/>
      <c r="QRP18" s="41"/>
      <c r="QRQ18" s="41"/>
      <c r="QRR18" s="41"/>
      <c r="QRS18" s="41"/>
      <c r="QRT18" s="41"/>
      <c r="QRU18" s="41"/>
      <c r="QRV18" s="41"/>
      <c r="QRW18" s="41"/>
      <c r="QRX18" s="41"/>
      <c r="QRY18" s="41"/>
      <c r="QRZ18" s="41"/>
      <c r="QSA18" s="41"/>
      <c r="QSB18" s="41"/>
      <c r="QSC18" s="41"/>
      <c r="QSD18" s="41"/>
      <c r="QSE18" s="41"/>
      <c r="QSF18" s="41"/>
      <c r="QSG18" s="41"/>
      <c r="QSH18" s="41"/>
      <c r="QSI18" s="41"/>
      <c r="QSJ18" s="41"/>
      <c r="QSK18" s="41"/>
      <c r="QSL18" s="41"/>
      <c r="QSM18" s="41"/>
      <c r="QSN18" s="41"/>
      <c r="QSO18" s="41"/>
      <c r="QSP18" s="41"/>
      <c r="QSQ18" s="41"/>
      <c r="QSR18" s="41"/>
      <c r="QSS18" s="41"/>
      <c r="QST18" s="41"/>
      <c r="QSU18" s="41"/>
      <c r="QSV18" s="41"/>
      <c r="QSW18" s="41"/>
      <c r="QSX18" s="41"/>
      <c r="QSY18" s="41"/>
      <c r="QSZ18" s="41"/>
      <c r="QTA18" s="41"/>
      <c r="QTB18" s="41"/>
      <c r="QTC18" s="41"/>
      <c r="QTD18" s="41"/>
      <c r="QTE18" s="41"/>
      <c r="QTF18" s="41"/>
      <c r="QTG18" s="41"/>
      <c r="QTH18" s="41"/>
      <c r="QTI18" s="41"/>
      <c r="QTJ18" s="41"/>
      <c r="QTK18" s="41"/>
      <c r="QTL18" s="41"/>
      <c r="QTM18" s="41"/>
      <c r="QTN18" s="41"/>
      <c r="QTO18" s="41"/>
      <c r="QTP18" s="41"/>
      <c r="QTQ18" s="41"/>
      <c r="QTR18" s="41"/>
      <c r="QTS18" s="41"/>
      <c r="QTT18" s="41"/>
      <c r="QTU18" s="41"/>
      <c r="QTV18" s="41"/>
      <c r="QTW18" s="41"/>
      <c r="QTX18" s="41"/>
      <c r="QTY18" s="41"/>
      <c r="QTZ18" s="41"/>
      <c r="QUA18" s="41"/>
      <c r="QUB18" s="41"/>
      <c r="QUC18" s="41"/>
      <c r="QUD18" s="41"/>
      <c r="QUE18" s="41"/>
      <c r="QUF18" s="41"/>
      <c r="QUG18" s="41"/>
      <c r="QUH18" s="41"/>
      <c r="QUI18" s="41"/>
      <c r="QUJ18" s="41"/>
      <c r="QUK18" s="41"/>
      <c r="QUL18" s="41"/>
      <c r="QUM18" s="41"/>
      <c r="QUN18" s="41"/>
      <c r="QUO18" s="41"/>
      <c r="QUP18" s="41"/>
      <c r="QUQ18" s="41"/>
      <c r="QUR18" s="41"/>
      <c r="QUS18" s="41"/>
      <c r="QUT18" s="41"/>
      <c r="QUU18" s="41"/>
      <c r="QUV18" s="41"/>
      <c r="QUW18" s="41"/>
      <c r="QUX18" s="41"/>
      <c r="QUY18" s="41"/>
      <c r="QUZ18" s="41"/>
      <c r="QVA18" s="41"/>
      <c r="QVB18" s="41"/>
      <c r="QVC18" s="41"/>
      <c r="QVD18" s="41"/>
      <c r="QVE18" s="41"/>
      <c r="QVF18" s="41"/>
      <c r="QVG18" s="41"/>
      <c r="QVH18" s="41"/>
      <c r="QVI18" s="41"/>
      <c r="QVJ18" s="41"/>
      <c r="QVK18" s="41"/>
      <c r="QVL18" s="41"/>
      <c r="QVM18" s="41"/>
      <c r="QVN18" s="41"/>
      <c r="QVO18" s="41"/>
      <c r="QVP18" s="41"/>
      <c r="QVQ18" s="41"/>
      <c r="QVR18" s="41"/>
      <c r="QVS18" s="41"/>
      <c r="QVT18" s="41"/>
      <c r="QVU18" s="41"/>
      <c r="QVV18" s="41"/>
      <c r="QVW18" s="41"/>
      <c r="QVX18" s="41"/>
      <c r="QVY18" s="41"/>
      <c r="QVZ18" s="41"/>
      <c r="QWA18" s="41"/>
      <c r="QWB18" s="41"/>
      <c r="QWC18" s="41"/>
      <c r="QWD18" s="41"/>
      <c r="QWE18" s="41"/>
      <c r="QWF18" s="41"/>
      <c r="QWG18" s="41"/>
      <c r="QWH18" s="41"/>
      <c r="QWI18" s="41"/>
      <c r="QWJ18" s="41"/>
      <c r="QWK18" s="41"/>
      <c r="QWL18" s="41"/>
      <c r="QWM18" s="41"/>
      <c r="QWN18" s="41"/>
      <c r="QWO18" s="41"/>
      <c r="QWP18" s="41"/>
      <c r="QWQ18" s="41"/>
      <c r="QWR18" s="41"/>
      <c r="QWS18" s="41"/>
      <c r="QWT18" s="41"/>
      <c r="QWU18" s="41"/>
      <c r="QWV18" s="41"/>
      <c r="QWW18" s="41"/>
      <c r="QWX18" s="41"/>
      <c r="QWY18" s="41"/>
      <c r="QWZ18" s="41"/>
      <c r="QXA18" s="41"/>
      <c r="QXB18" s="41"/>
      <c r="QXC18" s="41"/>
      <c r="QXD18" s="41"/>
      <c r="QXE18" s="41"/>
      <c r="QXF18" s="41"/>
      <c r="QXG18" s="41"/>
      <c r="QXH18" s="41"/>
      <c r="QXI18" s="41"/>
      <c r="QXJ18" s="41"/>
      <c r="QXK18" s="41"/>
      <c r="QXL18" s="41"/>
      <c r="QXM18" s="41"/>
      <c r="QXN18" s="41"/>
      <c r="QXO18" s="41"/>
      <c r="QXP18" s="41"/>
      <c r="QXQ18" s="41"/>
      <c r="QXR18" s="41"/>
      <c r="QXS18" s="41"/>
      <c r="QXT18" s="41"/>
      <c r="QXU18" s="41"/>
      <c r="QXV18" s="41"/>
      <c r="QXW18" s="41"/>
      <c r="QXX18" s="41"/>
      <c r="QXY18" s="41"/>
      <c r="QXZ18" s="41"/>
      <c r="QYA18" s="41"/>
      <c r="QYB18" s="41"/>
      <c r="QYC18" s="41"/>
      <c r="QYD18" s="41"/>
      <c r="QYE18" s="41"/>
      <c r="QYF18" s="41"/>
      <c r="QYG18" s="41"/>
      <c r="QYH18" s="41"/>
      <c r="QYI18" s="41"/>
      <c r="QYJ18" s="41"/>
      <c r="QYK18" s="41"/>
      <c r="QYL18" s="41"/>
      <c r="QYM18" s="41"/>
      <c r="QYN18" s="41"/>
      <c r="QYO18" s="41"/>
      <c r="QYP18" s="41"/>
      <c r="QYQ18" s="41"/>
      <c r="QYR18" s="41"/>
      <c r="QYS18" s="41"/>
      <c r="QYT18" s="41"/>
      <c r="QYU18" s="41"/>
      <c r="QYV18" s="41"/>
      <c r="QYW18" s="41"/>
      <c r="QYX18" s="41"/>
      <c r="QYY18" s="41"/>
      <c r="QYZ18" s="41"/>
      <c r="QZA18" s="41"/>
      <c r="QZB18" s="41"/>
      <c r="QZC18" s="41"/>
      <c r="QZD18" s="41"/>
      <c r="QZE18" s="41"/>
      <c r="QZF18" s="41"/>
      <c r="QZG18" s="41"/>
      <c r="QZH18" s="41"/>
      <c r="QZI18" s="41"/>
      <c r="QZJ18" s="41"/>
      <c r="QZK18" s="41"/>
      <c r="QZL18" s="41"/>
      <c r="QZM18" s="41"/>
      <c r="QZN18" s="41"/>
      <c r="QZO18" s="41"/>
      <c r="QZP18" s="41"/>
      <c r="QZQ18" s="41"/>
      <c r="QZR18" s="41"/>
      <c r="QZS18" s="41"/>
      <c r="QZT18" s="41"/>
      <c r="QZU18" s="41"/>
      <c r="QZV18" s="41"/>
      <c r="QZW18" s="41"/>
      <c r="QZX18" s="41"/>
      <c r="QZY18" s="41"/>
      <c r="QZZ18" s="41"/>
      <c r="RAA18" s="41"/>
      <c r="RAB18" s="41"/>
      <c r="RAC18" s="41"/>
      <c r="RAD18" s="41"/>
      <c r="RAE18" s="41"/>
      <c r="RAF18" s="41"/>
      <c r="RAG18" s="41"/>
      <c r="RAH18" s="41"/>
      <c r="RAI18" s="41"/>
      <c r="RAJ18" s="41"/>
      <c r="RAK18" s="41"/>
      <c r="RAL18" s="41"/>
      <c r="RAM18" s="41"/>
      <c r="RAN18" s="41"/>
      <c r="RAO18" s="41"/>
      <c r="RAP18" s="41"/>
      <c r="RAQ18" s="41"/>
      <c r="RAR18" s="41"/>
      <c r="RAS18" s="41"/>
      <c r="RAT18" s="41"/>
      <c r="RAU18" s="41"/>
      <c r="RAV18" s="41"/>
      <c r="RAW18" s="41"/>
      <c r="RAX18" s="41"/>
      <c r="RAY18" s="41"/>
      <c r="RAZ18" s="41"/>
      <c r="RBA18" s="41"/>
      <c r="RBB18" s="41"/>
      <c r="RBC18" s="41"/>
      <c r="RBD18" s="41"/>
      <c r="RBE18" s="41"/>
      <c r="RBF18" s="41"/>
      <c r="RBG18" s="41"/>
      <c r="RBH18" s="41"/>
      <c r="RBI18" s="41"/>
      <c r="RBJ18" s="41"/>
      <c r="RBK18" s="41"/>
      <c r="RBL18" s="41"/>
      <c r="RBM18" s="41"/>
      <c r="RBN18" s="41"/>
      <c r="RBO18" s="41"/>
      <c r="RBP18" s="41"/>
      <c r="RBQ18" s="41"/>
      <c r="RBR18" s="41"/>
      <c r="RBS18" s="41"/>
      <c r="RBT18" s="41"/>
      <c r="RBU18" s="41"/>
      <c r="RBV18" s="41"/>
      <c r="RBW18" s="41"/>
      <c r="RBX18" s="41"/>
      <c r="RBY18" s="41"/>
      <c r="RBZ18" s="41"/>
      <c r="RCA18" s="41"/>
      <c r="RCB18" s="41"/>
      <c r="RCC18" s="41"/>
      <c r="RCD18" s="41"/>
      <c r="RCE18" s="41"/>
      <c r="RCF18" s="41"/>
      <c r="RCG18" s="41"/>
      <c r="RCH18" s="41"/>
      <c r="RCI18" s="41"/>
      <c r="RCJ18" s="41"/>
      <c r="RCK18" s="41"/>
      <c r="RCL18" s="41"/>
      <c r="RCM18" s="41"/>
      <c r="RCN18" s="41"/>
      <c r="RCO18" s="41"/>
      <c r="RCP18" s="41"/>
      <c r="RCQ18" s="41"/>
      <c r="RCR18" s="41"/>
      <c r="RCS18" s="41"/>
      <c r="RCT18" s="41"/>
      <c r="RCU18" s="41"/>
      <c r="RCV18" s="41"/>
      <c r="RCW18" s="41"/>
      <c r="RCX18" s="41"/>
      <c r="RCY18" s="41"/>
      <c r="RCZ18" s="41"/>
      <c r="RDA18" s="41"/>
      <c r="RDB18" s="41"/>
      <c r="RDC18" s="41"/>
      <c r="RDD18" s="41"/>
      <c r="RDE18" s="41"/>
      <c r="RDF18" s="41"/>
      <c r="RDG18" s="41"/>
      <c r="RDH18" s="41"/>
      <c r="RDI18" s="41"/>
      <c r="RDJ18" s="41"/>
      <c r="RDK18" s="41"/>
      <c r="RDL18" s="41"/>
      <c r="RDM18" s="41"/>
      <c r="RDN18" s="41"/>
      <c r="RDO18" s="41"/>
      <c r="RDP18" s="41"/>
      <c r="RDQ18" s="41"/>
      <c r="RDR18" s="41"/>
      <c r="RDS18" s="41"/>
      <c r="RDT18" s="41"/>
      <c r="RDU18" s="41"/>
      <c r="RDV18" s="41"/>
      <c r="RDW18" s="41"/>
      <c r="RDX18" s="41"/>
      <c r="RDY18" s="41"/>
      <c r="RDZ18" s="41"/>
      <c r="REA18" s="41"/>
      <c r="REB18" s="41"/>
      <c r="REC18" s="41"/>
      <c r="RED18" s="41"/>
      <c r="REE18" s="41"/>
      <c r="REF18" s="41"/>
      <c r="REG18" s="41"/>
      <c r="REH18" s="41"/>
      <c r="REI18" s="41"/>
      <c r="REJ18" s="41"/>
      <c r="REK18" s="41"/>
      <c r="REL18" s="41"/>
      <c r="REM18" s="41"/>
      <c r="REN18" s="41"/>
      <c r="REO18" s="41"/>
      <c r="REP18" s="41"/>
      <c r="REQ18" s="41"/>
      <c r="RER18" s="41"/>
      <c r="RES18" s="41"/>
      <c r="RET18" s="41"/>
      <c r="REU18" s="41"/>
      <c r="REV18" s="41"/>
      <c r="REW18" s="41"/>
      <c r="REX18" s="41"/>
      <c r="REY18" s="41"/>
      <c r="REZ18" s="41"/>
      <c r="RFA18" s="41"/>
      <c r="RFB18" s="41"/>
      <c r="RFC18" s="41"/>
      <c r="RFD18" s="41"/>
      <c r="RFE18" s="41"/>
      <c r="RFF18" s="41"/>
      <c r="RFG18" s="41"/>
      <c r="RFH18" s="41"/>
      <c r="RFI18" s="41"/>
      <c r="RFJ18" s="41"/>
      <c r="RFK18" s="41"/>
      <c r="RFL18" s="41"/>
      <c r="RFM18" s="41"/>
      <c r="RFN18" s="41"/>
      <c r="RFO18" s="41"/>
      <c r="RFP18" s="41"/>
      <c r="RFQ18" s="41"/>
      <c r="RFR18" s="41"/>
      <c r="RFS18" s="41"/>
      <c r="RFT18" s="41"/>
      <c r="RFU18" s="41"/>
      <c r="RFV18" s="41"/>
      <c r="RFW18" s="41"/>
      <c r="RFX18" s="41"/>
      <c r="RFY18" s="41"/>
      <c r="RFZ18" s="41"/>
      <c r="RGA18" s="41"/>
      <c r="RGB18" s="41"/>
      <c r="RGC18" s="41"/>
      <c r="RGD18" s="41"/>
      <c r="RGE18" s="41"/>
      <c r="RGF18" s="41"/>
      <c r="RGG18" s="41"/>
      <c r="RGH18" s="41"/>
      <c r="RGI18" s="41"/>
      <c r="RGJ18" s="41"/>
      <c r="RGK18" s="41"/>
      <c r="RGL18" s="41"/>
      <c r="RGM18" s="41"/>
      <c r="RGN18" s="41"/>
      <c r="RGO18" s="41"/>
      <c r="RGP18" s="41"/>
      <c r="RGQ18" s="41"/>
      <c r="RGR18" s="41"/>
      <c r="RGS18" s="41"/>
      <c r="RGT18" s="41"/>
      <c r="RGU18" s="41"/>
      <c r="RGV18" s="41"/>
      <c r="RGW18" s="41"/>
      <c r="RGX18" s="41"/>
      <c r="RGY18" s="41"/>
      <c r="RGZ18" s="41"/>
      <c r="RHA18" s="41"/>
      <c r="RHB18" s="41"/>
      <c r="RHC18" s="41"/>
      <c r="RHD18" s="41"/>
      <c r="RHE18" s="41"/>
      <c r="RHF18" s="41"/>
      <c r="RHG18" s="41"/>
      <c r="RHH18" s="41"/>
      <c r="RHI18" s="41"/>
      <c r="RHJ18" s="41"/>
      <c r="RHK18" s="41"/>
      <c r="RHL18" s="41"/>
      <c r="RHM18" s="41"/>
      <c r="RHN18" s="41"/>
      <c r="RHO18" s="41"/>
      <c r="RHP18" s="41"/>
      <c r="RHQ18" s="41"/>
      <c r="RHR18" s="41"/>
      <c r="RHS18" s="41"/>
      <c r="RHT18" s="41"/>
      <c r="RHU18" s="41"/>
      <c r="RHV18" s="41"/>
      <c r="RHW18" s="41"/>
      <c r="RHX18" s="41"/>
      <c r="RHY18" s="41"/>
      <c r="RHZ18" s="41"/>
      <c r="RIA18" s="41"/>
      <c r="RIB18" s="41"/>
      <c r="RIC18" s="41"/>
      <c r="RID18" s="41"/>
      <c r="RIE18" s="41"/>
      <c r="RIF18" s="41"/>
      <c r="RIG18" s="41"/>
      <c r="RIH18" s="41"/>
      <c r="RII18" s="41"/>
      <c r="RIJ18" s="41"/>
      <c r="RIK18" s="41"/>
      <c r="RIL18" s="41"/>
      <c r="RIM18" s="41"/>
      <c r="RIN18" s="41"/>
      <c r="RIO18" s="41"/>
      <c r="RIP18" s="41"/>
      <c r="RIQ18" s="41"/>
      <c r="RIR18" s="41"/>
      <c r="RIS18" s="41"/>
      <c r="RIT18" s="41"/>
      <c r="RIU18" s="41"/>
      <c r="RIV18" s="41"/>
      <c r="RIW18" s="41"/>
      <c r="RIX18" s="41"/>
      <c r="RIY18" s="41"/>
      <c r="RIZ18" s="41"/>
      <c r="RJA18" s="41"/>
      <c r="RJB18" s="41"/>
      <c r="RJC18" s="41"/>
      <c r="RJD18" s="41"/>
      <c r="RJE18" s="41"/>
      <c r="RJF18" s="41"/>
      <c r="RJG18" s="41"/>
      <c r="RJH18" s="41"/>
      <c r="RJI18" s="41"/>
      <c r="RJJ18" s="41"/>
      <c r="RJK18" s="41"/>
      <c r="RJL18" s="41"/>
      <c r="RJM18" s="41"/>
      <c r="RJN18" s="41"/>
      <c r="RJO18" s="41"/>
      <c r="RJP18" s="41"/>
      <c r="RJQ18" s="41"/>
      <c r="RJR18" s="41"/>
      <c r="RJS18" s="41"/>
      <c r="RJT18" s="41"/>
      <c r="RJU18" s="41"/>
      <c r="RJV18" s="41"/>
      <c r="RJW18" s="41"/>
      <c r="RJX18" s="41"/>
      <c r="RJY18" s="41"/>
      <c r="RJZ18" s="41"/>
      <c r="RKA18" s="41"/>
      <c r="RKB18" s="41"/>
      <c r="RKC18" s="41"/>
      <c r="RKD18" s="41"/>
      <c r="RKE18" s="41"/>
      <c r="RKF18" s="41"/>
      <c r="RKG18" s="41"/>
      <c r="RKH18" s="41"/>
      <c r="RKI18" s="41"/>
      <c r="RKJ18" s="41"/>
      <c r="RKK18" s="41"/>
      <c r="RKL18" s="41"/>
      <c r="RKM18" s="41"/>
      <c r="RKN18" s="41"/>
      <c r="RKO18" s="41"/>
      <c r="RKP18" s="41"/>
      <c r="RKQ18" s="41"/>
      <c r="RKR18" s="41"/>
      <c r="RKS18" s="41"/>
      <c r="RKT18" s="41"/>
      <c r="RKU18" s="41"/>
      <c r="RKV18" s="41"/>
      <c r="RKW18" s="41"/>
      <c r="RKX18" s="41"/>
      <c r="RKY18" s="41"/>
      <c r="RKZ18" s="41"/>
      <c r="RLA18" s="41"/>
      <c r="RLB18" s="41"/>
      <c r="RLC18" s="41"/>
      <c r="RLD18" s="41"/>
      <c r="RLE18" s="41"/>
      <c r="RLF18" s="41"/>
      <c r="RLG18" s="41"/>
      <c r="RLH18" s="41"/>
      <c r="RLI18" s="41"/>
      <c r="RLJ18" s="41"/>
      <c r="RLK18" s="41"/>
      <c r="RLL18" s="41"/>
      <c r="RLM18" s="41"/>
      <c r="RLN18" s="41"/>
      <c r="RLO18" s="41"/>
      <c r="RLP18" s="41"/>
      <c r="RLQ18" s="41"/>
      <c r="RLR18" s="41"/>
      <c r="RLS18" s="41"/>
      <c r="RLT18" s="41"/>
      <c r="RLU18" s="41"/>
      <c r="RLV18" s="41"/>
      <c r="RLW18" s="41"/>
      <c r="RLX18" s="41"/>
      <c r="RLY18" s="41"/>
      <c r="RLZ18" s="41"/>
      <c r="RMA18" s="41"/>
      <c r="RMB18" s="41"/>
      <c r="RMC18" s="41"/>
      <c r="RMD18" s="41"/>
      <c r="RME18" s="41"/>
      <c r="RMF18" s="41"/>
      <c r="RMG18" s="41"/>
      <c r="RMH18" s="41"/>
      <c r="RMI18" s="41"/>
      <c r="RMJ18" s="41"/>
      <c r="RMK18" s="41"/>
      <c r="RML18" s="41"/>
      <c r="RMM18" s="41"/>
      <c r="RMN18" s="41"/>
      <c r="RMO18" s="41"/>
      <c r="RMP18" s="41"/>
      <c r="RMQ18" s="41"/>
      <c r="RMR18" s="41"/>
      <c r="RMS18" s="41"/>
      <c r="RMT18" s="41"/>
      <c r="RMU18" s="41"/>
      <c r="RMV18" s="41"/>
      <c r="RMW18" s="41"/>
      <c r="RMX18" s="41"/>
      <c r="RMY18" s="41"/>
      <c r="RMZ18" s="41"/>
      <c r="RNA18" s="41"/>
      <c r="RNB18" s="41"/>
      <c r="RNC18" s="41"/>
      <c r="RND18" s="41"/>
      <c r="RNE18" s="41"/>
      <c r="RNF18" s="41"/>
      <c r="RNG18" s="41"/>
      <c r="RNH18" s="41"/>
      <c r="RNI18" s="41"/>
      <c r="RNJ18" s="41"/>
      <c r="RNK18" s="41"/>
      <c r="RNL18" s="41"/>
      <c r="RNM18" s="41"/>
      <c r="RNN18" s="41"/>
      <c r="RNO18" s="41"/>
      <c r="RNP18" s="41"/>
      <c r="RNQ18" s="41"/>
      <c r="RNR18" s="41"/>
      <c r="RNS18" s="41"/>
      <c r="RNT18" s="41"/>
      <c r="RNU18" s="41"/>
      <c r="RNV18" s="41"/>
      <c r="RNW18" s="41"/>
      <c r="RNX18" s="41"/>
      <c r="RNY18" s="41"/>
      <c r="RNZ18" s="41"/>
      <c r="ROA18" s="41"/>
      <c r="ROB18" s="41"/>
      <c r="ROC18" s="41"/>
      <c r="ROD18" s="41"/>
      <c r="ROE18" s="41"/>
      <c r="ROF18" s="41"/>
      <c r="ROG18" s="41"/>
      <c r="ROH18" s="41"/>
      <c r="ROI18" s="41"/>
      <c r="ROJ18" s="41"/>
      <c r="ROK18" s="41"/>
      <c r="ROL18" s="41"/>
      <c r="ROM18" s="41"/>
      <c r="RON18" s="41"/>
      <c r="ROO18" s="41"/>
      <c r="ROP18" s="41"/>
      <c r="ROQ18" s="41"/>
      <c r="ROR18" s="41"/>
      <c r="ROS18" s="41"/>
      <c r="ROT18" s="41"/>
      <c r="ROU18" s="41"/>
      <c r="ROV18" s="41"/>
      <c r="ROW18" s="41"/>
      <c r="ROX18" s="41"/>
      <c r="ROY18" s="41"/>
      <c r="ROZ18" s="41"/>
      <c r="RPA18" s="41"/>
      <c r="RPB18" s="41"/>
      <c r="RPC18" s="41"/>
      <c r="RPD18" s="41"/>
      <c r="RPE18" s="41"/>
      <c r="RPF18" s="41"/>
      <c r="RPG18" s="41"/>
      <c r="RPH18" s="41"/>
      <c r="RPI18" s="41"/>
      <c r="RPJ18" s="41"/>
      <c r="RPK18" s="41"/>
      <c r="RPL18" s="41"/>
      <c r="RPM18" s="41"/>
      <c r="RPN18" s="41"/>
      <c r="RPO18" s="41"/>
      <c r="RPP18" s="41"/>
      <c r="RPQ18" s="41"/>
      <c r="RPR18" s="41"/>
      <c r="RPS18" s="41"/>
      <c r="RPT18" s="41"/>
      <c r="RPU18" s="41"/>
      <c r="RPV18" s="41"/>
      <c r="RPW18" s="41"/>
      <c r="RPX18" s="41"/>
      <c r="RPY18" s="41"/>
      <c r="RPZ18" s="41"/>
      <c r="RQA18" s="41"/>
      <c r="RQB18" s="41"/>
      <c r="RQC18" s="41"/>
      <c r="RQD18" s="41"/>
      <c r="RQE18" s="41"/>
      <c r="RQF18" s="41"/>
      <c r="RQG18" s="41"/>
      <c r="RQH18" s="41"/>
      <c r="RQI18" s="41"/>
      <c r="RQJ18" s="41"/>
      <c r="RQK18" s="41"/>
      <c r="RQL18" s="41"/>
      <c r="RQM18" s="41"/>
      <c r="RQN18" s="41"/>
      <c r="RQO18" s="41"/>
      <c r="RQP18" s="41"/>
      <c r="RQQ18" s="41"/>
      <c r="RQR18" s="41"/>
      <c r="RQS18" s="41"/>
      <c r="RQT18" s="41"/>
      <c r="RQU18" s="41"/>
      <c r="RQV18" s="41"/>
      <c r="RQW18" s="41"/>
      <c r="RQX18" s="41"/>
      <c r="RQY18" s="41"/>
      <c r="RQZ18" s="41"/>
      <c r="RRA18" s="41"/>
      <c r="RRB18" s="41"/>
      <c r="RRC18" s="41"/>
      <c r="RRD18" s="41"/>
      <c r="RRE18" s="41"/>
      <c r="RRF18" s="41"/>
      <c r="RRG18" s="41"/>
      <c r="RRH18" s="41"/>
      <c r="RRI18" s="41"/>
      <c r="RRJ18" s="41"/>
      <c r="RRK18" s="41"/>
      <c r="RRL18" s="41"/>
      <c r="RRM18" s="41"/>
      <c r="RRN18" s="41"/>
      <c r="RRO18" s="41"/>
      <c r="RRP18" s="41"/>
      <c r="RRQ18" s="41"/>
      <c r="RRR18" s="41"/>
      <c r="RRS18" s="41"/>
      <c r="RRT18" s="41"/>
      <c r="RRU18" s="41"/>
      <c r="RRV18" s="41"/>
      <c r="RRW18" s="41"/>
      <c r="RRX18" s="41"/>
      <c r="RRY18" s="41"/>
      <c r="RRZ18" s="41"/>
      <c r="RSA18" s="41"/>
      <c r="RSB18" s="41"/>
      <c r="RSC18" s="41"/>
      <c r="RSD18" s="41"/>
      <c r="RSE18" s="41"/>
      <c r="RSF18" s="41"/>
      <c r="RSG18" s="41"/>
      <c r="RSH18" s="41"/>
      <c r="RSI18" s="41"/>
      <c r="RSJ18" s="41"/>
      <c r="RSK18" s="41"/>
      <c r="RSL18" s="41"/>
      <c r="RSM18" s="41"/>
      <c r="RSN18" s="41"/>
      <c r="RSO18" s="41"/>
      <c r="RSP18" s="41"/>
      <c r="RSQ18" s="41"/>
      <c r="RSR18" s="41"/>
      <c r="RSS18" s="41"/>
      <c r="RST18" s="41"/>
      <c r="RSU18" s="41"/>
      <c r="RSV18" s="41"/>
      <c r="RSW18" s="41"/>
      <c r="RSX18" s="41"/>
      <c r="RSY18" s="41"/>
      <c r="RSZ18" s="41"/>
      <c r="RTA18" s="41"/>
      <c r="RTB18" s="41"/>
      <c r="RTC18" s="41"/>
      <c r="RTD18" s="41"/>
      <c r="RTE18" s="41"/>
      <c r="RTF18" s="41"/>
      <c r="RTG18" s="41"/>
      <c r="RTH18" s="41"/>
      <c r="RTI18" s="41"/>
      <c r="RTJ18" s="41"/>
      <c r="RTK18" s="41"/>
      <c r="RTL18" s="41"/>
      <c r="RTM18" s="41"/>
      <c r="RTN18" s="41"/>
      <c r="RTO18" s="41"/>
      <c r="RTP18" s="41"/>
      <c r="RTQ18" s="41"/>
      <c r="RTR18" s="41"/>
      <c r="RTS18" s="41"/>
      <c r="RTT18" s="41"/>
      <c r="RTU18" s="41"/>
      <c r="RTV18" s="41"/>
      <c r="RTW18" s="41"/>
      <c r="RTX18" s="41"/>
      <c r="RTY18" s="41"/>
      <c r="RTZ18" s="41"/>
      <c r="RUA18" s="41"/>
      <c r="RUB18" s="41"/>
      <c r="RUC18" s="41"/>
      <c r="RUD18" s="41"/>
      <c r="RUE18" s="41"/>
      <c r="RUF18" s="41"/>
      <c r="RUG18" s="41"/>
      <c r="RUH18" s="41"/>
      <c r="RUI18" s="41"/>
      <c r="RUJ18" s="41"/>
      <c r="RUK18" s="41"/>
      <c r="RUL18" s="41"/>
      <c r="RUM18" s="41"/>
      <c r="RUN18" s="41"/>
      <c r="RUO18" s="41"/>
      <c r="RUP18" s="41"/>
      <c r="RUQ18" s="41"/>
      <c r="RUR18" s="41"/>
      <c r="RUS18" s="41"/>
      <c r="RUT18" s="41"/>
      <c r="RUU18" s="41"/>
      <c r="RUV18" s="41"/>
      <c r="RUW18" s="41"/>
      <c r="RUX18" s="41"/>
      <c r="RUY18" s="41"/>
      <c r="RUZ18" s="41"/>
      <c r="RVA18" s="41"/>
      <c r="RVB18" s="41"/>
      <c r="RVC18" s="41"/>
      <c r="RVD18" s="41"/>
      <c r="RVE18" s="41"/>
      <c r="RVF18" s="41"/>
      <c r="RVG18" s="41"/>
      <c r="RVH18" s="41"/>
      <c r="RVI18" s="41"/>
      <c r="RVJ18" s="41"/>
      <c r="RVK18" s="41"/>
      <c r="RVL18" s="41"/>
      <c r="RVM18" s="41"/>
      <c r="RVN18" s="41"/>
      <c r="RVO18" s="41"/>
      <c r="RVP18" s="41"/>
      <c r="RVQ18" s="41"/>
      <c r="RVR18" s="41"/>
      <c r="RVS18" s="41"/>
      <c r="RVT18" s="41"/>
      <c r="RVU18" s="41"/>
      <c r="RVV18" s="41"/>
      <c r="RVW18" s="41"/>
      <c r="RVX18" s="41"/>
      <c r="RVY18" s="41"/>
      <c r="RVZ18" s="41"/>
      <c r="RWA18" s="41"/>
      <c r="RWB18" s="41"/>
      <c r="RWC18" s="41"/>
      <c r="RWD18" s="41"/>
      <c r="RWE18" s="41"/>
      <c r="RWF18" s="41"/>
      <c r="RWG18" s="41"/>
      <c r="RWH18" s="41"/>
      <c r="RWI18" s="41"/>
      <c r="RWJ18" s="41"/>
      <c r="RWK18" s="41"/>
      <c r="RWL18" s="41"/>
      <c r="RWM18" s="41"/>
      <c r="RWN18" s="41"/>
      <c r="RWO18" s="41"/>
      <c r="RWP18" s="41"/>
      <c r="RWQ18" s="41"/>
      <c r="RWR18" s="41"/>
      <c r="RWS18" s="41"/>
      <c r="RWT18" s="41"/>
      <c r="RWU18" s="41"/>
      <c r="RWV18" s="41"/>
      <c r="RWW18" s="41"/>
      <c r="RWX18" s="41"/>
      <c r="RWY18" s="41"/>
      <c r="RWZ18" s="41"/>
      <c r="RXA18" s="41"/>
      <c r="RXB18" s="41"/>
      <c r="RXC18" s="41"/>
      <c r="RXD18" s="41"/>
      <c r="RXE18" s="41"/>
      <c r="RXF18" s="41"/>
      <c r="RXG18" s="41"/>
      <c r="RXH18" s="41"/>
      <c r="RXI18" s="41"/>
      <c r="RXJ18" s="41"/>
      <c r="RXK18" s="41"/>
      <c r="RXL18" s="41"/>
      <c r="RXM18" s="41"/>
      <c r="RXN18" s="41"/>
      <c r="RXO18" s="41"/>
      <c r="RXP18" s="41"/>
      <c r="RXQ18" s="41"/>
      <c r="RXR18" s="41"/>
      <c r="RXS18" s="41"/>
      <c r="RXT18" s="41"/>
      <c r="RXU18" s="41"/>
      <c r="RXV18" s="41"/>
      <c r="RXW18" s="41"/>
      <c r="RXX18" s="41"/>
      <c r="RXY18" s="41"/>
      <c r="RXZ18" s="41"/>
      <c r="RYA18" s="41"/>
      <c r="RYB18" s="41"/>
      <c r="RYC18" s="41"/>
      <c r="RYD18" s="41"/>
      <c r="RYE18" s="41"/>
      <c r="RYF18" s="41"/>
      <c r="RYG18" s="41"/>
      <c r="RYH18" s="41"/>
      <c r="RYI18" s="41"/>
      <c r="RYJ18" s="41"/>
      <c r="RYK18" s="41"/>
      <c r="RYL18" s="41"/>
      <c r="RYM18" s="41"/>
      <c r="RYN18" s="41"/>
      <c r="RYO18" s="41"/>
      <c r="RYP18" s="41"/>
      <c r="RYQ18" s="41"/>
      <c r="RYR18" s="41"/>
      <c r="RYS18" s="41"/>
      <c r="RYT18" s="41"/>
      <c r="RYU18" s="41"/>
      <c r="RYV18" s="41"/>
      <c r="RYW18" s="41"/>
      <c r="RYX18" s="41"/>
      <c r="RYY18" s="41"/>
      <c r="RYZ18" s="41"/>
      <c r="RZA18" s="41"/>
      <c r="RZB18" s="41"/>
      <c r="RZC18" s="41"/>
      <c r="RZD18" s="41"/>
      <c r="RZE18" s="41"/>
      <c r="RZF18" s="41"/>
      <c r="RZG18" s="41"/>
      <c r="RZH18" s="41"/>
      <c r="RZI18" s="41"/>
      <c r="RZJ18" s="41"/>
      <c r="RZK18" s="41"/>
      <c r="RZL18" s="41"/>
      <c r="RZM18" s="41"/>
      <c r="RZN18" s="41"/>
      <c r="RZO18" s="41"/>
      <c r="RZP18" s="41"/>
      <c r="RZQ18" s="41"/>
      <c r="RZR18" s="41"/>
      <c r="RZS18" s="41"/>
      <c r="RZT18" s="41"/>
      <c r="RZU18" s="41"/>
      <c r="RZV18" s="41"/>
      <c r="RZW18" s="41"/>
      <c r="RZX18" s="41"/>
      <c r="RZY18" s="41"/>
      <c r="RZZ18" s="41"/>
      <c r="SAA18" s="41"/>
      <c r="SAB18" s="41"/>
      <c r="SAC18" s="41"/>
      <c r="SAD18" s="41"/>
      <c r="SAE18" s="41"/>
      <c r="SAF18" s="41"/>
      <c r="SAG18" s="41"/>
      <c r="SAH18" s="41"/>
      <c r="SAI18" s="41"/>
      <c r="SAJ18" s="41"/>
      <c r="SAK18" s="41"/>
      <c r="SAL18" s="41"/>
      <c r="SAM18" s="41"/>
      <c r="SAN18" s="41"/>
      <c r="SAO18" s="41"/>
      <c r="SAP18" s="41"/>
      <c r="SAQ18" s="41"/>
      <c r="SAR18" s="41"/>
      <c r="SAS18" s="41"/>
      <c r="SAT18" s="41"/>
      <c r="SAU18" s="41"/>
      <c r="SAV18" s="41"/>
      <c r="SAW18" s="41"/>
      <c r="SAX18" s="41"/>
      <c r="SAY18" s="41"/>
      <c r="SAZ18" s="41"/>
      <c r="SBA18" s="41"/>
      <c r="SBB18" s="41"/>
      <c r="SBC18" s="41"/>
      <c r="SBD18" s="41"/>
      <c r="SBE18" s="41"/>
      <c r="SBF18" s="41"/>
      <c r="SBG18" s="41"/>
      <c r="SBH18" s="41"/>
      <c r="SBI18" s="41"/>
      <c r="SBJ18" s="41"/>
      <c r="SBK18" s="41"/>
      <c r="SBL18" s="41"/>
      <c r="SBM18" s="41"/>
      <c r="SBN18" s="41"/>
      <c r="SBO18" s="41"/>
      <c r="SBP18" s="41"/>
      <c r="SBQ18" s="41"/>
      <c r="SBR18" s="41"/>
      <c r="SBS18" s="41"/>
      <c r="SBT18" s="41"/>
      <c r="SBU18" s="41"/>
      <c r="SBV18" s="41"/>
      <c r="SBW18" s="41"/>
      <c r="SBX18" s="41"/>
      <c r="SBY18" s="41"/>
      <c r="SBZ18" s="41"/>
      <c r="SCA18" s="41"/>
      <c r="SCB18" s="41"/>
      <c r="SCC18" s="41"/>
      <c r="SCD18" s="41"/>
      <c r="SCE18" s="41"/>
      <c r="SCF18" s="41"/>
      <c r="SCG18" s="41"/>
      <c r="SCH18" s="41"/>
      <c r="SCI18" s="41"/>
      <c r="SCJ18" s="41"/>
      <c r="SCK18" s="41"/>
      <c r="SCL18" s="41"/>
      <c r="SCM18" s="41"/>
      <c r="SCN18" s="41"/>
      <c r="SCO18" s="41"/>
      <c r="SCP18" s="41"/>
      <c r="SCQ18" s="41"/>
      <c r="SCR18" s="41"/>
      <c r="SCS18" s="41"/>
      <c r="SCT18" s="41"/>
      <c r="SCU18" s="41"/>
      <c r="SCV18" s="41"/>
      <c r="SCW18" s="41"/>
      <c r="SCX18" s="41"/>
      <c r="SCY18" s="41"/>
      <c r="SCZ18" s="41"/>
      <c r="SDA18" s="41"/>
      <c r="SDB18" s="41"/>
      <c r="SDC18" s="41"/>
      <c r="SDD18" s="41"/>
      <c r="SDE18" s="41"/>
      <c r="SDF18" s="41"/>
      <c r="SDG18" s="41"/>
      <c r="SDH18" s="41"/>
      <c r="SDI18" s="41"/>
      <c r="SDJ18" s="41"/>
      <c r="SDK18" s="41"/>
      <c r="SDL18" s="41"/>
      <c r="SDM18" s="41"/>
      <c r="SDN18" s="41"/>
      <c r="SDO18" s="41"/>
      <c r="SDP18" s="41"/>
      <c r="SDQ18" s="41"/>
      <c r="SDR18" s="41"/>
      <c r="SDS18" s="41"/>
      <c r="SDT18" s="41"/>
      <c r="SDU18" s="41"/>
      <c r="SDV18" s="41"/>
      <c r="SDW18" s="41"/>
      <c r="SDX18" s="41"/>
      <c r="SDY18" s="41"/>
      <c r="SDZ18" s="41"/>
      <c r="SEA18" s="41"/>
      <c r="SEB18" s="41"/>
      <c r="SEC18" s="41"/>
      <c r="SED18" s="41"/>
      <c r="SEE18" s="41"/>
      <c r="SEF18" s="41"/>
      <c r="SEG18" s="41"/>
      <c r="SEH18" s="41"/>
      <c r="SEI18" s="41"/>
      <c r="SEJ18" s="41"/>
      <c r="SEK18" s="41"/>
      <c r="SEL18" s="41"/>
      <c r="SEM18" s="41"/>
      <c r="SEN18" s="41"/>
      <c r="SEO18" s="41"/>
      <c r="SEP18" s="41"/>
      <c r="SEQ18" s="41"/>
      <c r="SER18" s="41"/>
      <c r="SES18" s="41"/>
      <c r="SET18" s="41"/>
      <c r="SEU18" s="41"/>
      <c r="SEV18" s="41"/>
      <c r="SEW18" s="41"/>
      <c r="SEX18" s="41"/>
      <c r="SEY18" s="41"/>
      <c r="SEZ18" s="41"/>
      <c r="SFA18" s="41"/>
      <c r="SFB18" s="41"/>
      <c r="SFC18" s="41"/>
      <c r="SFD18" s="41"/>
      <c r="SFE18" s="41"/>
      <c r="SFF18" s="41"/>
      <c r="SFG18" s="41"/>
      <c r="SFH18" s="41"/>
      <c r="SFI18" s="41"/>
      <c r="SFJ18" s="41"/>
      <c r="SFK18" s="41"/>
      <c r="SFL18" s="41"/>
      <c r="SFM18" s="41"/>
      <c r="SFN18" s="41"/>
      <c r="SFO18" s="41"/>
      <c r="SFP18" s="41"/>
      <c r="SFQ18" s="41"/>
      <c r="SFR18" s="41"/>
      <c r="SFS18" s="41"/>
      <c r="SFT18" s="41"/>
      <c r="SFU18" s="41"/>
      <c r="SFV18" s="41"/>
      <c r="SFW18" s="41"/>
      <c r="SFX18" s="41"/>
      <c r="SFY18" s="41"/>
      <c r="SFZ18" s="41"/>
      <c r="SGA18" s="41"/>
      <c r="SGB18" s="41"/>
      <c r="SGC18" s="41"/>
      <c r="SGD18" s="41"/>
      <c r="SGE18" s="41"/>
      <c r="SGF18" s="41"/>
      <c r="SGG18" s="41"/>
      <c r="SGH18" s="41"/>
      <c r="SGI18" s="41"/>
      <c r="SGJ18" s="41"/>
      <c r="SGK18" s="41"/>
      <c r="SGL18" s="41"/>
      <c r="SGM18" s="41"/>
      <c r="SGN18" s="41"/>
      <c r="SGO18" s="41"/>
      <c r="SGP18" s="41"/>
      <c r="SGQ18" s="41"/>
      <c r="SGR18" s="41"/>
      <c r="SGS18" s="41"/>
      <c r="SGT18" s="41"/>
      <c r="SGU18" s="41"/>
      <c r="SGV18" s="41"/>
      <c r="SGW18" s="41"/>
      <c r="SGX18" s="41"/>
      <c r="SGY18" s="41"/>
      <c r="SGZ18" s="41"/>
      <c r="SHA18" s="41"/>
      <c r="SHB18" s="41"/>
      <c r="SHC18" s="41"/>
      <c r="SHD18" s="41"/>
      <c r="SHE18" s="41"/>
      <c r="SHF18" s="41"/>
      <c r="SHG18" s="41"/>
      <c r="SHH18" s="41"/>
      <c r="SHI18" s="41"/>
      <c r="SHJ18" s="41"/>
      <c r="SHK18" s="41"/>
      <c r="SHL18" s="41"/>
      <c r="SHM18" s="41"/>
      <c r="SHN18" s="41"/>
      <c r="SHO18" s="41"/>
      <c r="SHP18" s="41"/>
      <c r="SHQ18" s="41"/>
      <c r="SHR18" s="41"/>
      <c r="SHS18" s="41"/>
      <c r="SHT18" s="41"/>
      <c r="SHU18" s="41"/>
      <c r="SHV18" s="41"/>
      <c r="SHW18" s="41"/>
      <c r="SHX18" s="41"/>
      <c r="SHY18" s="41"/>
      <c r="SHZ18" s="41"/>
      <c r="SIA18" s="41"/>
      <c r="SIB18" s="41"/>
      <c r="SIC18" s="41"/>
      <c r="SID18" s="41"/>
      <c r="SIE18" s="41"/>
      <c r="SIF18" s="41"/>
      <c r="SIG18" s="41"/>
      <c r="SIH18" s="41"/>
      <c r="SII18" s="41"/>
      <c r="SIJ18" s="41"/>
      <c r="SIK18" s="41"/>
      <c r="SIL18" s="41"/>
      <c r="SIM18" s="41"/>
      <c r="SIN18" s="41"/>
      <c r="SIO18" s="41"/>
      <c r="SIP18" s="41"/>
      <c r="SIQ18" s="41"/>
      <c r="SIR18" s="41"/>
      <c r="SIS18" s="41"/>
      <c r="SIT18" s="41"/>
      <c r="SIU18" s="41"/>
      <c r="SIV18" s="41"/>
      <c r="SIW18" s="41"/>
      <c r="SIX18" s="41"/>
      <c r="SIY18" s="41"/>
      <c r="SIZ18" s="41"/>
      <c r="SJA18" s="41"/>
      <c r="SJB18" s="41"/>
      <c r="SJC18" s="41"/>
      <c r="SJD18" s="41"/>
      <c r="SJE18" s="41"/>
      <c r="SJF18" s="41"/>
      <c r="SJG18" s="41"/>
      <c r="SJH18" s="41"/>
      <c r="SJI18" s="41"/>
      <c r="SJJ18" s="41"/>
      <c r="SJK18" s="41"/>
      <c r="SJL18" s="41"/>
      <c r="SJM18" s="41"/>
      <c r="SJN18" s="41"/>
      <c r="SJO18" s="41"/>
      <c r="SJP18" s="41"/>
      <c r="SJQ18" s="41"/>
      <c r="SJR18" s="41"/>
      <c r="SJS18" s="41"/>
      <c r="SJT18" s="41"/>
      <c r="SJU18" s="41"/>
      <c r="SJV18" s="41"/>
      <c r="SJW18" s="41"/>
      <c r="SJX18" s="41"/>
      <c r="SJY18" s="41"/>
      <c r="SJZ18" s="41"/>
      <c r="SKA18" s="41"/>
      <c r="SKB18" s="41"/>
      <c r="SKC18" s="41"/>
      <c r="SKD18" s="41"/>
      <c r="SKE18" s="41"/>
      <c r="SKF18" s="41"/>
      <c r="SKG18" s="41"/>
      <c r="SKH18" s="41"/>
      <c r="SKI18" s="41"/>
      <c r="SKJ18" s="41"/>
      <c r="SKK18" s="41"/>
      <c r="SKL18" s="41"/>
      <c r="SKM18" s="41"/>
      <c r="SKN18" s="41"/>
      <c r="SKO18" s="41"/>
      <c r="SKP18" s="41"/>
      <c r="SKQ18" s="41"/>
      <c r="SKR18" s="41"/>
      <c r="SKS18" s="41"/>
      <c r="SKT18" s="41"/>
      <c r="SKU18" s="41"/>
      <c r="SKV18" s="41"/>
      <c r="SKW18" s="41"/>
      <c r="SKX18" s="41"/>
      <c r="SKY18" s="41"/>
      <c r="SKZ18" s="41"/>
      <c r="SLA18" s="41"/>
      <c r="SLB18" s="41"/>
      <c r="SLC18" s="41"/>
      <c r="SLD18" s="41"/>
      <c r="SLE18" s="41"/>
      <c r="SLF18" s="41"/>
      <c r="SLG18" s="41"/>
      <c r="SLH18" s="41"/>
      <c r="SLI18" s="41"/>
      <c r="SLJ18" s="41"/>
      <c r="SLK18" s="41"/>
      <c r="SLL18" s="41"/>
      <c r="SLM18" s="41"/>
      <c r="SLN18" s="41"/>
      <c r="SLO18" s="41"/>
      <c r="SLP18" s="41"/>
      <c r="SLQ18" s="41"/>
      <c r="SLR18" s="41"/>
      <c r="SLS18" s="41"/>
      <c r="SLT18" s="41"/>
      <c r="SLU18" s="41"/>
      <c r="SLV18" s="41"/>
      <c r="SLW18" s="41"/>
      <c r="SLX18" s="41"/>
      <c r="SLY18" s="41"/>
      <c r="SLZ18" s="41"/>
      <c r="SMA18" s="41"/>
      <c r="SMB18" s="41"/>
      <c r="SMC18" s="41"/>
      <c r="SMD18" s="41"/>
      <c r="SME18" s="41"/>
      <c r="SMF18" s="41"/>
      <c r="SMG18" s="41"/>
      <c r="SMH18" s="41"/>
      <c r="SMI18" s="41"/>
      <c r="SMJ18" s="41"/>
      <c r="SMK18" s="41"/>
      <c r="SML18" s="41"/>
      <c r="SMM18" s="41"/>
      <c r="SMN18" s="41"/>
      <c r="SMO18" s="41"/>
      <c r="SMP18" s="41"/>
      <c r="SMQ18" s="41"/>
      <c r="SMR18" s="41"/>
      <c r="SMS18" s="41"/>
      <c r="SMT18" s="41"/>
      <c r="SMU18" s="41"/>
      <c r="SMV18" s="41"/>
      <c r="SMW18" s="41"/>
      <c r="SMX18" s="41"/>
      <c r="SMY18" s="41"/>
      <c r="SMZ18" s="41"/>
      <c r="SNA18" s="41"/>
      <c r="SNB18" s="41"/>
      <c r="SNC18" s="41"/>
      <c r="SND18" s="41"/>
      <c r="SNE18" s="41"/>
      <c r="SNF18" s="41"/>
      <c r="SNG18" s="41"/>
      <c r="SNH18" s="41"/>
      <c r="SNI18" s="41"/>
      <c r="SNJ18" s="41"/>
      <c r="SNK18" s="41"/>
      <c r="SNL18" s="41"/>
      <c r="SNM18" s="41"/>
      <c r="SNN18" s="41"/>
      <c r="SNO18" s="41"/>
      <c r="SNP18" s="41"/>
      <c r="SNQ18" s="41"/>
      <c r="SNR18" s="41"/>
      <c r="SNS18" s="41"/>
      <c r="SNT18" s="41"/>
      <c r="SNU18" s="41"/>
      <c r="SNV18" s="41"/>
      <c r="SNW18" s="41"/>
      <c r="SNX18" s="41"/>
      <c r="SNY18" s="41"/>
      <c r="SNZ18" s="41"/>
      <c r="SOA18" s="41"/>
      <c r="SOB18" s="41"/>
      <c r="SOC18" s="41"/>
      <c r="SOD18" s="41"/>
      <c r="SOE18" s="41"/>
      <c r="SOF18" s="41"/>
      <c r="SOG18" s="41"/>
      <c r="SOH18" s="41"/>
      <c r="SOI18" s="41"/>
      <c r="SOJ18" s="41"/>
      <c r="SOK18" s="41"/>
      <c r="SOL18" s="41"/>
      <c r="SOM18" s="41"/>
      <c r="SON18" s="41"/>
      <c r="SOO18" s="41"/>
      <c r="SOP18" s="41"/>
      <c r="SOQ18" s="41"/>
      <c r="SOR18" s="41"/>
      <c r="SOS18" s="41"/>
      <c r="SOT18" s="41"/>
      <c r="SOU18" s="41"/>
      <c r="SOV18" s="41"/>
      <c r="SOW18" s="41"/>
      <c r="SOX18" s="41"/>
      <c r="SOY18" s="41"/>
      <c r="SOZ18" s="41"/>
      <c r="SPA18" s="41"/>
      <c r="SPB18" s="41"/>
      <c r="SPC18" s="41"/>
      <c r="SPD18" s="41"/>
      <c r="SPE18" s="41"/>
      <c r="SPF18" s="41"/>
      <c r="SPG18" s="41"/>
      <c r="SPH18" s="41"/>
      <c r="SPI18" s="41"/>
      <c r="SPJ18" s="41"/>
      <c r="SPK18" s="41"/>
      <c r="SPL18" s="41"/>
      <c r="SPM18" s="41"/>
      <c r="SPN18" s="41"/>
      <c r="SPO18" s="41"/>
      <c r="SPP18" s="41"/>
      <c r="SPQ18" s="41"/>
      <c r="SPR18" s="41"/>
      <c r="SPS18" s="41"/>
      <c r="SPT18" s="41"/>
      <c r="SPU18" s="41"/>
      <c r="SPV18" s="41"/>
      <c r="SPW18" s="41"/>
      <c r="SPX18" s="41"/>
      <c r="SPY18" s="41"/>
      <c r="SPZ18" s="41"/>
      <c r="SQA18" s="41"/>
      <c r="SQB18" s="41"/>
      <c r="SQC18" s="41"/>
      <c r="SQD18" s="41"/>
      <c r="SQE18" s="41"/>
      <c r="SQF18" s="41"/>
      <c r="SQG18" s="41"/>
      <c r="SQH18" s="41"/>
      <c r="SQI18" s="41"/>
      <c r="SQJ18" s="41"/>
      <c r="SQK18" s="41"/>
      <c r="SQL18" s="41"/>
      <c r="SQM18" s="41"/>
      <c r="SQN18" s="41"/>
      <c r="SQO18" s="41"/>
      <c r="SQP18" s="41"/>
      <c r="SQQ18" s="41"/>
      <c r="SQR18" s="41"/>
      <c r="SQS18" s="41"/>
      <c r="SQT18" s="41"/>
      <c r="SQU18" s="41"/>
      <c r="SQV18" s="41"/>
      <c r="SQW18" s="41"/>
      <c r="SQX18" s="41"/>
      <c r="SQY18" s="41"/>
      <c r="SQZ18" s="41"/>
      <c r="SRA18" s="41"/>
      <c r="SRB18" s="41"/>
      <c r="SRC18" s="41"/>
      <c r="SRD18" s="41"/>
      <c r="SRE18" s="41"/>
      <c r="SRF18" s="41"/>
      <c r="SRG18" s="41"/>
      <c r="SRH18" s="41"/>
      <c r="SRI18" s="41"/>
      <c r="SRJ18" s="41"/>
      <c r="SRK18" s="41"/>
      <c r="SRL18" s="41"/>
      <c r="SRM18" s="41"/>
      <c r="SRN18" s="41"/>
      <c r="SRO18" s="41"/>
      <c r="SRP18" s="41"/>
      <c r="SRQ18" s="41"/>
      <c r="SRR18" s="41"/>
      <c r="SRS18" s="41"/>
      <c r="SRT18" s="41"/>
      <c r="SRU18" s="41"/>
      <c r="SRV18" s="41"/>
      <c r="SRW18" s="41"/>
      <c r="SRX18" s="41"/>
      <c r="SRY18" s="41"/>
      <c r="SRZ18" s="41"/>
      <c r="SSA18" s="41"/>
      <c r="SSB18" s="41"/>
      <c r="SSC18" s="41"/>
      <c r="SSD18" s="41"/>
      <c r="SSE18" s="41"/>
      <c r="SSF18" s="41"/>
      <c r="SSG18" s="41"/>
      <c r="SSH18" s="41"/>
      <c r="SSI18" s="41"/>
      <c r="SSJ18" s="41"/>
      <c r="SSK18" s="41"/>
      <c r="SSL18" s="41"/>
      <c r="SSM18" s="41"/>
      <c r="SSN18" s="41"/>
      <c r="SSO18" s="41"/>
      <c r="SSP18" s="41"/>
      <c r="SSQ18" s="41"/>
      <c r="SSR18" s="41"/>
      <c r="SSS18" s="41"/>
      <c r="SST18" s="41"/>
      <c r="SSU18" s="41"/>
      <c r="SSV18" s="41"/>
      <c r="SSW18" s="41"/>
      <c r="SSX18" s="41"/>
      <c r="SSY18" s="41"/>
      <c r="SSZ18" s="41"/>
      <c r="STA18" s="41"/>
      <c r="STB18" s="41"/>
      <c r="STC18" s="41"/>
      <c r="STD18" s="41"/>
      <c r="STE18" s="41"/>
      <c r="STF18" s="41"/>
      <c r="STG18" s="41"/>
      <c r="STH18" s="41"/>
      <c r="STI18" s="41"/>
      <c r="STJ18" s="41"/>
      <c r="STK18" s="41"/>
      <c r="STL18" s="41"/>
      <c r="STM18" s="41"/>
      <c r="STN18" s="41"/>
      <c r="STO18" s="41"/>
      <c r="STP18" s="41"/>
      <c r="STQ18" s="41"/>
      <c r="STR18" s="41"/>
      <c r="STS18" s="41"/>
      <c r="STT18" s="41"/>
      <c r="STU18" s="41"/>
      <c r="STV18" s="41"/>
      <c r="STW18" s="41"/>
      <c r="STX18" s="41"/>
      <c r="STY18" s="41"/>
      <c r="STZ18" s="41"/>
      <c r="SUA18" s="41"/>
      <c r="SUB18" s="41"/>
      <c r="SUC18" s="41"/>
      <c r="SUD18" s="41"/>
      <c r="SUE18" s="41"/>
      <c r="SUF18" s="41"/>
      <c r="SUG18" s="41"/>
      <c r="SUH18" s="41"/>
      <c r="SUI18" s="41"/>
      <c r="SUJ18" s="41"/>
      <c r="SUK18" s="41"/>
      <c r="SUL18" s="41"/>
      <c r="SUM18" s="41"/>
      <c r="SUN18" s="41"/>
      <c r="SUO18" s="41"/>
      <c r="SUP18" s="41"/>
      <c r="SUQ18" s="41"/>
      <c r="SUR18" s="41"/>
      <c r="SUS18" s="41"/>
      <c r="SUT18" s="41"/>
      <c r="SUU18" s="41"/>
      <c r="SUV18" s="41"/>
      <c r="SUW18" s="41"/>
      <c r="SUX18" s="41"/>
      <c r="SUY18" s="41"/>
      <c r="SUZ18" s="41"/>
      <c r="SVA18" s="41"/>
      <c r="SVB18" s="41"/>
      <c r="SVC18" s="41"/>
      <c r="SVD18" s="41"/>
      <c r="SVE18" s="41"/>
      <c r="SVF18" s="41"/>
      <c r="SVG18" s="41"/>
      <c r="SVH18" s="41"/>
      <c r="SVI18" s="41"/>
      <c r="SVJ18" s="41"/>
      <c r="SVK18" s="41"/>
      <c r="SVL18" s="41"/>
      <c r="SVM18" s="41"/>
      <c r="SVN18" s="41"/>
      <c r="SVO18" s="41"/>
      <c r="SVP18" s="41"/>
      <c r="SVQ18" s="41"/>
      <c r="SVR18" s="41"/>
      <c r="SVS18" s="41"/>
      <c r="SVT18" s="41"/>
      <c r="SVU18" s="41"/>
      <c r="SVV18" s="41"/>
      <c r="SVW18" s="41"/>
      <c r="SVX18" s="41"/>
      <c r="SVY18" s="41"/>
      <c r="SVZ18" s="41"/>
      <c r="SWA18" s="41"/>
      <c r="SWB18" s="41"/>
      <c r="SWC18" s="41"/>
      <c r="SWD18" s="41"/>
      <c r="SWE18" s="41"/>
      <c r="SWF18" s="41"/>
      <c r="SWG18" s="41"/>
      <c r="SWH18" s="41"/>
      <c r="SWI18" s="41"/>
      <c r="SWJ18" s="41"/>
      <c r="SWK18" s="41"/>
      <c r="SWL18" s="41"/>
      <c r="SWM18" s="41"/>
      <c r="SWN18" s="41"/>
      <c r="SWO18" s="41"/>
      <c r="SWP18" s="41"/>
      <c r="SWQ18" s="41"/>
      <c r="SWR18" s="41"/>
      <c r="SWS18" s="41"/>
      <c r="SWT18" s="41"/>
      <c r="SWU18" s="41"/>
      <c r="SWV18" s="41"/>
      <c r="SWW18" s="41"/>
      <c r="SWX18" s="41"/>
      <c r="SWY18" s="41"/>
      <c r="SWZ18" s="41"/>
      <c r="SXA18" s="41"/>
      <c r="SXB18" s="41"/>
      <c r="SXC18" s="41"/>
      <c r="SXD18" s="41"/>
      <c r="SXE18" s="41"/>
      <c r="SXF18" s="41"/>
      <c r="SXG18" s="41"/>
      <c r="SXH18" s="41"/>
      <c r="SXI18" s="41"/>
      <c r="SXJ18" s="41"/>
      <c r="SXK18" s="41"/>
      <c r="SXL18" s="41"/>
      <c r="SXM18" s="41"/>
      <c r="SXN18" s="41"/>
      <c r="SXO18" s="41"/>
      <c r="SXP18" s="41"/>
      <c r="SXQ18" s="41"/>
      <c r="SXR18" s="41"/>
      <c r="SXS18" s="41"/>
      <c r="SXT18" s="41"/>
      <c r="SXU18" s="41"/>
      <c r="SXV18" s="41"/>
      <c r="SXW18" s="41"/>
      <c r="SXX18" s="41"/>
      <c r="SXY18" s="41"/>
      <c r="SXZ18" s="41"/>
      <c r="SYA18" s="41"/>
      <c r="SYB18" s="41"/>
      <c r="SYC18" s="41"/>
      <c r="SYD18" s="41"/>
      <c r="SYE18" s="41"/>
      <c r="SYF18" s="41"/>
      <c r="SYG18" s="41"/>
      <c r="SYH18" s="41"/>
      <c r="SYI18" s="41"/>
      <c r="SYJ18" s="41"/>
      <c r="SYK18" s="41"/>
      <c r="SYL18" s="41"/>
      <c r="SYM18" s="41"/>
      <c r="SYN18" s="41"/>
      <c r="SYO18" s="41"/>
      <c r="SYP18" s="41"/>
      <c r="SYQ18" s="41"/>
      <c r="SYR18" s="41"/>
      <c r="SYS18" s="41"/>
      <c r="SYT18" s="41"/>
      <c r="SYU18" s="41"/>
      <c r="SYV18" s="41"/>
      <c r="SYW18" s="41"/>
      <c r="SYX18" s="41"/>
      <c r="SYY18" s="41"/>
      <c r="SYZ18" s="41"/>
      <c r="SZA18" s="41"/>
      <c r="SZB18" s="41"/>
      <c r="SZC18" s="41"/>
      <c r="SZD18" s="41"/>
      <c r="SZE18" s="41"/>
      <c r="SZF18" s="41"/>
      <c r="SZG18" s="41"/>
      <c r="SZH18" s="41"/>
      <c r="SZI18" s="41"/>
      <c r="SZJ18" s="41"/>
      <c r="SZK18" s="41"/>
      <c r="SZL18" s="41"/>
      <c r="SZM18" s="41"/>
      <c r="SZN18" s="41"/>
      <c r="SZO18" s="41"/>
      <c r="SZP18" s="41"/>
      <c r="SZQ18" s="41"/>
      <c r="SZR18" s="41"/>
      <c r="SZS18" s="41"/>
      <c r="SZT18" s="41"/>
      <c r="SZU18" s="41"/>
      <c r="SZV18" s="41"/>
      <c r="SZW18" s="41"/>
      <c r="SZX18" s="41"/>
      <c r="SZY18" s="41"/>
      <c r="SZZ18" s="41"/>
      <c r="TAA18" s="41"/>
      <c r="TAB18" s="41"/>
      <c r="TAC18" s="41"/>
      <c r="TAD18" s="41"/>
      <c r="TAE18" s="41"/>
      <c r="TAF18" s="41"/>
      <c r="TAG18" s="41"/>
      <c r="TAH18" s="41"/>
      <c r="TAI18" s="41"/>
      <c r="TAJ18" s="41"/>
      <c r="TAK18" s="41"/>
      <c r="TAL18" s="41"/>
      <c r="TAM18" s="41"/>
      <c r="TAN18" s="41"/>
      <c r="TAO18" s="41"/>
      <c r="TAP18" s="41"/>
      <c r="TAQ18" s="41"/>
      <c r="TAR18" s="41"/>
      <c r="TAS18" s="41"/>
      <c r="TAT18" s="41"/>
      <c r="TAU18" s="41"/>
      <c r="TAV18" s="41"/>
      <c r="TAW18" s="41"/>
      <c r="TAX18" s="41"/>
      <c r="TAY18" s="41"/>
      <c r="TAZ18" s="41"/>
      <c r="TBA18" s="41"/>
      <c r="TBB18" s="41"/>
      <c r="TBC18" s="41"/>
      <c r="TBD18" s="41"/>
      <c r="TBE18" s="41"/>
      <c r="TBF18" s="41"/>
      <c r="TBG18" s="41"/>
      <c r="TBH18" s="41"/>
      <c r="TBI18" s="41"/>
      <c r="TBJ18" s="41"/>
      <c r="TBK18" s="41"/>
      <c r="TBL18" s="41"/>
      <c r="TBM18" s="41"/>
      <c r="TBN18" s="41"/>
      <c r="TBO18" s="41"/>
      <c r="TBP18" s="41"/>
      <c r="TBQ18" s="41"/>
      <c r="TBR18" s="41"/>
      <c r="TBS18" s="41"/>
      <c r="TBT18" s="41"/>
      <c r="TBU18" s="41"/>
      <c r="TBV18" s="41"/>
      <c r="TBW18" s="41"/>
      <c r="TBX18" s="41"/>
      <c r="TBY18" s="41"/>
      <c r="TBZ18" s="41"/>
      <c r="TCA18" s="41"/>
      <c r="TCB18" s="41"/>
      <c r="TCC18" s="41"/>
      <c r="TCD18" s="41"/>
      <c r="TCE18" s="41"/>
      <c r="TCF18" s="41"/>
      <c r="TCG18" s="41"/>
      <c r="TCH18" s="41"/>
      <c r="TCI18" s="41"/>
      <c r="TCJ18" s="41"/>
      <c r="TCK18" s="41"/>
      <c r="TCL18" s="41"/>
      <c r="TCM18" s="41"/>
      <c r="TCN18" s="41"/>
      <c r="TCO18" s="41"/>
      <c r="TCP18" s="41"/>
      <c r="TCQ18" s="41"/>
      <c r="TCR18" s="41"/>
      <c r="TCS18" s="41"/>
      <c r="TCT18" s="41"/>
      <c r="TCU18" s="41"/>
      <c r="TCV18" s="41"/>
      <c r="TCW18" s="41"/>
      <c r="TCX18" s="41"/>
      <c r="TCY18" s="41"/>
      <c r="TCZ18" s="41"/>
      <c r="TDA18" s="41"/>
      <c r="TDB18" s="41"/>
      <c r="TDC18" s="41"/>
      <c r="TDD18" s="41"/>
      <c r="TDE18" s="41"/>
      <c r="TDF18" s="41"/>
      <c r="TDG18" s="41"/>
      <c r="TDH18" s="41"/>
      <c r="TDI18" s="41"/>
      <c r="TDJ18" s="41"/>
      <c r="TDK18" s="41"/>
      <c r="TDL18" s="41"/>
      <c r="TDM18" s="41"/>
      <c r="TDN18" s="41"/>
      <c r="TDO18" s="41"/>
      <c r="TDP18" s="41"/>
      <c r="TDQ18" s="41"/>
      <c r="TDR18" s="41"/>
      <c r="TDS18" s="41"/>
      <c r="TDT18" s="41"/>
      <c r="TDU18" s="41"/>
      <c r="TDV18" s="41"/>
      <c r="TDW18" s="41"/>
      <c r="TDX18" s="41"/>
      <c r="TDY18" s="41"/>
      <c r="TDZ18" s="41"/>
      <c r="TEA18" s="41"/>
      <c r="TEB18" s="41"/>
      <c r="TEC18" s="41"/>
      <c r="TED18" s="41"/>
      <c r="TEE18" s="41"/>
      <c r="TEF18" s="41"/>
      <c r="TEG18" s="41"/>
      <c r="TEH18" s="41"/>
      <c r="TEI18" s="41"/>
      <c r="TEJ18" s="41"/>
      <c r="TEK18" s="41"/>
      <c r="TEL18" s="41"/>
      <c r="TEM18" s="41"/>
      <c r="TEN18" s="41"/>
      <c r="TEO18" s="41"/>
      <c r="TEP18" s="41"/>
      <c r="TEQ18" s="41"/>
      <c r="TER18" s="41"/>
      <c r="TES18" s="41"/>
      <c r="TET18" s="41"/>
      <c r="TEU18" s="41"/>
      <c r="TEV18" s="41"/>
      <c r="TEW18" s="41"/>
      <c r="TEX18" s="41"/>
      <c r="TEY18" s="41"/>
      <c r="TEZ18" s="41"/>
      <c r="TFA18" s="41"/>
      <c r="TFB18" s="41"/>
      <c r="TFC18" s="41"/>
      <c r="TFD18" s="41"/>
      <c r="TFE18" s="41"/>
      <c r="TFF18" s="41"/>
      <c r="TFG18" s="41"/>
      <c r="TFH18" s="41"/>
      <c r="TFI18" s="41"/>
      <c r="TFJ18" s="41"/>
      <c r="TFK18" s="41"/>
      <c r="TFL18" s="41"/>
      <c r="TFM18" s="41"/>
      <c r="TFN18" s="41"/>
      <c r="TFO18" s="41"/>
      <c r="TFP18" s="41"/>
      <c r="TFQ18" s="41"/>
      <c r="TFR18" s="41"/>
      <c r="TFS18" s="41"/>
      <c r="TFT18" s="41"/>
      <c r="TFU18" s="41"/>
      <c r="TFV18" s="41"/>
      <c r="TFW18" s="41"/>
      <c r="TFX18" s="41"/>
      <c r="TFY18" s="41"/>
      <c r="TFZ18" s="41"/>
      <c r="TGA18" s="41"/>
      <c r="TGB18" s="41"/>
      <c r="TGC18" s="41"/>
      <c r="TGD18" s="41"/>
      <c r="TGE18" s="41"/>
      <c r="TGF18" s="41"/>
      <c r="TGG18" s="41"/>
      <c r="TGH18" s="41"/>
      <c r="TGI18" s="41"/>
      <c r="TGJ18" s="41"/>
      <c r="TGK18" s="41"/>
      <c r="TGL18" s="41"/>
      <c r="TGM18" s="41"/>
      <c r="TGN18" s="41"/>
      <c r="TGO18" s="41"/>
      <c r="TGP18" s="41"/>
      <c r="TGQ18" s="41"/>
      <c r="TGR18" s="41"/>
      <c r="TGS18" s="41"/>
      <c r="TGT18" s="41"/>
      <c r="TGU18" s="41"/>
      <c r="TGV18" s="41"/>
      <c r="TGW18" s="41"/>
      <c r="TGX18" s="41"/>
      <c r="TGY18" s="41"/>
      <c r="TGZ18" s="41"/>
      <c r="THA18" s="41"/>
      <c r="THB18" s="41"/>
      <c r="THC18" s="41"/>
      <c r="THD18" s="41"/>
      <c r="THE18" s="41"/>
      <c r="THF18" s="41"/>
      <c r="THG18" s="41"/>
      <c r="THH18" s="41"/>
      <c r="THI18" s="41"/>
      <c r="THJ18" s="41"/>
      <c r="THK18" s="41"/>
      <c r="THL18" s="41"/>
      <c r="THM18" s="41"/>
      <c r="THN18" s="41"/>
      <c r="THO18" s="41"/>
      <c r="THP18" s="41"/>
      <c r="THQ18" s="41"/>
      <c r="THR18" s="41"/>
      <c r="THS18" s="41"/>
      <c r="THT18" s="41"/>
      <c r="THU18" s="41"/>
      <c r="THV18" s="41"/>
      <c r="THW18" s="41"/>
      <c r="THX18" s="41"/>
      <c r="THY18" s="41"/>
      <c r="THZ18" s="41"/>
      <c r="TIA18" s="41"/>
      <c r="TIB18" s="41"/>
      <c r="TIC18" s="41"/>
      <c r="TID18" s="41"/>
      <c r="TIE18" s="41"/>
      <c r="TIF18" s="41"/>
      <c r="TIG18" s="41"/>
      <c r="TIH18" s="41"/>
      <c r="TII18" s="41"/>
      <c r="TIJ18" s="41"/>
      <c r="TIK18" s="41"/>
      <c r="TIL18" s="41"/>
      <c r="TIM18" s="41"/>
      <c r="TIN18" s="41"/>
      <c r="TIO18" s="41"/>
      <c r="TIP18" s="41"/>
      <c r="TIQ18" s="41"/>
      <c r="TIR18" s="41"/>
      <c r="TIS18" s="41"/>
      <c r="TIT18" s="41"/>
      <c r="TIU18" s="41"/>
      <c r="TIV18" s="41"/>
      <c r="TIW18" s="41"/>
      <c r="TIX18" s="41"/>
      <c r="TIY18" s="41"/>
      <c r="TIZ18" s="41"/>
      <c r="TJA18" s="41"/>
      <c r="TJB18" s="41"/>
      <c r="TJC18" s="41"/>
      <c r="TJD18" s="41"/>
      <c r="TJE18" s="41"/>
      <c r="TJF18" s="41"/>
      <c r="TJG18" s="41"/>
      <c r="TJH18" s="41"/>
      <c r="TJI18" s="41"/>
      <c r="TJJ18" s="41"/>
      <c r="TJK18" s="41"/>
      <c r="TJL18" s="41"/>
      <c r="TJM18" s="41"/>
      <c r="TJN18" s="41"/>
      <c r="TJO18" s="41"/>
      <c r="TJP18" s="41"/>
      <c r="TJQ18" s="41"/>
      <c r="TJR18" s="41"/>
      <c r="TJS18" s="41"/>
      <c r="TJT18" s="41"/>
      <c r="TJU18" s="41"/>
      <c r="TJV18" s="41"/>
      <c r="TJW18" s="41"/>
      <c r="TJX18" s="41"/>
      <c r="TJY18" s="41"/>
      <c r="TJZ18" s="41"/>
      <c r="TKA18" s="41"/>
      <c r="TKB18" s="41"/>
      <c r="TKC18" s="41"/>
      <c r="TKD18" s="41"/>
      <c r="TKE18" s="41"/>
      <c r="TKF18" s="41"/>
      <c r="TKG18" s="41"/>
      <c r="TKH18" s="41"/>
      <c r="TKI18" s="41"/>
      <c r="TKJ18" s="41"/>
      <c r="TKK18" s="41"/>
      <c r="TKL18" s="41"/>
      <c r="TKM18" s="41"/>
      <c r="TKN18" s="41"/>
      <c r="TKO18" s="41"/>
      <c r="TKP18" s="41"/>
      <c r="TKQ18" s="41"/>
      <c r="TKR18" s="41"/>
      <c r="TKS18" s="41"/>
      <c r="TKT18" s="41"/>
      <c r="TKU18" s="41"/>
      <c r="TKV18" s="41"/>
      <c r="TKW18" s="41"/>
      <c r="TKX18" s="41"/>
      <c r="TKY18" s="41"/>
      <c r="TKZ18" s="41"/>
      <c r="TLA18" s="41"/>
      <c r="TLB18" s="41"/>
      <c r="TLC18" s="41"/>
      <c r="TLD18" s="41"/>
      <c r="TLE18" s="41"/>
      <c r="TLF18" s="41"/>
      <c r="TLG18" s="41"/>
      <c r="TLH18" s="41"/>
      <c r="TLI18" s="41"/>
      <c r="TLJ18" s="41"/>
      <c r="TLK18" s="41"/>
      <c r="TLL18" s="41"/>
      <c r="TLM18" s="41"/>
      <c r="TLN18" s="41"/>
      <c r="TLO18" s="41"/>
      <c r="TLP18" s="41"/>
      <c r="TLQ18" s="41"/>
      <c r="TLR18" s="41"/>
      <c r="TLS18" s="41"/>
      <c r="TLT18" s="41"/>
      <c r="TLU18" s="41"/>
      <c r="TLV18" s="41"/>
      <c r="TLW18" s="41"/>
      <c r="TLX18" s="41"/>
      <c r="TLY18" s="41"/>
      <c r="TLZ18" s="41"/>
      <c r="TMA18" s="41"/>
      <c r="TMB18" s="41"/>
      <c r="TMC18" s="41"/>
      <c r="TMD18" s="41"/>
      <c r="TME18" s="41"/>
      <c r="TMF18" s="41"/>
      <c r="TMG18" s="41"/>
      <c r="TMH18" s="41"/>
      <c r="TMI18" s="41"/>
      <c r="TMJ18" s="41"/>
      <c r="TMK18" s="41"/>
      <c r="TML18" s="41"/>
      <c r="TMM18" s="41"/>
      <c r="TMN18" s="41"/>
      <c r="TMO18" s="41"/>
      <c r="TMP18" s="41"/>
      <c r="TMQ18" s="41"/>
      <c r="TMR18" s="41"/>
      <c r="TMS18" s="41"/>
      <c r="TMT18" s="41"/>
      <c r="TMU18" s="41"/>
      <c r="TMV18" s="41"/>
      <c r="TMW18" s="41"/>
      <c r="TMX18" s="41"/>
      <c r="TMY18" s="41"/>
      <c r="TMZ18" s="41"/>
      <c r="TNA18" s="41"/>
      <c r="TNB18" s="41"/>
      <c r="TNC18" s="41"/>
      <c r="TND18" s="41"/>
      <c r="TNE18" s="41"/>
      <c r="TNF18" s="41"/>
      <c r="TNG18" s="41"/>
      <c r="TNH18" s="41"/>
      <c r="TNI18" s="41"/>
      <c r="TNJ18" s="41"/>
      <c r="TNK18" s="41"/>
      <c r="TNL18" s="41"/>
      <c r="TNM18" s="41"/>
      <c r="TNN18" s="41"/>
      <c r="TNO18" s="41"/>
      <c r="TNP18" s="41"/>
      <c r="TNQ18" s="41"/>
      <c r="TNR18" s="41"/>
      <c r="TNS18" s="41"/>
      <c r="TNT18" s="41"/>
      <c r="TNU18" s="41"/>
      <c r="TNV18" s="41"/>
      <c r="TNW18" s="41"/>
      <c r="TNX18" s="41"/>
      <c r="TNY18" s="41"/>
      <c r="TNZ18" s="41"/>
      <c r="TOA18" s="41"/>
      <c r="TOB18" s="41"/>
      <c r="TOC18" s="41"/>
      <c r="TOD18" s="41"/>
      <c r="TOE18" s="41"/>
      <c r="TOF18" s="41"/>
      <c r="TOG18" s="41"/>
      <c r="TOH18" s="41"/>
      <c r="TOI18" s="41"/>
      <c r="TOJ18" s="41"/>
      <c r="TOK18" s="41"/>
      <c r="TOL18" s="41"/>
      <c r="TOM18" s="41"/>
      <c r="TON18" s="41"/>
      <c r="TOO18" s="41"/>
      <c r="TOP18" s="41"/>
      <c r="TOQ18" s="41"/>
      <c r="TOR18" s="41"/>
      <c r="TOS18" s="41"/>
      <c r="TOT18" s="41"/>
      <c r="TOU18" s="41"/>
      <c r="TOV18" s="41"/>
      <c r="TOW18" s="41"/>
      <c r="TOX18" s="41"/>
      <c r="TOY18" s="41"/>
      <c r="TOZ18" s="41"/>
      <c r="TPA18" s="41"/>
      <c r="TPB18" s="41"/>
      <c r="TPC18" s="41"/>
      <c r="TPD18" s="41"/>
      <c r="TPE18" s="41"/>
      <c r="TPF18" s="41"/>
      <c r="TPG18" s="41"/>
      <c r="TPH18" s="41"/>
      <c r="TPI18" s="41"/>
      <c r="TPJ18" s="41"/>
      <c r="TPK18" s="41"/>
      <c r="TPL18" s="41"/>
      <c r="TPM18" s="41"/>
      <c r="TPN18" s="41"/>
      <c r="TPO18" s="41"/>
      <c r="TPP18" s="41"/>
      <c r="TPQ18" s="41"/>
      <c r="TPR18" s="41"/>
      <c r="TPS18" s="41"/>
      <c r="TPT18" s="41"/>
      <c r="TPU18" s="41"/>
      <c r="TPV18" s="41"/>
      <c r="TPW18" s="41"/>
      <c r="TPX18" s="41"/>
      <c r="TPY18" s="41"/>
      <c r="TPZ18" s="41"/>
      <c r="TQA18" s="41"/>
      <c r="TQB18" s="41"/>
      <c r="TQC18" s="41"/>
      <c r="TQD18" s="41"/>
      <c r="TQE18" s="41"/>
      <c r="TQF18" s="41"/>
      <c r="TQG18" s="41"/>
      <c r="TQH18" s="41"/>
      <c r="TQI18" s="41"/>
      <c r="TQJ18" s="41"/>
      <c r="TQK18" s="41"/>
      <c r="TQL18" s="41"/>
      <c r="TQM18" s="41"/>
      <c r="TQN18" s="41"/>
      <c r="TQO18" s="41"/>
      <c r="TQP18" s="41"/>
      <c r="TQQ18" s="41"/>
      <c r="TQR18" s="41"/>
      <c r="TQS18" s="41"/>
      <c r="TQT18" s="41"/>
      <c r="TQU18" s="41"/>
      <c r="TQV18" s="41"/>
      <c r="TQW18" s="41"/>
      <c r="TQX18" s="41"/>
      <c r="TQY18" s="41"/>
      <c r="TQZ18" s="41"/>
      <c r="TRA18" s="41"/>
      <c r="TRB18" s="41"/>
      <c r="TRC18" s="41"/>
      <c r="TRD18" s="41"/>
      <c r="TRE18" s="41"/>
      <c r="TRF18" s="41"/>
      <c r="TRG18" s="41"/>
      <c r="TRH18" s="41"/>
      <c r="TRI18" s="41"/>
      <c r="TRJ18" s="41"/>
      <c r="TRK18" s="41"/>
      <c r="TRL18" s="41"/>
      <c r="TRM18" s="41"/>
      <c r="TRN18" s="41"/>
      <c r="TRO18" s="41"/>
      <c r="TRP18" s="41"/>
      <c r="TRQ18" s="41"/>
      <c r="TRR18" s="41"/>
      <c r="TRS18" s="41"/>
      <c r="TRT18" s="41"/>
      <c r="TRU18" s="41"/>
      <c r="TRV18" s="41"/>
      <c r="TRW18" s="41"/>
      <c r="TRX18" s="41"/>
      <c r="TRY18" s="41"/>
      <c r="TRZ18" s="41"/>
      <c r="TSA18" s="41"/>
      <c r="TSB18" s="41"/>
      <c r="TSC18" s="41"/>
      <c r="TSD18" s="41"/>
      <c r="TSE18" s="41"/>
      <c r="TSF18" s="41"/>
      <c r="TSG18" s="41"/>
      <c r="TSH18" s="41"/>
      <c r="TSI18" s="41"/>
      <c r="TSJ18" s="41"/>
      <c r="TSK18" s="41"/>
      <c r="TSL18" s="41"/>
      <c r="TSM18" s="41"/>
      <c r="TSN18" s="41"/>
      <c r="TSO18" s="41"/>
      <c r="TSP18" s="41"/>
      <c r="TSQ18" s="41"/>
      <c r="TSR18" s="41"/>
      <c r="TSS18" s="41"/>
      <c r="TST18" s="41"/>
      <c r="TSU18" s="41"/>
      <c r="TSV18" s="41"/>
      <c r="TSW18" s="41"/>
      <c r="TSX18" s="41"/>
      <c r="TSY18" s="41"/>
      <c r="TSZ18" s="41"/>
      <c r="TTA18" s="41"/>
      <c r="TTB18" s="41"/>
      <c r="TTC18" s="41"/>
      <c r="TTD18" s="41"/>
      <c r="TTE18" s="41"/>
      <c r="TTF18" s="41"/>
      <c r="TTG18" s="41"/>
      <c r="TTH18" s="41"/>
      <c r="TTI18" s="41"/>
      <c r="TTJ18" s="41"/>
      <c r="TTK18" s="41"/>
      <c r="TTL18" s="41"/>
      <c r="TTM18" s="41"/>
      <c r="TTN18" s="41"/>
      <c r="TTO18" s="41"/>
      <c r="TTP18" s="41"/>
      <c r="TTQ18" s="41"/>
      <c r="TTR18" s="41"/>
      <c r="TTS18" s="41"/>
      <c r="TTT18" s="41"/>
      <c r="TTU18" s="41"/>
      <c r="TTV18" s="41"/>
      <c r="TTW18" s="41"/>
      <c r="TTX18" s="41"/>
      <c r="TTY18" s="41"/>
      <c r="TTZ18" s="41"/>
      <c r="TUA18" s="41"/>
      <c r="TUB18" s="41"/>
      <c r="TUC18" s="41"/>
      <c r="TUD18" s="41"/>
      <c r="TUE18" s="41"/>
      <c r="TUF18" s="41"/>
      <c r="TUG18" s="41"/>
      <c r="TUH18" s="41"/>
      <c r="TUI18" s="41"/>
      <c r="TUJ18" s="41"/>
      <c r="TUK18" s="41"/>
      <c r="TUL18" s="41"/>
      <c r="TUM18" s="41"/>
      <c r="TUN18" s="41"/>
      <c r="TUO18" s="41"/>
      <c r="TUP18" s="41"/>
      <c r="TUQ18" s="41"/>
      <c r="TUR18" s="41"/>
      <c r="TUS18" s="41"/>
      <c r="TUT18" s="41"/>
      <c r="TUU18" s="41"/>
      <c r="TUV18" s="41"/>
      <c r="TUW18" s="41"/>
      <c r="TUX18" s="41"/>
      <c r="TUY18" s="41"/>
      <c r="TUZ18" s="41"/>
      <c r="TVA18" s="41"/>
      <c r="TVB18" s="41"/>
      <c r="TVC18" s="41"/>
      <c r="TVD18" s="41"/>
      <c r="TVE18" s="41"/>
      <c r="TVF18" s="41"/>
      <c r="TVG18" s="41"/>
      <c r="TVH18" s="41"/>
      <c r="TVI18" s="41"/>
      <c r="TVJ18" s="41"/>
      <c r="TVK18" s="41"/>
      <c r="TVL18" s="41"/>
      <c r="TVM18" s="41"/>
      <c r="TVN18" s="41"/>
      <c r="TVO18" s="41"/>
      <c r="TVP18" s="41"/>
      <c r="TVQ18" s="41"/>
      <c r="TVR18" s="41"/>
      <c r="TVS18" s="41"/>
      <c r="TVT18" s="41"/>
      <c r="TVU18" s="41"/>
      <c r="TVV18" s="41"/>
      <c r="TVW18" s="41"/>
      <c r="TVX18" s="41"/>
      <c r="TVY18" s="41"/>
      <c r="TVZ18" s="41"/>
      <c r="TWA18" s="41"/>
      <c r="TWB18" s="41"/>
      <c r="TWC18" s="41"/>
      <c r="TWD18" s="41"/>
      <c r="TWE18" s="41"/>
      <c r="TWF18" s="41"/>
      <c r="TWG18" s="41"/>
      <c r="TWH18" s="41"/>
      <c r="TWI18" s="41"/>
      <c r="TWJ18" s="41"/>
      <c r="TWK18" s="41"/>
      <c r="TWL18" s="41"/>
      <c r="TWM18" s="41"/>
      <c r="TWN18" s="41"/>
      <c r="TWO18" s="41"/>
      <c r="TWP18" s="41"/>
      <c r="TWQ18" s="41"/>
      <c r="TWR18" s="41"/>
      <c r="TWS18" s="41"/>
      <c r="TWT18" s="41"/>
      <c r="TWU18" s="41"/>
      <c r="TWV18" s="41"/>
      <c r="TWW18" s="41"/>
      <c r="TWX18" s="41"/>
      <c r="TWY18" s="41"/>
      <c r="TWZ18" s="41"/>
      <c r="TXA18" s="41"/>
      <c r="TXB18" s="41"/>
      <c r="TXC18" s="41"/>
      <c r="TXD18" s="41"/>
      <c r="TXE18" s="41"/>
      <c r="TXF18" s="41"/>
      <c r="TXG18" s="41"/>
      <c r="TXH18" s="41"/>
      <c r="TXI18" s="41"/>
      <c r="TXJ18" s="41"/>
      <c r="TXK18" s="41"/>
      <c r="TXL18" s="41"/>
      <c r="TXM18" s="41"/>
      <c r="TXN18" s="41"/>
      <c r="TXO18" s="41"/>
      <c r="TXP18" s="41"/>
      <c r="TXQ18" s="41"/>
      <c r="TXR18" s="41"/>
      <c r="TXS18" s="41"/>
      <c r="TXT18" s="41"/>
      <c r="TXU18" s="41"/>
      <c r="TXV18" s="41"/>
      <c r="TXW18" s="41"/>
      <c r="TXX18" s="41"/>
      <c r="TXY18" s="41"/>
      <c r="TXZ18" s="41"/>
      <c r="TYA18" s="41"/>
      <c r="TYB18" s="41"/>
      <c r="TYC18" s="41"/>
      <c r="TYD18" s="41"/>
      <c r="TYE18" s="41"/>
      <c r="TYF18" s="41"/>
      <c r="TYG18" s="41"/>
      <c r="TYH18" s="41"/>
      <c r="TYI18" s="41"/>
      <c r="TYJ18" s="41"/>
      <c r="TYK18" s="41"/>
      <c r="TYL18" s="41"/>
      <c r="TYM18" s="41"/>
      <c r="TYN18" s="41"/>
      <c r="TYO18" s="41"/>
      <c r="TYP18" s="41"/>
      <c r="TYQ18" s="41"/>
      <c r="TYR18" s="41"/>
      <c r="TYS18" s="41"/>
      <c r="TYT18" s="41"/>
      <c r="TYU18" s="41"/>
      <c r="TYV18" s="41"/>
      <c r="TYW18" s="41"/>
      <c r="TYX18" s="41"/>
      <c r="TYY18" s="41"/>
      <c r="TYZ18" s="41"/>
      <c r="TZA18" s="41"/>
      <c r="TZB18" s="41"/>
      <c r="TZC18" s="41"/>
      <c r="TZD18" s="41"/>
      <c r="TZE18" s="41"/>
      <c r="TZF18" s="41"/>
      <c r="TZG18" s="41"/>
      <c r="TZH18" s="41"/>
      <c r="TZI18" s="41"/>
      <c r="TZJ18" s="41"/>
      <c r="TZK18" s="41"/>
      <c r="TZL18" s="41"/>
      <c r="TZM18" s="41"/>
      <c r="TZN18" s="41"/>
      <c r="TZO18" s="41"/>
      <c r="TZP18" s="41"/>
      <c r="TZQ18" s="41"/>
      <c r="TZR18" s="41"/>
      <c r="TZS18" s="41"/>
      <c r="TZT18" s="41"/>
      <c r="TZU18" s="41"/>
      <c r="TZV18" s="41"/>
      <c r="TZW18" s="41"/>
      <c r="TZX18" s="41"/>
      <c r="TZY18" s="41"/>
      <c r="TZZ18" s="41"/>
      <c r="UAA18" s="41"/>
      <c r="UAB18" s="41"/>
      <c r="UAC18" s="41"/>
      <c r="UAD18" s="41"/>
      <c r="UAE18" s="41"/>
      <c r="UAF18" s="41"/>
      <c r="UAG18" s="41"/>
      <c r="UAH18" s="41"/>
      <c r="UAI18" s="41"/>
      <c r="UAJ18" s="41"/>
      <c r="UAK18" s="41"/>
      <c r="UAL18" s="41"/>
      <c r="UAM18" s="41"/>
      <c r="UAN18" s="41"/>
      <c r="UAO18" s="41"/>
      <c r="UAP18" s="41"/>
      <c r="UAQ18" s="41"/>
      <c r="UAR18" s="41"/>
      <c r="UAS18" s="41"/>
      <c r="UAT18" s="41"/>
      <c r="UAU18" s="41"/>
      <c r="UAV18" s="41"/>
      <c r="UAW18" s="41"/>
      <c r="UAX18" s="41"/>
      <c r="UAY18" s="41"/>
      <c r="UAZ18" s="41"/>
      <c r="UBA18" s="41"/>
      <c r="UBB18" s="41"/>
      <c r="UBC18" s="41"/>
      <c r="UBD18" s="41"/>
      <c r="UBE18" s="41"/>
      <c r="UBF18" s="41"/>
      <c r="UBG18" s="41"/>
      <c r="UBH18" s="41"/>
      <c r="UBI18" s="41"/>
      <c r="UBJ18" s="41"/>
      <c r="UBK18" s="41"/>
      <c r="UBL18" s="41"/>
      <c r="UBM18" s="41"/>
      <c r="UBN18" s="41"/>
      <c r="UBO18" s="41"/>
      <c r="UBP18" s="41"/>
      <c r="UBQ18" s="41"/>
      <c r="UBR18" s="41"/>
      <c r="UBS18" s="41"/>
      <c r="UBT18" s="41"/>
      <c r="UBU18" s="41"/>
      <c r="UBV18" s="41"/>
      <c r="UBW18" s="41"/>
      <c r="UBX18" s="41"/>
      <c r="UBY18" s="41"/>
      <c r="UBZ18" s="41"/>
      <c r="UCA18" s="41"/>
      <c r="UCB18" s="41"/>
      <c r="UCC18" s="41"/>
      <c r="UCD18" s="41"/>
      <c r="UCE18" s="41"/>
      <c r="UCF18" s="41"/>
      <c r="UCG18" s="41"/>
      <c r="UCH18" s="41"/>
      <c r="UCI18" s="41"/>
      <c r="UCJ18" s="41"/>
      <c r="UCK18" s="41"/>
      <c r="UCL18" s="41"/>
      <c r="UCM18" s="41"/>
      <c r="UCN18" s="41"/>
      <c r="UCO18" s="41"/>
      <c r="UCP18" s="41"/>
      <c r="UCQ18" s="41"/>
      <c r="UCR18" s="41"/>
      <c r="UCS18" s="41"/>
      <c r="UCT18" s="41"/>
      <c r="UCU18" s="41"/>
      <c r="UCV18" s="41"/>
      <c r="UCW18" s="41"/>
      <c r="UCX18" s="41"/>
      <c r="UCY18" s="41"/>
      <c r="UCZ18" s="41"/>
      <c r="UDA18" s="41"/>
      <c r="UDB18" s="41"/>
      <c r="UDC18" s="41"/>
      <c r="UDD18" s="41"/>
      <c r="UDE18" s="41"/>
      <c r="UDF18" s="41"/>
      <c r="UDG18" s="41"/>
      <c r="UDH18" s="41"/>
      <c r="UDI18" s="41"/>
      <c r="UDJ18" s="41"/>
      <c r="UDK18" s="41"/>
      <c r="UDL18" s="41"/>
      <c r="UDM18" s="41"/>
      <c r="UDN18" s="41"/>
      <c r="UDO18" s="41"/>
      <c r="UDP18" s="41"/>
      <c r="UDQ18" s="41"/>
      <c r="UDR18" s="41"/>
      <c r="UDS18" s="41"/>
      <c r="UDT18" s="41"/>
      <c r="UDU18" s="41"/>
      <c r="UDV18" s="41"/>
      <c r="UDW18" s="41"/>
      <c r="UDX18" s="41"/>
      <c r="UDY18" s="41"/>
      <c r="UDZ18" s="41"/>
      <c r="UEA18" s="41"/>
      <c r="UEB18" s="41"/>
      <c r="UEC18" s="41"/>
      <c r="UED18" s="41"/>
      <c r="UEE18" s="41"/>
      <c r="UEF18" s="41"/>
      <c r="UEG18" s="41"/>
      <c r="UEH18" s="41"/>
      <c r="UEI18" s="41"/>
      <c r="UEJ18" s="41"/>
      <c r="UEK18" s="41"/>
      <c r="UEL18" s="41"/>
      <c r="UEM18" s="41"/>
      <c r="UEN18" s="41"/>
      <c r="UEO18" s="41"/>
      <c r="UEP18" s="41"/>
      <c r="UEQ18" s="41"/>
      <c r="UER18" s="41"/>
      <c r="UES18" s="41"/>
      <c r="UET18" s="41"/>
      <c r="UEU18" s="41"/>
      <c r="UEV18" s="41"/>
      <c r="UEW18" s="41"/>
      <c r="UEX18" s="41"/>
      <c r="UEY18" s="41"/>
      <c r="UEZ18" s="41"/>
      <c r="UFA18" s="41"/>
      <c r="UFB18" s="41"/>
      <c r="UFC18" s="41"/>
      <c r="UFD18" s="41"/>
      <c r="UFE18" s="41"/>
      <c r="UFF18" s="41"/>
      <c r="UFG18" s="41"/>
      <c r="UFH18" s="41"/>
      <c r="UFI18" s="41"/>
      <c r="UFJ18" s="41"/>
      <c r="UFK18" s="41"/>
      <c r="UFL18" s="41"/>
      <c r="UFM18" s="41"/>
      <c r="UFN18" s="41"/>
      <c r="UFO18" s="41"/>
      <c r="UFP18" s="41"/>
      <c r="UFQ18" s="41"/>
      <c r="UFR18" s="41"/>
      <c r="UFS18" s="41"/>
      <c r="UFT18" s="41"/>
      <c r="UFU18" s="41"/>
      <c r="UFV18" s="41"/>
      <c r="UFW18" s="41"/>
      <c r="UFX18" s="41"/>
      <c r="UFY18" s="41"/>
      <c r="UFZ18" s="41"/>
      <c r="UGA18" s="41"/>
      <c r="UGB18" s="41"/>
      <c r="UGC18" s="41"/>
      <c r="UGD18" s="41"/>
      <c r="UGE18" s="41"/>
      <c r="UGF18" s="41"/>
      <c r="UGG18" s="41"/>
      <c r="UGH18" s="41"/>
      <c r="UGI18" s="41"/>
      <c r="UGJ18" s="41"/>
      <c r="UGK18" s="41"/>
      <c r="UGL18" s="41"/>
      <c r="UGM18" s="41"/>
      <c r="UGN18" s="41"/>
      <c r="UGO18" s="41"/>
      <c r="UGP18" s="41"/>
      <c r="UGQ18" s="41"/>
      <c r="UGR18" s="41"/>
      <c r="UGS18" s="41"/>
      <c r="UGT18" s="41"/>
      <c r="UGU18" s="41"/>
      <c r="UGV18" s="41"/>
      <c r="UGW18" s="41"/>
      <c r="UGX18" s="41"/>
      <c r="UGY18" s="41"/>
      <c r="UGZ18" s="41"/>
      <c r="UHA18" s="41"/>
      <c r="UHB18" s="41"/>
      <c r="UHC18" s="41"/>
      <c r="UHD18" s="41"/>
      <c r="UHE18" s="41"/>
      <c r="UHF18" s="41"/>
      <c r="UHG18" s="41"/>
      <c r="UHH18" s="41"/>
      <c r="UHI18" s="41"/>
      <c r="UHJ18" s="41"/>
      <c r="UHK18" s="41"/>
      <c r="UHL18" s="41"/>
      <c r="UHM18" s="41"/>
      <c r="UHN18" s="41"/>
      <c r="UHO18" s="41"/>
      <c r="UHP18" s="41"/>
      <c r="UHQ18" s="41"/>
      <c r="UHR18" s="41"/>
      <c r="UHS18" s="41"/>
      <c r="UHT18" s="41"/>
      <c r="UHU18" s="41"/>
      <c r="UHV18" s="41"/>
      <c r="UHW18" s="41"/>
      <c r="UHX18" s="41"/>
      <c r="UHY18" s="41"/>
      <c r="UHZ18" s="41"/>
      <c r="UIA18" s="41"/>
      <c r="UIB18" s="41"/>
      <c r="UIC18" s="41"/>
      <c r="UID18" s="41"/>
      <c r="UIE18" s="41"/>
      <c r="UIF18" s="41"/>
      <c r="UIG18" s="41"/>
      <c r="UIH18" s="41"/>
      <c r="UII18" s="41"/>
      <c r="UIJ18" s="41"/>
      <c r="UIK18" s="41"/>
      <c r="UIL18" s="41"/>
      <c r="UIM18" s="41"/>
      <c r="UIN18" s="41"/>
      <c r="UIO18" s="41"/>
      <c r="UIP18" s="41"/>
      <c r="UIQ18" s="41"/>
      <c r="UIR18" s="41"/>
      <c r="UIS18" s="41"/>
      <c r="UIT18" s="41"/>
      <c r="UIU18" s="41"/>
      <c r="UIV18" s="41"/>
      <c r="UIW18" s="41"/>
      <c r="UIX18" s="41"/>
      <c r="UIY18" s="41"/>
      <c r="UIZ18" s="41"/>
      <c r="UJA18" s="41"/>
      <c r="UJB18" s="41"/>
      <c r="UJC18" s="41"/>
      <c r="UJD18" s="41"/>
      <c r="UJE18" s="41"/>
      <c r="UJF18" s="41"/>
      <c r="UJG18" s="41"/>
      <c r="UJH18" s="41"/>
      <c r="UJI18" s="41"/>
      <c r="UJJ18" s="41"/>
      <c r="UJK18" s="41"/>
      <c r="UJL18" s="41"/>
      <c r="UJM18" s="41"/>
      <c r="UJN18" s="41"/>
      <c r="UJO18" s="41"/>
      <c r="UJP18" s="41"/>
      <c r="UJQ18" s="41"/>
      <c r="UJR18" s="41"/>
      <c r="UJS18" s="41"/>
      <c r="UJT18" s="41"/>
      <c r="UJU18" s="41"/>
      <c r="UJV18" s="41"/>
      <c r="UJW18" s="41"/>
      <c r="UJX18" s="41"/>
      <c r="UJY18" s="41"/>
      <c r="UJZ18" s="41"/>
      <c r="UKA18" s="41"/>
      <c r="UKB18" s="41"/>
      <c r="UKC18" s="41"/>
      <c r="UKD18" s="41"/>
      <c r="UKE18" s="41"/>
      <c r="UKF18" s="41"/>
      <c r="UKG18" s="41"/>
      <c r="UKH18" s="41"/>
      <c r="UKI18" s="41"/>
      <c r="UKJ18" s="41"/>
      <c r="UKK18" s="41"/>
      <c r="UKL18" s="41"/>
      <c r="UKM18" s="41"/>
      <c r="UKN18" s="41"/>
      <c r="UKO18" s="41"/>
      <c r="UKP18" s="41"/>
      <c r="UKQ18" s="41"/>
      <c r="UKR18" s="41"/>
      <c r="UKS18" s="41"/>
      <c r="UKT18" s="41"/>
      <c r="UKU18" s="41"/>
      <c r="UKV18" s="41"/>
      <c r="UKW18" s="41"/>
      <c r="UKX18" s="41"/>
      <c r="UKY18" s="41"/>
      <c r="UKZ18" s="41"/>
      <c r="ULA18" s="41"/>
      <c r="ULB18" s="41"/>
      <c r="ULC18" s="41"/>
      <c r="ULD18" s="41"/>
      <c r="ULE18" s="41"/>
      <c r="ULF18" s="41"/>
      <c r="ULG18" s="41"/>
      <c r="ULH18" s="41"/>
      <c r="ULI18" s="41"/>
      <c r="ULJ18" s="41"/>
      <c r="ULK18" s="41"/>
      <c r="ULL18" s="41"/>
      <c r="ULM18" s="41"/>
      <c r="ULN18" s="41"/>
      <c r="ULO18" s="41"/>
      <c r="ULP18" s="41"/>
      <c r="ULQ18" s="41"/>
      <c r="ULR18" s="41"/>
      <c r="ULS18" s="41"/>
      <c r="ULT18" s="41"/>
      <c r="ULU18" s="41"/>
      <c r="ULV18" s="41"/>
      <c r="ULW18" s="41"/>
      <c r="ULX18" s="41"/>
      <c r="ULY18" s="41"/>
      <c r="ULZ18" s="41"/>
      <c r="UMA18" s="41"/>
      <c r="UMB18" s="41"/>
      <c r="UMC18" s="41"/>
      <c r="UMD18" s="41"/>
      <c r="UME18" s="41"/>
      <c r="UMF18" s="41"/>
      <c r="UMG18" s="41"/>
      <c r="UMH18" s="41"/>
      <c r="UMI18" s="41"/>
      <c r="UMJ18" s="41"/>
      <c r="UMK18" s="41"/>
      <c r="UML18" s="41"/>
      <c r="UMM18" s="41"/>
      <c r="UMN18" s="41"/>
      <c r="UMO18" s="41"/>
      <c r="UMP18" s="41"/>
      <c r="UMQ18" s="41"/>
      <c r="UMR18" s="41"/>
      <c r="UMS18" s="41"/>
      <c r="UMT18" s="41"/>
      <c r="UMU18" s="41"/>
      <c r="UMV18" s="41"/>
      <c r="UMW18" s="41"/>
      <c r="UMX18" s="41"/>
      <c r="UMY18" s="41"/>
      <c r="UMZ18" s="41"/>
      <c r="UNA18" s="41"/>
      <c r="UNB18" s="41"/>
      <c r="UNC18" s="41"/>
      <c r="UND18" s="41"/>
      <c r="UNE18" s="41"/>
      <c r="UNF18" s="41"/>
      <c r="UNG18" s="41"/>
      <c r="UNH18" s="41"/>
      <c r="UNI18" s="41"/>
      <c r="UNJ18" s="41"/>
      <c r="UNK18" s="41"/>
      <c r="UNL18" s="41"/>
      <c r="UNM18" s="41"/>
      <c r="UNN18" s="41"/>
      <c r="UNO18" s="41"/>
      <c r="UNP18" s="41"/>
      <c r="UNQ18" s="41"/>
      <c r="UNR18" s="41"/>
      <c r="UNS18" s="41"/>
      <c r="UNT18" s="41"/>
      <c r="UNU18" s="41"/>
      <c r="UNV18" s="41"/>
      <c r="UNW18" s="41"/>
      <c r="UNX18" s="41"/>
      <c r="UNY18" s="41"/>
      <c r="UNZ18" s="41"/>
      <c r="UOA18" s="41"/>
      <c r="UOB18" s="41"/>
      <c r="UOC18" s="41"/>
      <c r="UOD18" s="41"/>
      <c r="UOE18" s="41"/>
      <c r="UOF18" s="41"/>
      <c r="UOG18" s="41"/>
      <c r="UOH18" s="41"/>
      <c r="UOI18" s="41"/>
      <c r="UOJ18" s="41"/>
      <c r="UOK18" s="41"/>
      <c r="UOL18" s="41"/>
      <c r="UOM18" s="41"/>
      <c r="UON18" s="41"/>
      <c r="UOO18" s="41"/>
      <c r="UOP18" s="41"/>
      <c r="UOQ18" s="41"/>
      <c r="UOR18" s="41"/>
      <c r="UOS18" s="41"/>
      <c r="UOT18" s="41"/>
      <c r="UOU18" s="41"/>
      <c r="UOV18" s="41"/>
      <c r="UOW18" s="41"/>
      <c r="UOX18" s="41"/>
      <c r="UOY18" s="41"/>
      <c r="UOZ18" s="41"/>
      <c r="UPA18" s="41"/>
      <c r="UPB18" s="41"/>
      <c r="UPC18" s="41"/>
      <c r="UPD18" s="41"/>
      <c r="UPE18" s="41"/>
      <c r="UPF18" s="41"/>
      <c r="UPG18" s="41"/>
      <c r="UPH18" s="41"/>
      <c r="UPI18" s="41"/>
      <c r="UPJ18" s="41"/>
      <c r="UPK18" s="41"/>
      <c r="UPL18" s="41"/>
      <c r="UPM18" s="41"/>
      <c r="UPN18" s="41"/>
      <c r="UPO18" s="41"/>
      <c r="UPP18" s="41"/>
      <c r="UPQ18" s="41"/>
      <c r="UPR18" s="41"/>
      <c r="UPS18" s="41"/>
      <c r="UPT18" s="41"/>
      <c r="UPU18" s="41"/>
      <c r="UPV18" s="41"/>
      <c r="UPW18" s="41"/>
      <c r="UPX18" s="41"/>
      <c r="UPY18" s="41"/>
      <c r="UPZ18" s="41"/>
      <c r="UQA18" s="41"/>
      <c r="UQB18" s="41"/>
      <c r="UQC18" s="41"/>
      <c r="UQD18" s="41"/>
      <c r="UQE18" s="41"/>
      <c r="UQF18" s="41"/>
      <c r="UQG18" s="41"/>
      <c r="UQH18" s="41"/>
      <c r="UQI18" s="41"/>
      <c r="UQJ18" s="41"/>
      <c r="UQK18" s="41"/>
      <c r="UQL18" s="41"/>
      <c r="UQM18" s="41"/>
      <c r="UQN18" s="41"/>
      <c r="UQO18" s="41"/>
      <c r="UQP18" s="41"/>
      <c r="UQQ18" s="41"/>
      <c r="UQR18" s="41"/>
      <c r="UQS18" s="41"/>
      <c r="UQT18" s="41"/>
      <c r="UQU18" s="41"/>
      <c r="UQV18" s="41"/>
      <c r="UQW18" s="41"/>
      <c r="UQX18" s="41"/>
      <c r="UQY18" s="41"/>
      <c r="UQZ18" s="41"/>
      <c r="URA18" s="41"/>
      <c r="URB18" s="41"/>
      <c r="URC18" s="41"/>
      <c r="URD18" s="41"/>
      <c r="URE18" s="41"/>
      <c r="URF18" s="41"/>
      <c r="URG18" s="41"/>
      <c r="URH18" s="41"/>
      <c r="URI18" s="41"/>
      <c r="URJ18" s="41"/>
      <c r="URK18" s="41"/>
      <c r="URL18" s="41"/>
      <c r="URM18" s="41"/>
      <c r="URN18" s="41"/>
      <c r="URO18" s="41"/>
      <c r="URP18" s="41"/>
      <c r="URQ18" s="41"/>
      <c r="URR18" s="41"/>
      <c r="URS18" s="41"/>
      <c r="URT18" s="41"/>
      <c r="URU18" s="41"/>
      <c r="URV18" s="41"/>
      <c r="URW18" s="41"/>
      <c r="URX18" s="41"/>
      <c r="URY18" s="41"/>
      <c r="URZ18" s="41"/>
      <c r="USA18" s="41"/>
      <c r="USB18" s="41"/>
      <c r="USC18" s="41"/>
      <c r="USD18" s="41"/>
      <c r="USE18" s="41"/>
      <c r="USF18" s="41"/>
      <c r="USG18" s="41"/>
      <c r="USH18" s="41"/>
      <c r="USI18" s="41"/>
      <c r="USJ18" s="41"/>
      <c r="USK18" s="41"/>
      <c r="USL18" s="41"/>
      <c r="USM18" s="41"/>
      <c r="USN18" s="41"/>
      <c r="USO18" s="41"/>
      <c r="USP18" s="41"/>
      <c r="USQ18" s="41"/>
      <c r="USR18" s="41"/>
      <c r="USS18" s="41"/>
      <c r="UST18" s="41"/>
      <c r="USU18" s="41"/>
      <c r="USV18" s="41"/>
      <c r="USW18" s="41"/>
      <c r="USX18" s="41"/>
      <c r="USY18" s="41"/>
      <c r="USZ18" s="41"/>
      <c r="UTA18" s="41"/>
      <c r="UTB18" s="41"/>
      <c r="UTC18" s="41"/>
      <c r="UTD18" s="41"/>
      <c r="UTE18" s="41"/>
      <c r="UTF18" s="41"/>
      <c r="UTG18" s="41"/>
      <c r="UTH18" s="41"/>
      <c r="UTI18" s="41"/>
      <c r="UTJ18" s="41"/>
      <c r="UTK18" s="41"/>
      <c r="UTL18" s="41"/>
      <c r="UTM18" s="41"/>
      <c r="UTN18" s="41"/>
      <c r="UTO18" s="41"/>
      <c r="UTP18" s="41"/>
      <c r="UTQ18" s="41"/>
      <c r="UTR18" s="41"/>
      <c r="UTS18" s="41"/>
      <c r="UTT18" s="41"/>
      <c r="UTU18" s="41"/>
      <c r="UTV18" s="41"/>
      <c r="UTW18" s="41"/>
      <c r="UTX18" s="41"/>
      <c r="UTY18" s="41"/>
      <c r="UTZ18" s="41"/>
      <c r="UUA18" s="41"/>
      <c r="UUB18" s="41"/>
      <c r="UUC18" s="41"/>
      <c r="UUD18" s="41"/>
      <c r="UUE18" s="41"/>
      <c r="UUF18" s="41"/>
      <c r="UUG18" s="41"/>
      <c r="UUH18" s="41"/>
      <c r="UUI18" s="41"/>
      <c r="UUJ18" s="41"/>
      <c r="UUK18" s="41"/>
      <c r="UUL18" s="41"/>
      <c r="UUM18" s="41"/>
      <c r="UUN18" s="41"/>
      <c r="UUO18" s="41"/>
      <c r="UUP18" s="41"/>
      <c r="UUQ18" s="41"/>
      <c r="UUR18" s="41"/>
      <c r="UUS18" s="41"/>
      <c r="UUT18" s="41"/>
      <c r="UUU18" s="41"/>
      <c r="UUV18" s="41"/>
      <c r="UUW18" s="41"/>
      <c r="UUX18" s="41"/>
      <c r="UUY18" s="41"/>
      <c r="UUZ18" s="41"/>
      <c r="UVA18" s="41"/>
      <c r="UVB18" s="41"/>
      <c r="UVC18" s="41"/>
      <c r="UVD18" s="41"/>
      <c r="UVE18" s="41"/>
      <c r="UVF18" s="41"/>
      <c r="UVG18" s="41"/>
      <c r="UVH18" s="41"/>
      <c r="UVI18" s="41"/>
      <c r="UVJ18" s="41"/>
      <c r="UVK18" s="41"/>
      <c r="UVL18" s="41"/>
      <c r="UVM18" s="41"/>
      <c r="UVN18" s="41"/>
      <c r="UVO18" s="41"/>
      <c r="UVP18" s="41"/>
      <c r="UVQ18" s="41"/>
      <c r="UVR18" s="41"/>
      <c r="UVS18" s="41"/>
      <c r="UVT18" s="41"/>
      <c r="UVU18" s="41"/>
      <c r="UVV18" s="41"/>
      <c r="UVW18" s="41"/>
      <c r="UVX18" s="41"/>
      <c r="UVY18" s="41"/>
      <c r="UVZ18" s="41"/>
      <c r="UWA18" s="41"/>
      <c r="UWB18" s="41"/>
      <c r="UWC18" s="41"/>
      <c r="UWD18" s="41"/>
      <c r="UWE18" s="41"/>
      <c r="UWF18" s="41"/>
      <c r="UWG18" s="41"/>
      <c r="UWH18" s="41"/>
      <c r="UWI18" s="41"/>
      <c r="UWJ18" s="41"/>
      <c r="UWK18" s="41"/>
      <c r="UWL18" s="41"/>
      <c r="UWM18" s="41"/>
      <c r="UWN18" s="41"/>
      <c r="UWO18" s="41"/>
      <c r="UWP18" s="41"/>
      <c r="UWQ18" s="41"/>
      <c r="UWR18" s="41"/>
      <c r="UWS18" s="41"/>
      <c r="UWT18" s="41"/>
      <c r="UWU18" s="41"/>
      <c r="UWV18" s="41"/>
      <c r="UWW18" s="41"/>
      <c r="UWX18" s="41"/>
      <c r="UWY18" s="41"/>
      <c r="UWZ18" s="41"/>
      <c r="UXA18" s="41"/>
      <c r="UXB18" s="41"/>
      <c r="UXC18" s="41"/>
      <c r="UXD18" s="41"/>
      <c r="UXE18" s="41"/>
      <c r="UXF18" s="41"/>
      <c r="UXG18" s="41"/>
      <c r="UXH18" s="41"/>
      <c r="UXI18" s="41"/>
      <c r="UXJ18" s="41"/>
      <c r="UXK18" s="41"/>
      <c r="UXL18" s="41"/>
      <c r="UXM18" s="41"/>
      <c r="UXN18" s="41"/>
      <c r="UXO18" s="41"/>
      <c r="UXP18" s="41"/>
      <c r="UXQ18" s="41"/>
      <c r="UXR18" s="41"/>
      <c r="UXS18" s="41"/>
      <c r="UXT18" s="41"/>
      <c r="UXU18" s="41"/>
      <c r="UXV18" s="41"/>
      <c r="UXW18" s="41"/>
      <c r="UXX18" s="41"/>
      <c r="UXY18" s="41"/>
      <c r="UXZ18" s="41"/>
      <c r="UYA18" s="41"/>
      <c r="UYB18" s="41"/>
      <c r="UYC18" s="41"/>
      <c r="UYD18" s="41"/>
      <c r="UYE18" s="41"/>
      <c r="UYF18" s="41"/>
      <c r="UYG18" s="41"/>
      <c r="UYH18" s="41"/>
      <c r="UYI18" s="41"/>
      <c r="UYJ18" s="41"/>
      <c r="UYK18" s="41"/>
      <c r="UYL18" s="41"/>
      <c r="UYM18" s="41"/>
      <c r="UYN18" s="41"/>
      <c r="UYO18" s="41"/>
      <c r="UYP18" s="41"/>
      <c r="UYQ18" s="41"/>
      <c r="UYR18" s="41"/>
      <c r="UYS18" s="41"/>
      <c r="UYT18" s="41"/>
      <c r="UYU18" s="41"/>
      <c r="UYV18" s="41"/>
      <c r="UYW18" s="41"/>
      <c r="UYX18" s="41"/>
      <c r="UYY18" s="41"/>
      <c r="UYZ18" s="41"/>
      <c r="UZA18" s="41"/>
      <c r="UZB18" s="41"/>
      <c r="UZC18" s="41"/>
      <c r="UZD18" s="41"/>
      <c r="UZE18" s="41"/>
      <c r="UZF18" s="41"/>
      <c r="UZG18" s="41"/>
      <c r="UZH18" s="41"/>
      <c r="UZI18" s="41"/>
      <c r="UZJ18" s="41"/>
      <c r="UZK18" s="41"/>
      <c r="UZL18" s="41"/>
      <c r="UZM18" s="41"/>
      <c r="UZN18" s="41"/>
      <c r="UZO18" s="41"/>
      <c r="UZP18" s="41"/>
      <c r="UZQ18" s="41"/>
      <c r="UZR18" s="41"/>
      <c r="UZS18" s="41"/>
      <c r="UZT18" s="41"/>
      <c r="UZU18" s="41"/>
      <c r="UZV18" s="41"/>
      <c r="UZW18" s="41"/>
      <c r="UZX18" s="41"/>
      <c r="UZY18" s="41"/>
      <c r="UZZ18" s="41"/>
      <c r="VAA18" s="41"/>
      <c r="VAB18" s="41"/>
      <c r="VAC18" s="41"/>
      <c r="VAD18" s="41"/>
      <c r="VAE18" s="41"/>
      <c r="VAF18" s="41"/>
      <c r="VAG18" s="41"/>
      <c r="VAH18" s="41"/>
      <c r="VAI18" s="41"/>
      <c r="VAJ18" s="41"/>
      <c r="VAK18" s="41"/>
      <c r="VAL18" s="41"/>
      <c r="VAM18" s="41"/>
      <c r="VAN18" s="41"/>
      <c r="VAO18" s="41"/>
      <c r="VAP18" s="41"/>
      <c r="VAQ18" s="41"/>
      <c r="VAR18" s="41"/>
      <c r="VAS18" s="41"/>
      <c r="VAT18" s="41"/>
      <c r="VAU18" s="41"/>
      <c r="VAV18" s="41"/>
      <c r="VAW18" s="41"/>
      <c r="VAX18" s="41"/>
      <c r="VAY18" s="41"/>
      <c r="VAZ18" s="41"/>
      <c r="VBA18" s="41"/>
      <c r="VBB18" s="41"/>
      <c r="VBC18" s="41"/>
      <c r="VBD18" s="41"/>
      <c r="VBE18" s="41"/>
      <c r="VBF18" s="41"/>
      <c r="VBG18" s="41"/>
      <c r="VBH18" s="41"/>
      <c r="VBI18" s="41"/>
      <c r="VBJ18" s="41"/>
      <c r="VBK18" s="41"/>
      <c r="VBL18" s="41"/>
      <c r="VBM18" s="41"/>
      <c r="VBN18" s="41"/>
      <c r="VBO18" s="41"/>
      <c r="VBP18" s="41"/>
      <c r="VBQ18" s="41"/>
      <c r="VBR18" s="41"/>
      <c r="VBS18" s="41"/>
      <c r="VBT18" s="41"/>
      <c r="VBU18" s="41"/>
      <c r="VBV18" s="41"/>
      <c r="VBW18" s="41"/>
      <c r="VBX18" s="41"/>
      <c r="VBY18" s="41"/>
      <c r="VBZ18" s="41"/>
      <c r="VCA18" s="41"/>
      <c r="VCB18" s="41"/>
      <c r="VCC18" s="41"/>
      <c r="VCD18" s="41"/>
      <c r="VCE18" s="41"/>
      <c r="VCF18" s="41"/>
      <c r="VCG18" s="41"/>
      <c r="VCH18" s="41"/>
      <c r="VCI18" s="41"/>
      <c r="VCJ18" s="41"/>
      <c r="VCK18" s="41"/>
      <c r="VCL18" s="41"/>
      <c r="VCM18" s="41"/>
      <c r="VCN18" s="41"/>
      <c r="VCO18" s="41"/>
      <c r="VCP18" s="41"/>
      <c r="VCQ18" s="41"/>
      <c r="VCR18" s="41"/>
      <c r="VCS18" s="41"/>
      <c r="VCT18" s="41"/>
      <c r="VCU18" s="41"/>
      <c r="VCV18" s="41"/>
      <c r="VCW18" s="41"/>
      <c r="VCX18" s="41"/>
      <c r="VCY18" s="41"/>
      <c r="VCZ18" s="41"/>
      <c r="VDA18" s="41"/>
      <c r="VDB18" s="41"/>
      <c r="VDC18" s="41"/>
      <c r="VDD18" s="41"/>
      <c r="VDE18" s="41"/>
      <c r="VDF18" s="41"/>
      <c r="VDG18" s="41"/>
      <c r="VDH18" s="41"/>
      <c r="VDI18" s="41"/>
      <c r="VDJ18" s="41"/>
      <c r="VDK18" s="41"/>
      <c r="VDL18" s="41"/>
      <c r="VDM18" s="41"/>
      <c r="VDN18" s="41"/>
      <c r="VDO18" s="41"/>
      <c r="VDP18" s="41"/>
      <c r="VDQ18" s="41"/>
      <c r="VDR18" s="41"/>
      <c r="VDS18" s="41"/>
      <c r="VDT18" s="41"/>
      <c r="VDU18" s="41"/>
      <c r="VDV18" s="41"/>
      <c r="VDW18" s="41"/>
      <c r="VDX18" s="41"/>
      <c r="VDY18" s="41"/>
      <c r="VDZ18" s="41"/>
      <c r="VEA18" s="41"/>
      <c r="VEB18" s="41"/>
      <c r="VEC18" s="41"/>
      <c r="VED18" s="41"/>
      <c r="VEE18" s="41"/>
      <c r="VEF18" s="41"/>
      <c r="VEG18" s="41"/>
      <c r="VEH18" s="41"/>
      <c r="VEI18" s="41"/>
      <c r="VEJ18" s="41"/>
      <c r="VEK18" s="41"/>
      <c r="VEL18" s="41"/>
      <c r="VEM18" s="41"/>
      <c r="VEN18" s="41"/>
      <c r="VEO18" s="41"/>
      <c r="VEP18" s="41"/>
      <c r="VEQ18" s="41"/>
      <c r="VER18" s="41"/>
      <c r="VES18" s="41"/>
      <c r="VET18" s="41"/>
      <c r="VEU18" s="41"/>
      <c r="VEV18" s="41"/>
      <c r="VEW18" s="41"/>
      <c r="VEX18" s="41"/>
      <c r="VEY18" s="41"/>
      <c r="VEZ18" s="41"/>
      <c r="VFA18" s="41"/>
      <c r="VFB18" s="41"/>
      <c r="VFC18" s="41"/>
      <c r="VFD18" s="41"/>
      <c r="VFE18" s="41"/>
      <c r="VFF18" s="41"/>
      <c r="VFG18" s="41"/>
      <c r="VFH18" s="41"/>
      <c r="VFI18" s="41"/>
      <c r="VFJ18" s="41"/>
      <c r="VFK18" s="41"/>
      <c r="VFL18" s="41"/>
      <c r="VFM18" s="41"/>
      <c r="VFN18" s="41"/>
      <c r="VFO18" s="41"/>
      <c r="VFP18" s="41"/>
      <c r="VFQ18" s="41"/>
      <c r="VFR18" s="41"/>
      <c r="VFS18" s="41"/>
      <c r="VFT18" s="41"/>
      <c r="VFU18" s="41"/>
      <c r="VFV18" s="41"/>
      <c r="VFW18" s="41"/>
      <c r="VFX18" s="41"/>
      <c r="VFY18" s="41"/>
      <c r="VFZ18" s="41"/>
      <c r="VGA18" s="41"/>
      <c r="VGB18" s="41"/>
      <c r="VGC18" s="41"/>
      <c r="VGD18" s="41"/>
      <c r="VGE18" s="41"/>
      <c r="VGF18" s="41"/>
      <c r="VGG18" s="41"/>
      <c r="VGH18" s="41"/>
      <c r="VGI18" s="41"/>
      <c r="VGJ18" s="41"/>
      <c r="VGK18" s="41"/>
      <c r="VGL18" s="41"/>
      <c r="VGM18" s="41"/>
      <c r="VGN18" s="41"/>
      <c r="VGO18" s="41"/>
      <c r="VGP18" s="41"/>
      <c r="VGQ18" s="41"/>
      <c r="VGR18" s="41"/>
      <c r="VGS18" s="41"/>
      <c r="VGT18" s="41"/>
      <c r="VGU18" s="41"/>
      <c r="VGV18" s="41"/>
      <c r="VGW18" s="41"/>
      <c r="VGX18" s="41"/>
      <c r="VGY18" s="41"/>
      <c r="VGZ18" s="41"/>
      <c r="VHA18" s="41"/>
      <c r="VHB18" s="41"/>
      <c r="VHC18" s="41"/>
      <c r="VHD18" s="41"/>
      <c r="VHE18" s="41"/>
      <c r="VHF18" s="41"/>
      <c r="VHG18" s="41"/>
      <c r="VHH18" s="41"/>
      <c r="VHI18" s="41"/>
      <c r="VHJ18" s="41"/>
      <c r="VHK18" s="41"/>
      <c r="VHL18" s="41"/>
      <c r="VHM18" s="41"/>
      <c r="VHN18" s="41"/>
      <c r="VHO18" s="41"/>
      <c r="VHP18" s="41"/>
      <c r="VHQ18" s="41"/>
      <c r="VHR18" s="41"/>
      <c r="VHS18" s="41"/>
      <c r="VHT18" s="41"/>
      <c r="VHU18" s="41"/>
      <c r="VHV18" s="41"/>
      <c r="VHW18" s="41"/>
      <c r="VHX18" s="41"/>
      <c r="VHY18" s="41"/>
      <c r="VHZ18" s="41"/>
      <c r="VIA18" s="41"/>
      <c r="VIB18" s="41"/>
      <c r="VIC18" s="41"/>
      <c r="VID18" s="41"/>
      <c r="VIE18" s="41"/>
      <c r="VIF18" s="41"/>
      <c r="VIG18" s="41"/>
      <c r="VIH18" s="41"/>
      <c r="VII18" s="41"/>
      <c r="VIJ18" s="41"/>
      <c r="VIK18" s="41"/>
      <c r="VIL18" s="41"/>
      <c r="VIM18" s="41"/>
      <c r="VIN18" s="41"/>
      <c r="VIO18" s="41"/>
      <c r="VIP18" s="41"/>
      <c r="VIQ18" s="41"/>
      <c r="VIR18" s="41"/>
      <c r="VIS18" s="41"/>
      <c r="VIT18" s="41"/>
      <c r="VIU18" s="41"/>
      <c r="VIV18" s="41"/>
      <c r="VIW18" s="41"/>
      <c r="VIX18" s="41"/>
      <c r="VIY18" s="41"/>
      <c r="VIZ18" s="41"/>
      <c r="VJA18" s="41"/>
      <c r="VJB18" s="41"/>
      <c r="VJC18" s="41"/>
      <c r="VJD18" s="41"/>
      <c r="VJE18" s="41"/>
      <c r="VJF18" s="41"/>
      <c r="VJG18" s="41"/>
      <c r="VJH18" s="41"/>
      <c r="VJI18" s="41"/>
      <c r="VJJ18" s="41"/>
      <c r="VJK18" s="41"/>
      <c r="VJL18" s="41"/>
      <c r="VJM18" s="41"/>
      <c r="VJN18" s="41"/>
      <c r="VJO18" s="41"/>
      <c r="VJP18" s="41"/>
      <c r="VJQ18" s="41"/>
      <c r="VJR18" s="41"/>
      <c r="VJS18" s="41"/>
      <c r="VJT18" s="41"/>
      <c r="VJU18" s="41"/>
      <c r="VJV18" s="41"/>
      <c r="VJW18" s="41"/>
      <c r="VJX18" s="41"/>
      <c r="VJY18" s="41"/>
      <c r="VJZ18" s="41"/>
      <c r="VKA18" s="41"/>
      <c r="VKB18" s="41"/>
      <c r="VKC18" s="41"/>
      <c r="VKD18" s="41"/>
      <c r="VKE18" s="41"/>
      <c r="VKF18" s="41"/>
      <c r="VKG18" s="41"/>
      <c r="VKH18" s="41"/>
      <c r="VKI18" s="41"/>
      <c r="VKJ18" s="41"/>
      <c r="VKK18" s="41"/>
      <c r="VKL18" s="41"/>
      <c r="VKM18" s="41"/>
      <c r="VKN18" s="41"/>
      <c r="VKO18" s="41"/>
      <c r="VKP18" s="41"/>
      <c r="VKQ18" s="41"/>
      <c r="VKR18" s="41"/>
      <c r="VKS18" s="41"/>
      <c r="VKT18" s="41"/>
      <c r="VKU18" s="41"/>
      <c r="VKV18" s="41"/>
      <c r="VKW18" s="41"/>
      <c r="VKX18" s="41"/>
      <c r="VKY18" s="41"/>
      <c r="VKZ18" s="41"/>
      <c r="VLA18" s="41"/>
      <c r="VLB18" s="41"/>
      <c r="VLC18" s="41"/>
      <c r="VLD18" s="41"/>
      <c r="VLE18" s="41"/>
      <c r="VLF18" s="41"/>
      <c r="VLG18" s="41"/>
      <c r="VLH18" s="41"/>
      <c r="VLI18" s="41"/>
      <c r="VLJ18" s="41"/>
      <c r="VLK18" s="41"/>
      <c r="VLL18" s="41"/>
      <c r="VLM18" s="41"/>
      <c r="VLN18" s="41"/>
      <c r="VLO18" s="41"/>
      <c r="VLP18" s="41"/>
      <c r="VLQ18" s="41"/>
      <c r="VLR18" s="41"/>
      <c r="VLS18" s="41"/>
      <c r="VLT18" s="41"/>
      <c r="VLU18" s="41"/>
      <c r="VLV18" s="41"/>
      <c r="VLW18" s="41"/>
      <c r="VLX18" s="41"/>
      <c r="VLY18" s="41"/>
      <c r="VLZ18" s="41"/>
      <c r="VMA18" s="41"/>
      <c r="VMB18" s="41"/>
      <c r="VMC18" s="41"/>
      <c r="VMD18" s="41"/>
      <c r="VME18" s="41"/>
      <c r="VMF18" s="41"/>
      <c r="VMG18" s="41"/>
      <c r="VMH18" s="41"/>
      <c r="VMI18" s="41"/>
      <c r="VMJ18" s="41"/>
      <c r="VMK18" s="41"/>
      <c r="VML18" s="41"/>
      <c r="VMM18" s="41"/>
      <c r="VMN18" s="41"/>
      <c r="VMO18" s="41"/>
      <c r="VMP18" s="41"/>
      <c r="VMQ18" s="41"/>
      <c r="VMR18" s="41"/>
      <c r="VMS18" s="41"/>
      <c r="VMT18" s="41"/>
      <c r="VMU18" s="41"/>
      <c r="VMV18" s="41"/>
      <c r="VMW18" s="41"/>
      <c r="VMX18" s="41"/>
      <c r="VMY18" s="41"/>
      <c r="VMZ18" s="41"/>
      <c r="VNA18" s="41"/>
      <c r="VNB18" s="41"/>
      <c r="VNC18" s="41"/>
      <c r="VND18" s="41"/>
      <c r="VNE18" s="41"/>
      <c r="VNF18" s="41"/>
      <c r="VNG18" s="41"/>
      <c r="VNH18" s="41"/>
      <c r="VNI18" s="41"/>
      <c r="VNJ18" s="41"/>
      <c r="VNK18" s="41"/>
      <c r="VNL18" s="41"/>
      <c r="VNM18" s="41"/>
      <c r="VNN18" s="41"/>
      <c r="VNO18" s="41"/>
      <c r="VNP18" s="41"/>
      <c r="VNQ18" s="41"/>
      <c r="VNR18" s="41"/>
      <c r="VNS18" s="41"/>
      <c r="VNT18" s="41"/>
      <c r="VNU18" s="41"/>
      <c r="VNV18" s="41"/>
      <c r="VNW18" s="41"/>
      <c r="VNX18" s="41"/>
      <c r="VNY18" s="41"/>
      <c r="VNZ18" s="41"/>
      <c r="VOA18" s="41"/>
      <c r="VOB18" s="41"/>
      <c r="VOC18" s="41"/>
      <c r="VOD18" s="41"/>
      <c r="VOE18" s="41"/>
      <c r="VOF18" s="41"/>
      <c r="VOG18" s="41"/>
      <c r="VOH18" s="41"/>
      <c r="VOI18" s="41"/>
      <c r="VOJ18" s="41"/>
      <c r="VOK18" s="41"/>
      <c r="VOL18" s="41"/>
      <c r="VOM18" s="41"/>
      <c r="VON18" s="41"/>
      <c r="VOO18" s="41"/>
      <c r="VOP18" s="41"/>
      <c r="VOQ18" s="41"/>
      <c r="VOR18" s="41"/>
      <c r="VOS18" s="41"/>
      <c r="VOT18" s="41"/>
      <c r="VOU18" s="41"/>
      <c r="VOV18" s="41"/>
      <c r="VOW18" s="41"/>
      <c r="VOX18" s="41"/>
      <c r="VOY18" s="41"/>
      <c r="VOZ18" s="41"/>
      <c r="VPA18" s="41"/>
      <c r="VPB18" s="41"/>
      <c r="VPC18" s="41"/>
      <c r="VPD18" s="41"/>
      <c r="VPE18" s="41"/>
      <c r="VPF18" s="41"/>
      <c r="VPG18" s="41"/>
      <c r="VPH18" s="41"/>
      <c r="VPI18" s="41"/>
      <c r="VPJ18" s="41"/>
      <c r="VPK18" s="41"/>
      <c r="VPL18" s="41"/>
      <c r="VPM18" s="41"/>
      <c r="VPN18" s="41"/>
      <c r="VPO18" s="41"/>
      <c r="VPP18" s="41"/>
      <c r="VPQ18" s="41"/>
      <c r="VPR18" s="41"/>
      <c r="VPS18" s="41"/>
      <c r="VPT18" s="41"/>
      <c r="VPU18" s="41"/>
      <c r="VPV18" s="41"/>
      <c r="VPW18" s="41"/>
      <c r="VPX18" s="41"/>
      <c r="VPY18" s="41"/>
      <c r="VPZ18" s="41"/>
      <c r="VQA18" s="41"/>
      <c r="VQB18" s="41"/>
      <c r="VQC18" s="41"/>
      <c r="VQD18" s="41"/>
      <c r="VQE18" s="41"/>
      <c r="VQF18" s="41"/>
      <c r="VQG18" s="41"/>
      <c r="VQH18" s="41"/>
      <c r="VQI18" s="41"/>
      <c r="VQJ18" s="41"/>
      <c r="VQK18" s="41"/>
      <c r="VQL18" s="41"/>
      <c r="VQM18" s="41"/>
      <c r="VQN18" s="41"/>
      <c r="VQO18" s="41"/>
      <c r="VQP18" s="41"/>
      <c r="VQQ18" s="41"/>
      <c r="VQR18" s="41"/>
      <c r="VQS18" s="41"/>
      <c r="VQT18" s="41"/>
      <c r="VQU18" s="41"/>
      <c r="VQV18" s="41"/>
      <c r="VQW18" s="41"/>
      <c r="VQX18" s="41"/>
      <c r="VQY18" s="41"/>
      <c r="VQZ18" s="41"/>
      <c r="VRA18" s="41"/>
      <c r="VRB18" s="41"/>
      <c r="VRC18" s="41"/>
      <c r="VRD18" s="41"/>
      <c r="VRE18" s="41"/>
      <c r="VRF18" s="41"/>
      <c r="VRG18" s="41"/>
      <c r="VRH18" s="41"/>
      <c r="VRI18" s="41"/>
      <c r="VRJ18" s="41"/>
      <c r="VRK18" s="41"/>
      <c r="VRL18" s="41"/>
      <c r="VRM18" s="41"/>
      <c r="VRN18" s="41"/>
      <c r="VRO18" s="41"/>
      <c r="VRP18" s="41"/>
      <c r="VRQ18" s="41"/>
      <c r="VRR18" s="41"/>
      <c r="VRS18" s="41"/>
      <c r="VRT18" s="41"/>
      <c r="VRU18" s="41"/>
      <c r="VRV18" s="41"/>
      <c r="VRW18" s="41"/>
      <c r="VRX18" s="41"/>
      <c r="VRY18" s="41"/>
      <c r="VRZ18" s="41"/>
      <c r="VSA18" s="41"/>
      <c r="VSB18" s="41"/>
      <c r="VSC18" s="41"/>
      <c r="VSD18" s="41"/>
      <c r="VSE18" s="41"/>
      <c r="VSF18" s="41"/>
      <c r="VSG18" s="41"/>
      <c r="VSH18" s="41"/>
      <c r="VSI18" s="41"/>
      <c r="VSJ18" s="41"/>
      <c r="VSK18" s="41"/>
      <c r="VSL18" s="41"/>
      <c r="VSM18" s="41"/>
      <c r="VSN18" s="41"/>
      <c r="VSO18" s="41"/>
      <c r="VSP18" s="41"/>
      <c r="VSQ18" s="41"/>
      <c r="VSR18" s="41"/>
      <c r="VSS18" s="41"/>
      <c r="VST18" s="41"/>
      <c r="VSU18" s="41"/>
      <c r="VSV18" s="41"/>
      <c r="VSW18" s="41"/>
      <c r="VSX18" s="41"/>
      <c r="VSY18" s="41"/>
      <c r="VSZ18" s="41"/>
      <c r="VTA18" s="41"/>
      <c r="VTB18" s="41"/>
      <c r="VTC18" s="41"/>
      <c r="VTD18" s="41"/>
      <c r="VTE18" s="41"/>
      <c r="VTF18" s="41"/>
      <c r="VTG18" s="41"/>
      <c r="VTH18" s="41"/>
      <c r="VTI18" s="41"/>
      <c r="VTJ18" s="41"/>
      <c r="VTK18" s="41"/>
      <c r="VTL18" s="41"/>
      <c r="VTM18" s="41"/>
      <c r="VTN18" s="41"/>
      <c r="VTO18" s="41"/>
      <c r="VTP18" s="41"/>
      <c r="VTQ18" s="41"/>
      <c r="VTR18" s="41"/>
      <c r="VTS18" s="41"/>
      <c r="VTT18" s="41"/>
      <c r="VTU18" s="41"/>
      <c r="VTV18" s="41"/>
      <c r="VTW18" s="41"/>
      <c r="VTX18" s="41"/>
      <c r="VTY18" s="41"/>
      <c r="VTZ18" s="41"/>
      <c r="VUA18" s="41"/>
      <c r="VUB18" s="41"/>
      <c r="VUC18" s="41"/>
      <c r="VUD18" s="41"/>
      <c r="VUE18" s="41"/>
      <c r="VUF18" s="41"/>
      <c r="VUG18" s="41"/>
      <c r="VUH18" s="41"/>
      <c r="VUI18" s="41"/>
      <c r="VUJ18" s="41"/>
      <c r="VUK18" s="41"/>
      <c r="VUL18" s="41"/>
      <c r="VUM18" s="41"/>
      <c r="VUN18" s="41"/>
      <c r="VUO18" s="41"/>
      <c r="VUP18" s="41"/>
      <c r="VUQ18" s="41"/>
      <c r="VUR18" s="41"/>
      <c r="VUS18" s="41"/>
      <c r="VUT18" s="41"/>
      <c r="VUU18" s="41"/>
      <c r="VUV18" s="41"/>
      <c r="VUW18" s="41"/>
      <c r="VUX18" s="41"/>
      <c r="VUY18" s="41"/>
      <c r="VUZ18" s="41"/>
      <c r="VVA18" s="41"/>
      <c r="VVB18" s="41"/>
      <c r="VVC18" s="41"/>
      <c r="VVD18" s="41"/>
      <c r="VVE18" s="41"/>
      <c r="VVF18" s="41"/>
      <c r="VVG18" s="41"/>
      <c r="VVH18" s="41"/>
      <c r="VVI18" s="41"/>
      <c r="VVJ18" s="41"/>
      <c r="VVK18" s="41"/>
      <c r="VVL18" s="41"/>
      <c r="VVM18" s="41"/>
      <c r="VVN18" s="41"/>
      <c r="VVO18" s="41"/>
      <c r="VVP18" s="41"/>
      <c r="VVQ18" s="41"/>
      <c r="VVR18" s="41"/>
      <c r="VVS18" s="41"/>
      <c r="VVT18" s="41"/>
      <c r="VVU18" s="41"/>
      <c r="VVV18" s="41"/>
      <c r="VVW18" s="41"/>
      <c r="VVX18" s="41"/>
      <c r="VVY18" s="41"/>
      <c r="VVZ18" s="41"/>
      <c r="VWA18" s="41"/>
      <c r="VWB18" s="41"/>
      <c r="VWC18" s="41"/>
      <c r="VWD18" s="41"/>
      <c r="VWE18" s="41"/>
      <c r="VWF18" s="41"/>
      <c r="VWG18" s="41"/>
      <c r="VWH18" s="41"/>
      <c r="VWI18" s="41"/>
      <c r="VWJ18" s="41"/>
      <c r="VWK18" s="41"/>
      <c r="VWL18" s="41"/>
      <c r="VWM18" s="41"/>
      <c r="VWN18" s="41"/>
      <c r="VWO18" s="41"/>
      <c r="VWP18" s="41"/>
      <c r="VWQ18" s="41"/>
      <c r="VWR18" s="41"/>
      <c r="VWS18" s="41"/>
      <c r="VWT18" s="41"/>
      <c r="VWU18" s="41"/>
      <c r="VWV18" s="41"/>
      <c r="VWW18" s="41"/>
      <c r="VWX18" s="41"/>
      <c r="VWY18" s="41"/>
      <c r="VWZ18" s="41"/>
      <c r="VXA18" s="41"/>
      <c r="VXB18" s="41"/>
      <c r="VXC18" s="41"/>
      <c r="VXD18" s="41"/>
      <c r="VXE18" s="41"/>
      <c r="VXF18" s="41"/>
      <c r="VXG18" s="41"/>
      <c r="VXH18" s="41"/>
      <c r="VXI18" s="41"/>
      <c r="VXJ18" s="41"/>
      <c r="VXK18" s="41"/>
      <c r="VXL18" s="41"/>
      <c r="VXM18" s="41"/>
      <c r="VXN18" s="41"/>
      <c r="VXO18" s="41"/>
      <c r="VXP18" s="41"/>
      <c r="VXQ18" s="41"/>
      <c r="VXR18" s="41"/>
      <c r="VXS18" s="41"/>
      <c r="VXT18" s="41"/>
      <c r="VXU18" s="41"/>
      <c r="VXV18" s="41"/>
      <c r="VXW18" s="41"/>
      <c r="VXX18" s="41"/>
      <c r="VXY18" s="41"/>
      <c r="VXZ18" s="41"/>
      <c r="VYA18" s="41"/>
      <c r="VYB18" s="41"/>
      <c r="VYC18" s="41"/>
      <c r="VYD18" s="41"/>
      <c r="VYE18" s="41"/>
      <c r="VYF18" s="41"/>
      <c r="VYG18" s="41"/>
      <c r="VYH18" s="41"/>
      <c r="VYI18" s="41"/>
      <c r="VYJ18" s="41"/>
      <c r="VYK18" s="41"/>
      <c r="VYL18" s="41"/>
      <c r="VYM18" s="41"/>
      <c r="VYN18" s="41"/>
      <c r="VYO18" s="41"/>
      <c r="VYP18" s="41"/>
      <c r="VYQ18" s="41"/>
      <c r="VYR18" s="41"/>
      <c r="VYS18" s="41"/>
      <c r="VYT18" s="41"/>
      <c r="VYU18" s="41"/>
      <c r="VYV18" s="41"/>
      <c r="VYW18" s="41"/>
      <c r="VYX18" s="41"/>
      <c r="VYY18" s="41"/>
      <c r="VYZ18" s="41"/>
      <c r="VZA18" s="41"/>
      <c r="VZB18" s="41"/>
      <c r="VZC18" s="41"/>
      <c r="VZD18" s="41"/>
      <c r="VZE18" s="41"/>
      <c r="VZF18" s="41"/>
      <c r="VZG18" s="41"/>
      <c r="VZH18" s="41"/>
      <c r="VZI18" s="41"/>
      <c r="VZJ18" s="41"/>
      <c r="VZK18" s="41"/>
      <c r="VZL18" s="41"/>
      <c r="VZM18" s="41"/>
      <c r="VZN18" s="41"/>
      <c r="VZO18" s="41"/>
      <c r="VZP18" s="41"/>
      <c r="VZQ18" s="41"/>
      <c r="VZR18" s="41"/>
      <c r="VZS18" s="41"/>
      <c r="VZT18" s="41"/>
      <c r="VZU18" s="41"/>
      <c r="VZV18" s="41"/>
      <c r="VZW18" s="41"/>
      <c r="VZX18" s="41"/>
      <c r="VZY18" s="41"/>
      <c r="VZZ18" s="41"/>
      <c r="WAA18" s="41"/>
      <c r="WAB18" s="41"/>
      <c r="WAC18" s="41"/>
      <c r="WAD18" s="41"/>
      <c r="WAE18" s="41"/>
      <c r="WAF18" s="41"/>
      <c r="WAG18" s="41"/>
      <c r="WAH18" s="41"/>
      <c r="WAI18" s="41"/>
      <c r="WAJ18" s="41"/>
      <c r="WAK18" s="41"/>
      <c r="WAL18" s="41"/>
      <c r="WAM18" s="41"/>
      <c r="WAN18" s="41"/>
      <c r="WAO18" s="41"/>
      <c r="WAP18" s="41"/>
      <c r="WAQ18" s="41"/>
      <c r="WAR18" s="41"/>
      <c r="WAS18" s="41"/>
      <c r="WAT18" s="41"/>
      <c r="WAU18" s="41"/>
      <c r="WAV18" s="41"/>
      <c r="WAW18" s="41"/>
      <c r="WAX18" s="41"/>
      <c r="WAY18" s="41"/>
      <c r="WAZ18" s="41"/>
      <c r="WBA18" s="41"/>
      <c r="WBB18" s="41"/>
      <c r="WBC18" s="41"/>
      <c r="WBD18" s="41"/>
      <c r="WBE18" s="41"/>
      <c r="WBF18" s="41"/>
      <c r="WBG18" s="41"/>
      <c r="WBH18" s="41"/>
      <c r="WBI18" s="41"/>
      <c r="WBJ18" s="41"/>
      <c r="WBK18" s="41"/>
      <c r="WBL18" s="41"/>
      <c r="WBM18" s="41"/>
      <c r="WBN18" s="41"/>
      <c r="WBO18" s="41"/>
      <c r="WBP18" s="41"/>
      <c r="WBQ18" s="41"/>
      <c r="WBR18" s="41"/>
      <c r="WBS18" s="41"/>
      <c r="WBT18" s="41"/>
      <c r="WBU18" s="41"/>
      <c r="WBV18" s="41"/>
      <c r="WBW18" s="41"/>
      <c r="WBX18" s="41"/>
      <c r="WBY18" s="41"/>
      <c r="WBZ18" s="41"/>
      <c r="WCA18" s="41"/>
      <c r="WCB18" s="41"/>
      <c r="WCC18" s="41"/>
      <c r="WCD18" s="41"/>
      <c r="WCE18" s="41"/>
      <c r="WCF18" s="41"/>
      <c r="WCG18" s="41"/>
      <c r="WCH18" s="41"/>
      <c r="WCI18" s="41"/>
      <c r="WCJ18" s="41"/>
      <c r="WCK18" s="41"/>
      <c r="WCL18" s="41"/>
      <c r="WCM18" s="41"/>
      <c r="WCN18" s="41"/>
      <c r="WCO18" s="41"/>
      <c r="WCP18" s="41"/>
      <c r="WCQ18" s="41"/>
      <c r="WCR18" s="41"/>
      <c r="WCS18" s="41"/>
      <c r="WCT18" s="41"/>
      <c r="WCU18" s="41"/>
      <c r="WCV18" s="41"/>
      <c r="WCW18" s="41"/>
      <c r="WCX18" s="41"/>
      <c r="WCY18" s="41"/>
      <c r="WCZ18" s="41"/>
      <c r="WDA18" s="41"/>
      <c r="WDB18" s="41"/>
      <c r="WDC18" s="41"/>
      <c r="WDD18" s="41"/>
      <c r="WDE18" s="41"/>
      <c r="WDF18" s="41"/>
      <c r="WDG18" s="41"/>
      <c r="WDH18" s="41"/>
      <c r="WDI18" s="41"/>
      <c r="WDJ18" s="41"/>
      <c r="WDK18" s="41"/>
      <c r="WDL18" s="41"/>
      <c r="WDM18" s="41"/>
      <c r="WDN18" s="41"/>
      <c r="WDO18" s="41"/>
      <c r="WDP18" s="41"/>
      <c r="WDQ18" s="41"/>
      <c r="WDR18" s="41"/>
      <c r="WDS18" s="41"/>
      <c r="WDT18" s="41"/>
      <c r="WDU18" s="41"/>
      <c r="WDV18" s="41"/>
      <c r="WDW18" s="41"/>
      <c r="WDX18" s="41"/>
      <c r="WDY18" s="41"/>
      <c r="WDZ18" s="41"/>
      <c r="WEA18" s="41"/>
      <c r="WEB18" s="41"/>
      <c r="WEC18" s="41"/>
      <c r="WED18" s="41"/>
      <c r="WEE18" s="41"/>
      <c r="WEF18" s="41"/>
      <c r="WEG18" s="41"/>
      <c r="WEH18" s="41"/>
      <c r="WEI18" s="41"/>
      <c r="WEJ18" s="41"/>
      <c r="WEK18" s="41"/>
      <c r="WEL18" s="41"/>
      <c r="WEM18" s="41"/>
      <c r="WEN18" s="41"/>
      <c r="WEO18" s="41"/>
      <c r="WEP18" s="41"/>
      <c r="WEQ18" s="41"/>
      <c r="WER18" s="41"/>
      <c r="WES18" s="41"/>
      <c r="WET18" s="41"/>
      <c r="WEU18" s="41"/>
      <c r="WEV18" s="41"/>
      <c r="WEW18" s="41"/>
      <c r="WEX18" s="41"/>
      <c r="WEY18" s="41"/>
      <c r="WEZ18" s="41"/>
      <c r="WFA18" s="41"/>
      <c r="WFB18" s="41"/>
      <c r="WFC18" s="41"/>
      <c r="WFD18" s="41"/>
      <c r="WFE18" s="41"/>
      <c r="WFF18" s="41"/>
      <c r="WFG18" s="41"/>
      <c r="WFH18" s="41"/>
      <c r="WFI18" s="41"/>
      <c r="WFJ18" s="41"/>
      <c r="WFK18" s="41"/>
      <c r="WFL18" s="41"/>
      <c r="WFM18" s="41"/>
      <c r="WFN18" s="41"/>
      <c r="WFO18" s="41"/>
      <c r="WFP18" s="41"/>
      <c r="WFQ18" s="41"/>
      <c r="WFR18" s="41"/>
      <c r="WFS18" s="41"/>
      <c r="WFT18" s="41"/>
      <c r="WFU18" s="41"/>
      <c r="WFV18" s="41"/>
      <c r="WFW18" s="41"/>
      <c r="WFX18" s="41"/>
      <c r="WFY18" s="41"/>
      <c r="WFZ18" s="41"/>
      <c r="WGA18" s="41"/>
      <c r="WGB18" s="41"/>
      <c r="WGC18" s="41"/>
      <c r="WGD18" s="41"/>
      <c r="WGE18" s="41"/>
      <c r="WGF18" s="41"/>
      <c r="WGG18" s="41"/>
      <c r="WGH18" s="41"/>
      <c r="WGI18" s="41"/>
      <c r="WGJ18" s="41"/>
      <c r="WGK18" s="41"/>
      <c r="WGL18" s="41"/>
      <c r="WGM18" s="41"/>
      <c r="WGN18" s="41"/>
      <c r="WGO18" s="41"/>
      <c r="WGP18" s="41"/>
      <c r="WGQ18" s="41"/>
      <c r="WGR18" s="41"/>
      <c r="WGS18" s="41"/>
      <c r="WGT18" s="41"/>
      <c r="WGU18" s="41"/>
      <c r="WGV18" s="41"/>
      <c r="WGW18" s="41"/>
      <c r="WGX18" s="41"/>
      <c r="WGY18" s="41"/>
      <c r="WGZ18" s="41"/>
      <c r="WHA18" s="41"/>
      <c r="WHB18" s="41"/>
      <c r="WHC18" s="41"/>
      <c r="WHD18" s="41"/>
      <c r="WHE18" s="41"/>
      <c r="WHF18" s="41"/>
      <c r="WHG18" s="41"/>
      <c r="WHH18" s="41"/>
      <c r="WHI18" s="41"/>
      <c r="WHJ18" s="41"/>
      <c r="WHK18" s="41"/>
      <c r="WHL18" s="41"/>
      <c r="WHM18" s="41"/>
      <c r="WHN18" s="41"/>
      <c r="WHO18" s="41"/>
      <c r="WHP18" s="41"/>
      <c r="WHQ18" s="41"/>
      <c r="WHR18" s="41"/>
      <c r="WHS18" s="41"/>
      <c r="WHT18" s="41"/>
      <c r="WHU18" s="41"/>
      <c r="WHV18" s="41"/>
      <c r="WHW18" s="41"/>
      <c r="WHX18" s="41"/>
      <c r="WHY18" s="41"/>
      <c r="WHZ18" s="41"/>
      <c r="WIA18" s="41"/>
      <c r="WIB18" s="41"/>
      <c r="WIC18" s="41"/>
      <c r="WID18" s="41"/>
      <c r="WIE18" s="41"/>
      <c r="WIF18" s="41"/>
      <c r="WIG18" s="41"/>
      <c r="WIH18" s="41"/>
      <c r="WII18" s="41"/>
      <c r="WIJ18" s="41"/>
      <c r="WIK18" s="41"/>
      <c r="WIL18" s="41"/>
      <c r="WIM18" s="41"/>
      <c r="WIN18" s="41"/>
      <c r="WIO18" s="41"/>
      <c r="WIP18" s="41"/>
      <c r="WIQ18" s="41"/>
      <c r="WIR18" s="41"/>
      <c r="WIS18" s="41"/>
      <c r="WIT18" s="41"/>
      <c r="WIU18" s="41"/>
      <c r="WIV18" s="41"/>
      <c r="WIW18" s="41"/>
      <c r="WIX18" s="41"/>
      <c r="WIY18" s="41"/>
      <c r="WIZ18" s="41"/>
      <c r="WJA18" s="41"/>
      <c r="WJB18" s="41"/>
      <c r="WJC18" s="41"/>
      <c r="WJD18" s="41"/>
      <c r="WJE18" s="41"/>
      <c r="WJF18" s="41"/>
      <c r="WJG18" s="41"/>
      <c r="WJH18" s="41"/>
      <c r="WJI18" s="41"/>
      <c r="WJJ18" s="41"/>
      <c r="WJK18" s="41"/>
      <c r="WJL18" s="41"/>
      <c r="WJM18" s="41"/>
      <c r="WJN18" s="41"/>
      <c r="WJO18" s="41"/>
      <c r="WJP18" s="41"/>
      <c r="WJQ18" s="41"/>
      <c r="WJR18" s="41"/>
      <c r="WJS18" s="41"/>
      <c r="WJT18" s="41"/>
      <c r="WJU18" s="41"/>
      <c r="WJV18" s="41"/>
      <c r="WJW18" s="41"/>
      <c r="WJX18" s="41"/>
      <c r="WJY18" s="41"/>
      <c r="WJZ18" s="41"/>
      <c r="WKA18" s="41"/>
      <c r="WKB18" s="41"/>
      <c r="WKC18" s="41"/>
      <c r="WKD18" s="41"/>
      <c r="WKE18" s="41"/>
      <c r="WKF18" s="41"/>
      <c r="WKG18" s="41"/>
      <c r="WKH18" s="41"/>
      <c r="WKI18" s="41"/>
      <c r="WKJ18" s="41"/>
      <c r="WKK18" s="41"/>
      <c r="WKL18" s="41"/>
      <c r="WKM18" s="41"/>
      <c r="WKN18" s="41"/>
      <c r="WKO18" s="41"/>
      <c r="WKP18" s="41"/>
      <c r="WKQ18" s="41"/>
      <c r="WKR18" s="41"/>
      <c r="WKS18" s="41"/>
      <c r="WKT18" s="41"/>
      <c r="WKU18" s="41"/>
      <c r="WKV18" s="41"/>
      <c r="WKW18" s="41"/>
      <c r="WKX18" s="41"/>
      <c r="WKY18" s="41"/>
      <c r="WKZ18" s="41"/>
      <c r="WLA18" s="41"/>
      <c r="WLB18" s="41"/>
      <c r="WLC18" s="41"/>
      <c r="WLD18" s="41"/>
      <c r="WLE18" s="41"/>
      <c r="WLF18" s="41"/>
      <c r="WLG18" s="41"/>
      <c r="WLH18" s="41"/>
      <c r="WLI18" s="41"/>
      <c r="WLJ18" s="41"/>
      <c r="WLK18" s="41"/>
      <c r="WLL18" s="41"/>
      <c r="WLM18" s="41"/>
      <c r="WLN18" s="41"/>
      <c r="WLO18" s="41"/>
      <c r="WLP18" s="41"/>
      <c r="WLQ18" s="41"/>
      <c r="WLR18" s="41"/>
      <c r="WLS18" s="41"/>
      <c r="WLT18" s="41"/>
      <c r="WLU18" s="41"/>
      <c r="WLV18" s="41"/>
      <c r="WLW18" s="41"/>
      <c r="WLX18" s="41"/>
      <c r="WLY18" s="41"/>
      <c r="WLZ18" s="41"/>
      <c r="WMA18" s="41"/>
      <c r="WMB18" s="41"/>
      <c r="WMC18" s="41"/>
      <c r="WMD18" s="41"/>
      <c r="WME18" s="41"/>
      <c r="WMF18" s="41"/>
      <c r="WMG18" s="41"/>
      <c r="WMH18" s="41"/>
      <c r="WMI18" s="41"/>
      <c r="WMJ18" s="41"/>
      <c r="WMK18" s="41"/>
      <c r="WML18" s="41"/>
      <c r="WMM18" s="41"/>
      <c r="WMN18" s="41"/>
      <c r="WMO18" s="41"/>
      <c r="WMP18" s="41"/>
      <c r="WMQ18" s="41"/>
      <c r="WMR18" s="41"/>
      <c r="WMS18" s="41"/>
      <c r="WMT18" s="41"/>
      <c r="WMU18" s="41"/>
      <c r="WMV18" s="41"/>
      <c r="WMW18" s="41"/>
      <c r="WMX18" s="41"/>
      <c r="WMY18" s="41"/>
      <c r="WMZ18" s="41"/>
      <c r="WNA18" s="41"/>
      <c r="WNB18" s="41"/>
      <c r="WNC18" s="41"/>
      <c r="WND18" s="41"/>
      <c r="WNE18" s="41"/>
      <c r="WNF18" s="41"/>
      <c r="WNG18" s="41"/>
      <c r="WNH18" s="41"/>
      <c r="WNI18" s="41"/>
      <c r="WNJ18" s="41"/>
      <c r="WNK18" s="41"/>
      <c r="WNL18" s="41"/>
      <c r="WNM18" s="41"/>
      <c r="WNN18" s="41"/>
      <c r="WNO18" s="41"/>
      <c r="WNP18" s="41"/>
      <c r="WNQ18" s="41"/>
      <c r="WNR18" s="41"/>
      <c r="WNS18" s="41"/>
      <c r="WNT18" s="41"/>
      <c r="WNU18" s="41"/>
      <c r="WNV18" s="41"/>
      <c r="WNW18" s="41"/>
      <c r="WNX18" s="41"/>
      <c r="WNY18" s="41"/>
      <c r="WNZ18" s="41"/>
      <c r="WOA18" s="41"/>
      <c r="WOB18" s="41"/>
      <c r="WOC18" s="41"/>
      <c r="WOD18" s="41"/>
      <c r="WOE18" s="41"/>
      <c r="WOF18" s="41"/>
      <c r="WOG18" s="41"/>
      <c r="WOH18" s="41"/>
      <c r="WOI18" s="41"/>
      <c r="WOJ18" s="41"/>
      <c r="WOK18" s="41"/>
      <c r="WOL18" s="41"/>
      <c r="WOM18" s="41"/>
      <c r="WON18" s="41"/>
      <c r="WOO18" s="41"/>
      <c r="WOP18" s="41"/>
      <c r="WOQ18" s="41"/>
      <c r="WOR18" s="41"/>
      <c r="WOS18" s="41"/>
      <c r="WOT18" s="41"/>
      <c r="WOU18" s="41"/>
      <c r="WOV18" s="41"/>
      <c r="WOW18" s="41"/>
      <c r="WOX18" s="41"/>
      <c r="WOY18" s="41"/>
      <c r="WOZ18" s="41"/>
      <c r="WPA18" s="41"/>
      <c r="WPB18" s="41"/>
      <c r="WPC18" s="41"/>
      <c r="WPD18" s="41"/>
      <c r="WPE18" s="41"/>
      <c r="WPF18" s="41"/>
      <c r="WPG18" s="41"/>
      <c r="WPH18" s="41"/>
      <c r="WPI18" s="41"/>
      <c r="WPJ18" s="41"/>
      <c r="WPK18" s="41"/>
      <c r="WPL18" s="41"/>
      <c r="WPM18" s="41"/>
      <c r="WPN18" s="41"/>
      <c r="WPO18" s="41"/>
      <c r="WPP18" s="41"/>
      <c r="WPQ18" s="41"/>
      <c r="WPR18" s="41"/>
      <c r="WPS18" s="41"/>
      <c r="WPT18" s="41"/>
      <c r="WPU18" s="41"/>
      <c r="WPV18" s="41"/>
      <c r="WPW18" s="41"/>
      <c r="WPX18" s="41"/>
      <c r="WPY18" s="41"/>
      <c r="WPZ18" s="41"/>
      <c r="WQA18" s="41"/>
      <c r="WQB18" s="41"/>
      <c r="WQC18" s="41"/>
      <c r="WQD18" s="41"/>
      <c r="WQE18" s="41"/>
      <c r="WQF18" s="41"/>
      <c r="WQG18" s="41"/>
      <c r="WQH18" s="41"/>
      <c r="WQI18" s="41"/>
      <c r="WQJ18" s="41"/>
      <c r="WQK18" s="41"/>
      <c r="WQL18" s="41"/>
      <c r="WQM18" s="41"/>
      <c r="WQN18" s="41"/>
      <c r="WQO18" s="41"/>
      <c r="WQP18" s="41"/>
      <c r="WQQ18" s="41"/>
      <c r="WQR18" s="41"/>
      <c r="WQS18" s="41"/>
      <c r="WQT18" s="41"/>
      <c r="WQU18" s="41"/>
      <c r="WQV18" s="41"/>
      <c r="WQW18" s="41"/>
      <c r="WQX18" s="41"/>
      <c r="WQY18" s="41"/>
      <c r="WQZ18" s="41"/>
      <c r="WRA18" s="41"/>
      <c r="WRB18" s="41"/>
      <c r="WRC18" s="41"/>
      <c r="WRD18" s="41"/>
      <c r="WRE18" s="41"/>
      <c r="WRF18" s="41"/>
      <c r="WRG18" s="41"/>
      <c r="WRH18" s="41"/>
      <c r="WRI18" s="41"/>
      <c r="WRJ18" s="41"/>
      <c r="WRK18" s="41"/>
      <c r="WRL18" s="41"/>
      <c r="WRM18" s="41"/>
      <c r="WRN18" s="41"/>
      <c r="WRO18" s="41"/>
      <c r="WRP18" s="41"/>
      <c r="WRQ18" s="41"/>
      <c r="WRR18" s="41"/>
      <c r="WRS18" s="41"/>
      <c r="WRT18" s="41"/>
      <c r="WRU18" s="41"/>
      <c r="WRV18" s="41"/>
      <c r="WRW18" s="41"/>
      <c r="WRX18" s="41"/>
      <c r="WRY18" s="41"/>
      <c r="WRZ18" s="41"/>
      <c r="WSA18" s="41"/>
      <c r="WSB18" s="41"/>
      <c r="WSC18" s="41"/>
      <c r="WSD18" s="41"/>
      <c r="WSE18" s="41"/>
      <c r="WSF18" s="41"/>
      <c r="WSG18" s="41"/>
      <c r="WSH18" s="41"/>
      <c r="WSI18" s="41"/>
      <c r="WSJ18" s="41"/>
      <c r="WSK18" s="41"/>
      <c r="WSL18" s="41"/>
      <c r="WSM18" s="41"/>
      <c r="WSN18" s="41"/>
      <c r="WSO18" s="41"/>
      <c r="WSP18" s="41"/>
      <c r="WSQ18" s="41"/>
      <c r="WSR18" s="41"/>
      <c r="WSS18" s="41"/>
      <c r="WST18" s="41"/>
      <c r="WSU18" s="41"/>
      <c r="WSV18" s="41"/>
      <c r="WSW18" s="41"/>
      <c r="WSX18" s="41"/>
      <c r="WSY18" s="41"/>
      <c r="WSZ18" s="41"/>
      <c r="WTA18" s="41"/>
      <c r="WTB18" s="41"/>
      <c r="WTC18" s="41"/>
      <c r="WTD18" s="41"/>
      <c r="WTE18" s="41"/>
      <c r="WTF18" s="41"/>
      <c r="WTG18" s="41"/>
      <c r="WTH18" s="41"/>
      <c r="WTI18" s="41"/>
      <c r="WTJ18" s="41"/>
      <c r="WTK18" s="41"/>
      <c r="WTL18" s="41"/>
      <c r="WTM18" s="41"/>
      <c r="WTN18" s="41"/>
      <c r="WTO18" s="41"/>
      <c r="WTP18" s="41"/>
      <c r="WTQ18" s="41"/>
      <c r="WTR18" s="41"/>
      <c r="WTS18" s="41"/>
      <c r="WTT18" s="41"/>
      <c r="WTU18" s="41"/>
      <c r="WTV18" s="41"/>
      <c r="WTW18" s="41"/>
      <c r="WTX18" s="41"/>
      <c r="WTY18" s="41"/>
      <c r="WTZ18" s="41"/>
      <c r="WUA18" s="41"/>
      <c r="WUB18" s="41"/>
      <c r="WUC18" s="41"/>
      <c r="WUD18" s="41"/>
      <c r="WUE18" s="41"/>
      <c r="WUF18" s="41"/>
      <c r="WUG18" s="41"/>
      <c r="WUH18" s="41"/>
      <c r="WUI18" s="41"/>
      <c r="WUJ18" s="41"/>
      <c r="WUK18" s="41"/>
      <c r="WUL18" s="41"/>
      <c r="WUM18" s="41"/>
      <c r="WUN18" s="41"/>
      <c r="WUO18" s="41"/>
      <c r="WUP18" s="41"/>
      <c r="WUQ18" s="41"/>
      <c r="WUR18" s="41"/>
      <c r="WUS18" s="41"/>
      <c r="WUT18" s="41"/>
      <c r="WUU18" s="41"/>
      <c r="WUV18" s="41"/>
      <c r="WUW18" s="41"/>
      <c r="WUX18" s="41"/>
      <c r="WUY18" s="41"/>
      <c r="WUZ18" s="41"/>
      <c r="WVA18" s="41"/>
      <c r="WVB18" s="41"/>
      <c r="WVC18" s="41"/>
      <c r="WVD18" s="41"/>
      <c r="WVE18" s="41"/>
      <c r="WVF18" s="41"/>
      <c r="WVG18" s="41"/>
      <c r="WVH18" s="41"/>
      <c r="WVI18" s="41"/>
      <c r="WVJ18" s="41"/>
      <c r="WVK18" s="41"/>
      <c r="WVL18" s="41"/>
      <c r="WVM18" s="41"/>
      <c r="WVN18" s="41"/>
      <c r="WVO18" s="41"/>
      <c r="WVP18" s="41"/>
      <c r="WVQ18" s="41"/>
      <c r="WVR18" s="41"/>
      <c r="WVS18" s="41"/>
      <c r="WVT18" s="41"/>
      <c r="WVU18" s="41"/>
      <c r="WVV18" s="41"/>
      <c r="WVW18" s="41"/>
      <c r="WVX18" s="41"/>
      <c r="WVY18" s="41"/>
      <c r="WVZ18" s="41"/>
      <c r="WWA18" s="41"/>
      <c r="WWB18" s="41"/>
      <c r="WWC18" s="41"/>
      <c r="WWD18" s="41"/>
      <c r="WWE18" s="41"/>
      <c r="WWF18" s="41"/>
      <c r="WWG18" s="41"/>
      <c r="WWH18" s="41"/>
      <c r="WWI18" s="41"/>
      <c r="WWJ18" s="41"/>
      <c r="WWK18" s="41"/>
      <c r="WWL18" s="41"/>
      <c r="WWM18" s="41"/>
      <c r="WWN18" s="41"/>
      <c r="WWO18" s="41"/>
      <c r="WWP18" s="41"/>
      <c r="WWQ18" s="41"/>
      <c r="WWR18" s="41"/>
      <c r="WWS18" s="41"/>
      <c r="WWT18" s="41"/>
      <c r="WWU18" s="41"/>
      <c r="WWV18" s="41"/>
      <c r="WWW18" s="41"/>
      <c r="WWX18" s="41"/>
      <c r="WWY18" s="41"/>
      <c r="WWZ18" s="41"/>
      <c r="WXA18" s="41"/>
      <c r="WXB18" s="41"/>
      <c r="WXC18" s="41"/>
      <c r="WXD18" s="41"/>
      <c r="WXE18" s="41"/>
      <c r="WXF18" s="41"/>
      <c r="WXG18" s="41"/>
      <c r="WXH18" s="41"/>
      <c r="WXI18" s="41"/>
      <c r="WXJ18" s="41"/>
      <c r="WXK18" s="41"/>
      <c r="WXL18" s="41"/>
      <c r="WXM18" s="41"/>
      <c r="WXN18" s="41"/>
      <c r="WXO18" s="41"/>
      <c r="WXP18" s="41"/>
      <c r="WXQ18" s="41"/>
      <c r="WXR18" s="41"/>
      <c r="WXS18" s="41"/>
      <c r="WXT18" s="41"/>
      <c r="WXU18" s="41"/>
      <c r="WXV18" s="41"/>
      <c r="WXW18" s="41"/>
      <c r="WXX18" s="41"/>
      <c r="WXY18" s="41"/>
      <c r="WXZ18" s="41"/>
      <c r="WYA18" s="41"/>
      <c r="WYB18" s="41"/>
      <c r="WYC18" s="41"/>
      <c r="WYD18" s="41"/>
      <c r="WYE18" s="41"/>
      <c r="WYF18" s="41"/>
      <c r="WYG18" s="41"/>
      <c r="WYH18" s="41"/>
      <c r="WYI18" s="41"/>
      <c r="WYJ18" s="41"/>
      <c r="WYK18" s="41"/>
      <c r="WYL18" s="41"/>
      <c r="WYM18" s="41"/>
      <c r="WYN18" s="41"/>
      <c r="WYO18" s="41"/>
      <c r="WYP18" s="41"/>
      <c r="WYQ18" s="41"/>
      <c r="WYR18" s="41"/>
      <c r="WYS18" s="41"/>
      <c r="WYT18" s="41"/>
      <c r="WYU18" s="41"/>
      <c r="WYV18" s="41"/>
      <c r="WYW18" s="41"/>
      <c r="WYX18" s="41"/>
      <c r="WYY18" s="41"/>
      <c r="WYZ18" s="41"/>
      <c r="WZA18" s="41"/>
      <c r="WZB18" s="41"/>
      <c r="WZC18" s="41"/>
      <c r="WZD18" s="41"/>
      <c r="WZE18" s="41"/>
      <c r="WZF18" s="41"/>
      <c r="WZG18" s="41"/>
      <c r="WZH18" s="41"/>
      <c r="WZI18" s="41"/>
      <c r="WZJ18" s="41"/>
      <c r="WZK18" s="41"/>
      <c r="WZL18" s="41"/>
      <c r="WZM18" s="41"/>
      <c r="WZN18" s="41"/>
      <c r="WZO18" s="41"/>
      <c r="WZP18" s="41"/>
      <c r="WZQ18" s="41"/>
      <c r="WZR18" s="41"/>
      <c r="WZS18" s="41"/>
      <c r="WZT18" s="41"/>
      <c r="WZU18" s="41"/>
      <c r="WZV18" s="41"/>
      <c r="WZW18" s="41"/>
      <c r="WZX18" s="41"/>
      <c r="WZY18" s="41"/>
      <c r="WZZ18" s="41"/>
      <c r="XAA18" s="41"/>
      <c r="XAB18" s="41"/>
      <c r="XAC18" s="41"/>
      <c r="XAD18" s="41"/>
      <c r="XAE18" s="41"/>
      <c r="XAF18" s="41"/>
      <c r="XAG18" s="41"/>
      <c r="XAH18" s="41"/>
      <c r="XAI18" s="41"/>
      <c r="XAJ18" s="41"/>
      <c r="XAK18" s="41"/>
      <c r="XAL18" s="41"/>
      <c r="XAM18" s="41"/>
      <c r="XAN18" s="41"/>
      <c r="XAO18" s="41"/>
      <c r="XAP18" s="41"/>
      <c r="XAQ18" s="41"/>
      <c r="XAR18" s="41"/>
      <c r="XAS18" s="41"/>
      <c r="XAT18" s="41"/>
      <c r="XAU18" s="41"/>
      <c r="XAV18" s="41"/>
      <c r="XAW18" s="41"/>
      <c r="XAX18" s="41"/>
      <c r="XAY18" s="41"/>
      <c r="XAZ18" s="41"/>
      <c r="XBA18" s="41"/>
      <c r="XBB18" s="41"/>
      <c r="XBC18" s="41"/>
      <c r="XBD18" s="41"/>
      <c r="XBE18" s="41"/>
      <c r="XBF18" s="41"/>
      <c r="XBG18" s="41"/>
      <c r="XBH18" s="41"/>
      <c r="XBI18" s="41"/>
      <c r="XBJ18" s="41"/>
      <c r="XBK18" s="41"/>
      <c r="XBL18" s="41"/>
      <c r="XBM18" s="41"/>
      <c r="XBN18" s="41"/>
      <c r="XBO18" s="41"/>
      <c r="XBP18" s="41"/>
      <c r="XBQ18" s="41"/>
      <c r="XBR18" s="41"/>
      <c r="XBS18" s="41"/>
      <c r="XBT18" s="41"/>
      <c r="XBU18" s="41"/>
      <c r="XBV18" s="41"/>
      <c r="XBW18" s="41"/>
      <c r="XBX18" s="41"/>
      <c r="XBY18" s="41"/>
      <c r="XBZ18" s="41"/>
      <c r="XCA18" s="41"/>
      <c r="XCB18" s="41"/>
      <c r="XCC18" s="41"/>
      <c r="XCD18" s="41"/>
      <c r="XCE18" s="41"/>
      <c r="XCF18" s="41"/>
      <c r="XCG18" s="41"/>
      <c r="XCH18" s="41"/>
      <c r="XCI18" s="41"/>
      <c r="XCJ18" s="41"/>
      <c r="XCK18" s="41"/>
      <c r="XCL18" s="41"/>
      <c r="XCM18" s="41"/>
      <c r="XCN18" s="41"/>
      <c r="XCO18" s="41"/>
      <c r="XCP18" s="41"/>
      <c r="XCQ18" s="41"/>
      <c r="XCR18" s="41"/>
      <c r="XCS18" s="41"/>
      <c r="XCT18" s="41"/>
      <c r="XCU18" s="41"/>
      <c r="XCV18" s="41"/>
      <c r="XCW18" s="41"/>
      <c r="XCX18" s="41"/>
      <c r="XCY18" s="41"/>
      <c r="XCZ18" s="41"/>
      <c r="XDA18" s="41"/>
      <c r="XDB18" s="41"/>
      <c r="XDC18" s="41"/>
      <c r="XDD18" s="41"/>
      <c r="XDE18" s="41"/>
      <c r="XDF18" s="41"/>
      <c r="XDG18" s="41"/>
      <c r="XDH18" s="41"/>
      <c r="XDI18" s="41"/>
      <c r="XDJ18" s="41"/>
      <c r="XDK18" s="41"/>
      <c r="XDL18" s="41"/>
      <c r="XDM18" s="41"/>
      <c r="XDN18" s="41"/>
      <c r="XDO18" s="41"/>
      <c r="XDP18" s="41"/>
      <c r="XDQ18" s="41"/>
      <c r="XDR18" s="41"/>
      <c r="XDS18" s="41"/>
      <c r="XDT18" s="41"/>
      <c r="XDU18" s="41"/>
      <c r="XDV18" s="41"/>
      <c r="XDW18" s="41"/>
      <c r="XDX18" s="41"/>
      <c r="XDY18" s="41"/>
      <c r="XDZ18" s="41"/>
      <c r="XEA18" s="41"/>
      <c r="XEB18" s="41"/>
      <c r="XEC18" s="41"/>
      <c r="XED18" s="41"/>
      <c r="XEE18" s="41"/>
      <c r="XEF18" s="41"/>
      <c r="XEG18" s="41"/>
      <c r="XEH18" s="41"/>
      <c r="XEI18" s="41"/>
      <c r="XEJ18" s="41"/>
      <c r="XEK18" s="41"/>
      <c r="XEL18" s="41"/>
      <c r="XEM18" s="41"/>
      <c r="XEN18" s="41"/>
      <c r="XEO18" s="41"/>
      <c r="XEP18" s="41"/>
      <c r="XEQ18" s="41"/>
      <c r="XER18" s="41"/>
      <c r="XES18" s="41"/>
      <c r="XET18" s="41"/>
      <c r="XEU18" s="41"/>
      <c r="XEV18" s="41"/>
      <c r="XEW18" s="41"/>
      <c r="XEX18" s="41"/>
      <c r="XEY18" s="41"/>
      <c r="XEZ18" s="41"/>
      <c r="XFA18" s="41"/>
      <c r="XFB18" s="41"/>
      <c r="XFC18" s="41"/>
      <c r="XFD18" s="41"/>
    </row>
    <row r="19" spans="1:16384" ht="7.5" customHeight="1" x14ac:dyDescent="0.25">
      <c r="A19" s="41"/>
      <c r="B19" s="42"/>
      <c r="C19" s="42"/>
      <c r="D19" s="42"/>
      <c r="E19" s="42"/>
      <c r="F19" s="42"/>
      <c r="G19" s="42"/>
      <c r="H19" s="42"/>
      <c r="I19" s="42"/>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c r="IW19" s="41"/>
      <c r="IX19" s="41"/>
      <c r="IY19" s="41"/>
      <c r="IZ19" s="41"/>
      <c r="JA19" s="41"/>
      <c r="JB19" s="41"/>
      <c r="JC19" s="41"/>
      <c r="JD19" s="41"/>
      <c r="JE19" s="41"/>
      <c r="JF19" s="41"/>
      <c r="JG19" s="41"/>
      <c r="JH19" s="41"/>
      <c r="JI19" s="41"/>
      <c r="JJ19" s="41"/>
      <c r="JK19" s="41"/>
      <c r="JL19" s="41"/>
      <c r="JM19" s="41"/>
      <c r="JN19" s="41"/>
      <c r="JO19" s="41"/>
      <c r="JP19" s="41"/>
      <c r="JQ19" s="41"/>
      <c r="JR19" s="41"/>
      <c r="JS19" s="41"/>
      <c r="JT19" s="41"/>
      <c r="JU19" s="41"/>
      <c r="JV19" s="41"/>
      <c r="JW19" s="41"/>
      <c r="JX19" s="41"/>
      <c r="JY19" s="41"/>
      <c r="JZ19" s="41"/>
      <c r="KA19" s="41"/>
      <c r="KB19" s="41"/>
      <c r="KC19" s="41"/>
      <c r="KD19" s="41"/>
      <c r="KE19" s="41"/>
      <c r="KF19" s="41"/>
      <c r="KG19" s="41"/>
      <c r="KH19" s="41"/>
      <c r="KI19" s="41"/>
      <c r="KJ19" s="41"/>
      <c r="KK19" s="41"/>
      <c r="KL19" s="41"/>
      <c r="KM19" s="41"/>
      <c r="KN19" s="41"/>
      <c r="KO19" s="41"/>
      <c r="KP19" s="41"/>
      <c r="KQ19" s="41"/>
      <c r="KR19" s="41"/>
      <c r="KS19" s="41"/>
      <c r="KT19" s="41"/>
      <c r="KU19" s="41"/>
      <c r="KV19" s="41"/>
      <c r="KW19" s="41"/>
      <c r="KX19" s="41"/>
      <c r="KY19" s="41"/>
      <c r="KZ19" s="41"/>
      <c r="LA19" s="41"/>
      <c r="LB19" s="41"/>
      <c r="LC19" s="41"/>
      <c r="LD19" s="41"/>
      <c r="LE19" s="41"/>
      <c r="LF19" s="41"/>
      <c r="LG19" s="41"/>
      <c r="LH19" s="41"/>
      <c r="LI19" s="41"/>
      <c r="LJ19" s="41"/>
      <c r="LK19" s="41"/>
      <c r="LL19" s="41"/>
      <c r="LM19" s="41"/>
      <c r="LN19" s="41"/>
      <c r="LO19" s="41"/>
      <c r="LP19" s="41"/>
      <c r="LQ19" s="41"/>
      <c r="LR19" s="41"/>
      <c r="LS19" s="41"/>
      <c r="LT19" s="41"/>
      <c r="LU19" s="41"/>
      <c r="LV19" s="41"/>
      <c r="LW19" s="41"/>
      <c r="LX19" s="41"/>
      <c r="LY19" s="41"/>
      <c r="LZ19" s="41"/>
      <c r="MA19" s="41"/>
      <c r="MB19" s="41"/>
      <c r="MC19" s="41"/>
      <c r="MD19" s="41"/>
      <c r="ME19" s="41"/>
      <c r="MF19" s="41"/>
      <c r="MG19" s="41"/>
      <c r="MH19" s="41"/>
      <c r="MI19" s="41"/>
      <c r="MJ19" s="41"/>
      <c r="MK19" s="41"/>
      <c r="ML19" s="41"/>
      <c r="MM19" s="41"/>
      <c r="MN19" s="41"/>
      <c r="MO19" s="41"/>
      <c r="MP19" s="41"/>
      <c r="MQ19" s="41"/>
      <c r="MR19" s="41"/>
      <c r="MS19" s="41"/>
      <c r="MT19" s="41"/>
      <c r="MU19" s="41"/>
      <c r="MV19" s="41"/>
      <c r="MW19" s="41"/>
      <c r="MX19" s="41"/>
      <c r="MY19" s="41"/>
      <c r="MZ19" s="41"/>
      <c r="NA19" s="41"/>
      <c r="NB19" s="41"/>
      <c r="NC19" s="41"/>
      <c r="ND19" s="41"/>
      <c r="NE19" s="41"/>
      <c r="NF19" s="41"/>
      <c r="NG19" s="41"/>
      <c r="NH19" s="41"/>
      <c r="NI19" s="41"/>
      <c r="NJ19" s="41"/>
      <c r="NK19" s="41"/>
      <c r="NL19" s="41"/>
      <c r="NM19" s="41"/>
      <c r="NN19" s="41"/>
      <c r="NO19" s="41"/>
      <c r="NP19" s="41"/>
      <c r="NQ19" s="41"/>
      <c r="NR19" s="41"/>
      <c r="NS19" s="41"/>
      <c r="NT19" s="41"/>
      <c r="NU19" s="41"/>
      <c r="NV19" s="41"/>
      <c r="NW19" s="41"/>
      <c r="NX19" s="41"/>
      <c r="NY19" s="41"/>
      <c r="NZ19" s="41"/>
      <c r="OA19" s="41"/>
      <c r="OB19" s="41"/>
      <c r="OC19" s="41"/>
      <c r="OD19" s="41"/>
      <c r="OE19" s="41"/>
      <c r="OF19" s="41"/>
      <c r="OG19" s="41"/>
      <c r="OH19" s="41"/>
      <c r="OI19" s="41"/>
      <c r="OJ19" s="41"/>
      <c r="OK19" s="41"/>
      <c r="OL19" s="41"/>
      <c r="OM19" s="41"/>
      <c r="ON19" s="41"/>
      <c r="OO19" s="41"/>
      <c r="OP19" s="41"/>
      <c r="OQ19" s="41"/>
      <c r="OR19" s="41"/>
      <c r="OS19" s="41"/>
      <c r="OT19" s="41"/>
      <c r="OU19" s="41"/>
      <c r="OV19" s="41"/>
      <c r="OW19" s="41"/>
      <c r="OX19" s="41"/>
      <c r="OY19" s="41"/>
      <c r="OZ19" s="41"/>
      <c r="PA19" s="41"/>
      <c r="PB19" s="41"/>
      <c r="PC19" s="41"/>
      <c r="PD19" s="41"/>
      <c r="PE19" s="41"/>
      <c r="PF19" s="41"/>
      <c r="PG19" s="41"/>
      <c r="PH19" s="41"/>
      <c r="PI19" s="41"/>
      <c r="PJ19" s="41"/>
      <c r="PK19" s="41"/>
      <c r="PL19" s="41"/>
      <c r="PM19" s="41"/>
      <c r="PN19" s="41"/>
      <c r="PO19" s="41"/>
      <c r="PP19" s="41"/>
      <c r="PQ19" s="41"/>
      <c r="PR19" s="41"/>
      <c r="PS19" s="41"/>
      <c r="PT19" s="41"/>
      <c r="PU19" s="41"/>
      <c r="PV19" s="41"/>
      <c r="PW19" s="41"/>
      <c r="PX19" s="41"/>
      <c r="PY19" s="41"/>
      <c r="PZ19" s="41"/>
      <c r="QA19" s="41"/>
      <c r="QB19" s="41"/>
      <c r="QC19" s="41"/>
      <c r="QD19" s="41"/>
      <c r="QE19" s="41"/>
      <c r="QF19" s="41"/>
      <c r="QG19" s="41"/>
      <c r="QH19" s="41"/>
      <c r="QI19" s="41"/>
      <c r="QJ19" s="41"/>
      <c r="QK19" s="41"/>
      <c r="QL19" s="41"/>
      <c r="QM19" s="41"/>
      <c r="QN19" s="41"/>
      <c r="QO19" s="41"/>
      <c r="QP19" s="41"/>
      <c r="QQ19" s="41"/>
      <c r="QR19" s="41"/>
      <c r="QS19" s="41"/>
      <c r="QT19" s="41"/>
      <c r="QU19" s="41"/>
      <c r="QV19" s="41"/>
      <c r="QW19" s="41"/>
      <c r="QX19" s="41"/>
      <c r="QY19" s="41"/>
      <c r="QZ19" s="41"/>
      <c r="RA19" s="41"/>
      <c r="RB19" s="41"/>
      <c r="RC19" s="41"/>
      <c r="RD19" s="41"/>
      <c r="RE19" s="41"/>
      <c r="RF19" s="41"/>
      <c r="RG19" s="41"/>
      <c r="RH19" s="41"/>
      <c r="RI19" s="41"/>
      <c r="RJ19" s="41"/>
      <c r="RK19" s="41"/>
      <c r="RL19" s="41"/>
      <c r="RM19" s="41"/>
      <c r="RN19" s="41"/>
      <c r="RO19" s="41"/>
      <c r="RP19" s="41"/>
      <c r="RQ19" s="41"/>
      <c r="RR19" s="41"/>
      <c r="RS19" s="41"/>
      <c r="RT19" s="41"/>
      <c r="RU19" s="41"/>
      <c r="RV19" s="41"/>
      <c r="RW19" s="41"/>
      <c r="RX19" s="41"/>
      <c r="RY19" s="41"/>
      <c r="RZ19" s="41"/>
      <c r="SA19" s="41"/>
      <c r="SB19" s="41"/>
      <c r="SC19" s="41"/>
      <c r="SD19" s="41"/>
      <c r="SE19" s="41"/>
      <c r="SF19" s="41"/>
      <c r="SG19" s="41"/>
      <c r="SH19" s="41"/>
      <c r="SI19" s="41"/>
      <c r="SJ19" s="41"/>
      <c r="SK19" s="41"/>
      <c r="SL19" s="41"/>
      <c r="SM19" s="41"/>
      <c r="SN19" s="41"/>
      <c r="SO19" s="41"/>
      <c r="SP19" s="41"/>
      <c r="SQ19" s="41"/>
      <c r="SR19" s="41"/>
      <c r="SS19" s="41"/>
      <c r="ST19" s="41"/>
      <c r="SU19" s="41"/>
      <c r="SV19" s="41"/>
      <c r="SW19" s="41"/>
      <c r="SX19" s="41"/>
      <c r="SY19" s="41"/>
      <c r="SZ19" s="41"/>
      <c r="TA19" s="41"/>
      <c r="TB19" s="41"/>
      <c r="TC19" s="41"/>
      <c r="TD19" s="41"/>
      <c r="TE19" s="41"/>
      <c r="TF19" s="41"/>
      <c r="TG19" s="41"/>
      <c r="TH19" s="41"/>
      <c r="TI19" s="41"/>
      <c r="TJ19" s="41"/>
      <c r="TK19" s="41"/>
      <c r="TL19" s="41"/>
      <c r="TM19" s="41"/>
      <c r="TN19" s="41"/>
      <c r="TO19" s="41"/>
      <c r="TP19" s="41"/>
      <c r="TQ19" s="41"/>
      <c r="TR19" s="41"/>
      <c r="TS19" s="41"/>
      <c r="TT19" s="41"/>
      <c r="TU19" s="41"/>
      <c r="TV19" s="41"/>
      <c r="TW19" s="41"/>
      <c r="TX19" s="41"/>
      <c r="TY19" s="41"/>
      <c r="TZ19" s="41"/>
      <c r="UA19" s="41"/>
      <c r="UB19" s="41"/>
      <c r="UC19" s="41"/>
      <c r="UD19" s="41"/>
      <c r="UE19" s="41"/>
      <c r="UF19" s="41"/>
      <c r="UG19" s="41"/>
      <c r="UH19" s="41"/>
      <c r="UI19" s="41"/>
      <c r="UJ19" s="41"/>
      <c r="UK19" s="41"/>
      <c r="UL19" s="41"/>
      <c r="UM19" s="41"/>
      <c r="UN19" s="41"/>
      <c r="UO19" s="41"/>
      <c r="UP19" s="41"/>
      <c r="UQ19" s="41"/>
      <c r="UR19" s="41"/>
      <c r="US19" s="41"/>
      <c r="UT19" s="41"/>
      <c r="UU19" s="41"/>
      <c r="UV19" s="41"/>
      <c r="UW19" s="41"/>
      <c r="UX19" s="41"/>
      <c r="UY19" s="41"/>
      <c r="UZ19" s="41"/>
      <c r="VA19" s="41"/>
      <c r="VB19" s="41"/>
      <c r="VC19" s="41"/>
      <c r="VD19" s="41"/>
      <c r="VE19" s="41"/>
      <c r="VF19" s="41"/>
      <c r="VG19" s="41"/>
      <c r="VH19" s="41"/>
      <c r="VI19" s="41"/>
      <c r="VJ19" s="41"/>
      <c r="VK19" s="41"/>
      <c r="VL19" s="41"/>
      <c r="VM19" s="41"/>
      <c r="VN19" s="41"/>
      <c r="VO19" s="41"/>
      <c r="VP19" s="41"/>
      <c r="VQ19" s="41"/>
      <c r="VR19" s="41"/>
      <c r="VS19" s="41"/>
      <c r="VT19" s="41"/>
      <c r="VU19" s="41"/>
      <c r="VV19" s="41"/>
      <c r="VW19" s="41"/>
      <c r="VX19" s="41"/>
      <c r="VY19" s="41"/>
      <c r="VZ19" s="41"/>
      <c r="WA19" s="41"/>
      <c r="WB19" s="41"/>
      <c r="WC19" s="41"/>
      <c r="WD19" s="41"/>
      <c r="WE19" s="41"/>
      <c r="WF19" s="41"/>
      <c r="WG19" s="41"/>
      <c r="WH19" s="41"/>
      <c r="WI19" s="41"/>
      <c r="WJ19" s="41"/>
      <c r="WK19" s="41"/>
      <c r="WL19" s="41"/>
      <c r="WM19" s="41"/>
      <c r="WN19" s="41"/>
      <c r="WO19" s="41"/>
      <c r="WP19" s="41"/>
      <c r="WQ19" s="41"/>
      <c r="WR19" s="41"/>
      <c r="WS19" s="41"/>
      <c r="WT19" s="41"/>
      <c r="WU19" s="41"/>
      <c r="WV19" s="41"/>
      <c r="WW19" s="41"/>
      <c r="WX19" s="41"/>
      <c r="WY19" s="41"/>
      <c r="WZ19" s="41"/>
      <c r="XA19" s="41"/>
      <c r="XB19" s="41"/>
      <c r="XC19" s="41"/>
      <c r="XD19" s="41"/>
      <c r="XE19" s="41"/>
      <c r="XF19" s="41"/>
      <c r="XG19" s="41"/>
      <c r="XH19" s="41"/>
      <c r="XI19" s="41"/>
      <c r="XJ19" s="41"/>
      <c r="XK19" s="41"/>
      <c r="XL19" s="41"/>
      <c r="XM19" s="41"/>
      <c r="XN19" s="41"/>
      <c r="XO19" s="41"/>
      <c r="XP19" s="41"/>
      <c r="XQ19" s="41"/>
      <c r="XR19" s="41"/>
      <c r="XS19" s="41"/>
      <c r="XT19" s="41"/>
      <c r="XU19" s="41"/>
      <c r="XV19" s="41"/>
      <c r="XW19" s="41"/>
      <c r="XX19" s="41"/>
      <c r="XY19" s="41"/>
      <c r="XZ19" s="41"/>
      <c r="YA19" s="41"/>
      <c r="YB19" s="41"/>
      <c r="YC19" s="41"/>
      <c r="YD19" s="41"/>
      <c r="YE19" s="41"/>
      <c r="YF19" s="41"/>
      <c r="YG19" s="41"/>
      <c r="YH19" s="41"/>
      <c r="YI19" s="41"/>
      <c r="YJ19" s="41"/>
      <c r="YK19" s="41"/>
      <c r="YL19" s="41"/>
      <c r="YM19" s="41"/>
      <c r="YN19" s="41"/>
      <c r="YO19" s="41"/>
      <c r="YP19" s="41"/>
      <c r="YQ19" s="41"/>
      <c r="YR19" s="41"/>
      <c r="YS19" s="41"/>
      <c r="YT19" s="41"/>
      <c r="YU19" s="41"/>
      <c r="YV19" s="41"/>
      <c r="YW19" s="41"/>
      <c r="YX19" s="41"/>
      <c r="YY19" s="41"/>
      <c r="YZ19" s="41"/>
      <c r="ZA19" s="41"/>
      <c r="ZB19" s="41"/>
      <c r="ZC19" s="41"/>
      <c r="ZD19" s="41"/>
      <c r="ZE19" s="41"/>
      <c r="ZF19" s="41"/>
      <c r="ZG19" s="41"/>
      <c r="ZH19" s="41"/>
      <c r="ZI19" s="41"/>
      <c r="ZJ19" s="41"/>
      <c r="ZK19" s="41"/>
      <c r="ZL19" s="41"/>
      <c r="ZM19" s="41"/>
      <c r="ZN19" s="41"/>
      <c r="ZO19" s="41"/>
      <c r="ZP19" s="41"/>
      <c r="ZQ19" s="41"/>
      <c r="ZR19" s="41"/>
      <c r="ZS19" s="41"/>
      <c r="ZT19" s="41"/>
      <c r="ZU19" s="41"/>
      <c r="ZV19" s="41"/>
      <c r="ZW19" s="41"/>
      <c r="ZX19" s="41"/>
      <c r="ZY19" s="41"/>
      <c r="ZZ19" s="41"/>
      <c r="AAA19" s="41"/>
      <c r="AAB19" s="41"/>
      <c r="AAC19" s="41"/>
      <c r="AAD19" s="41"/>
      <c r="AAE19" s="41"/>
      <c r="AAF19" s="41"/>
      <c r="AAG19" s="41"/>
      <c r="AAH19" s="41"/>
      <c r="AAI19" s="41"/>
      <c r="AAJ19" s="41"/>
      <c r="AAK19" s="41"/>
      <c r="AAL19" s="41"/>
      <c r="AAM19" s="41"/>
      <c r="AAN19" s="41"/>
      <c r="AAO19" s="41"/>
      <c r="AAP19" s="41"/>
      <c r="AAQ19" s="41"/>
      <c r="AAR19" s="41"/>
      <c r="AAS19" s="41"/>
      <c r="AAT19" s="41"/>
      <c r="AAU19" s="41"/>
      <c r="AAV19" s="41"/>
      <c r="AAW19" s="41"/>
      <c r="AAX19" s="41"/>
      <c r="AAY19" s="41"/>
      <c r="AAZ19" s="41"/>
      <c r="ABA19" s="41"/>
      <c r="ABB19" s="41"/>
      <c r="ABC19" s="41"/>
      <c r="ABD19" s="41"/>
      <c r="ABE19" s="41"/>
      <c r="ABF19" s="41"/>
      <c r="ABG19" s="41"/>
      <c r="ABH19" s="41"/>
      <c r="ABI19" s="41"/>
      <c r="ABJ19" s="41"/>
      <c r="ABK19" s="41"/>
      <c r="ABL19" s="41"/>
      <c r="ABM19" s="41"/>
      <c r="ABN19" s="41"/>
      <c r="ABO19" s="41"/>
      <c r="ABP19" s="41"/>
      <c r="ABQ19" s="41"/>
      <c r="ABR19" s="41"/>
      <c r="ABS19" s="41"/>
      <c r="ABT19" s="41"/>
      <c r="ABU19" s="41"/>
      <c r="ABV19" s="41"/>
      <c r="ABW19" s="41"/>
      <c r="ABX19" s="41"/>
      <c r="ABY19" s="41"/>
      <c r="ABZ19" s="41"/>
      <c r="ACA19" s="41"/>
      <c r="ACB19" s="41"/>
      <c r="ACC19" s="41"/>
      <c r="ACD19" s="41"/>
      <c r="ACE19" s="41"/>
      <c r="ACF19" s="41"/>
      <c r="ACG19" s="41"/>
      <c r="ACH19" s="41"/>
      <c r="ACI19" s="41"/>
      <c r="ACJ19" s="41"/>
      <c r="ACK19" s="41"/>
      <c r="ACL19" s="41"/>
      <c r="ACM19" s="41"/>
      <c r="ACN19" s="41"/>
      <c r="ACO19" s="41"/>
      <c r="ACP19" s="41"/>
      <c r="ACQ19" s="41"/>
      <c r="ACR19" s="41"/>
      <c r="ACS19" s="41"/>
      <c r="ACT19" s="41"/>
      <c r="ACU19" s="41"/>
      <c r="ACV19" s="41"/>
      <c r="ACW19" s="41"/>
      <c r="ACX19" s="41"/>
      <c r="ACY19" s="41"/>
      <c r="ACZ19" s="41"/>
      <c r="ADA19" s="41"/>
      <c r="ADB19" s="41"/>
      <c r="ADC19" s="41"/>
      <c r="ADD19" s="41"/>
      <c r="ADE19" s="41"/>
      <c r="ADF19" s="41"/>
      <c r="ADG19" s="41"/>
      <c r="ADH19" s="41"/>
      <c r="ADI19" s="41"/>
      <c r="ADJ19" s="41"/>
      <c r="ADK19" s="41"/>
      <c r="ADL19" s="41"/>
      <c r="ADM19" s="41"/>
      <c r="ADN19" s="41"/>
      <c r="ADO19" s="41"/>
      <c r="ADP19" s="41"/>
      <c r="ADQ19" s="41"/>
      <c r="ADR19" s="41"/>
      <c r="ADS19" s="41"/>
      <c r="ADT19" s="41"/>
      <c r="ADU19" s="41"/>
      <c r="ADV19" s="41"/>
      <c r="ADW19" s="41"/>
      <c r="ADX19" s="41"/>
      <c r="ADY19" s="41"/>
      <c r="ADZ19" s="41"/>
      <c r="AEA19" s="41"/>
      <c r="AEB19" s="41"/>
      <c r="AEC19" s="41"/>
      <c r="AED19" s="41"/>
      <c r="AEE19" s="41"/>
      <c r="AEF19" s="41"/>
      <c r="AEG19" s="41"/>
      <c r="AEH19" s="41"/>
      <c r="AEI19" s="41"/>
      <c r="AEJ19" s="41"/>
      <c r="AEK19" s="41"/>
      <c r="AEL19" s="41"/>
      <c r="AEM19" s="41"/>
      <c r="AEN19" s="41"/>
      <c r="AEO19" s="41"/>
      <c r="AEP19" s="41"/>
      <c r="AEQ19" s="41"/>
      <c r="AER19" s="41"/>
      <c r="AES19" s="41"/>
      <c r="AET19" s="41"/>
      <c r="AEU19" s="41"/>
      <c r="AEV19" s="41"/>
      <c r="AEW19" s="41"/>
      <c r="AEX19" s="41"/>
      <c r="AEY19" s="41"/>
      <c r="AEZ19" s="41"/>
      <c r="AFA19" s="41"/>
      <c r="AFB19" s="41"/>
      <c r="AFC19" s="41"/>
      <c r="AFD19" s="41"/>
      <c r="AFE19" s="41"/>
      <c r="AFF19" s="41"/>
      <c r="AFG19" s="41"/>
      <c r="AFH19" s="41"/>
      <c r="AFI19" s="41"/>
      <c r="AFJ19" s="41"/>
      <c r="AFK19" s="41"/>
      <c r="AFL19" s="41"/>
      <c r="AFM19" s="41"/>
      <c r="AFN19" s="41"/>
      <c r="AFO19" s="41"/>
      <c r="AFP19" s="41"/>
      <c r="AFQ19" s="41"/>
      <c r="AFR19" s="41"/>
      <c r="AFS19" s="41"/>
      <c r="AFT19" s="41"/>
      <c r="AFU19" s="41"/>
      <c r="AFV19" s="41"/>
      <c r="AFW19" s="41"/>
      <c r="AFX19" s="41"/>
      <c r="AFY19" s="41"/>
      <c r="AFZ19" s="41"/>
      <c r="AGA19" s="41"/>
      <c r="AGB19" s="41"/>
      <c r="AGC19" s="41"/>
      <c r="AGD19" s="41"/>
      <c r="AGE19" s="41"/>
      <c r="AGF19" s="41"/>
      <c r="AGG19" s="41"/>
      <c r="AGH19" s="41"/>
      <c r="AGI19" s="41"/>
      <c r="AGJ19" s="41"/>
      <c r="AGK19" s="41"/>
      <c r="AGL19" s="41"/>
      <c r="AGM19" s="41"/>
      <c r="AGN19" s="41"/>
      <c r="AGO19" s="41"/>
      <c r="AGP19" s="41"/>
      <c r="AGQ19" s="41"/>
      <c r="AGR19" s="41"/>
      <c r="AGS19" s="41"/>
      <c r="AGT19" s="41"/>
      <c r="AGU19" s="41"/>
      <c r="AGV19" s="41"/>
      <c r="AGW19" s="41"/>
      <c r="AGX19" s="41"/>
      <c r="AGY19" s="41"/>
      <c r="AGZ19" s="41"/>
      <c r="AHA19" s="41"/>
      <c r="AHB19" s="41"/>
      <c r="AHC19" s="41"/>
      <c r="AHD19" s="41"/>
      <c r="AHE19" s="41"/>
      <c r="AHF19" s="41"/>
      <c r="AHG19" s="41"/>
      <c r="AHH19" s="41"/>
      <c r="AHI19" s="41"/>
      <c r="AHJ19" s="41"/>
      <c r="AHK19" s="41"/>
      <c r="AHL19" s="41"/>
      <c r="AHM19" s="41"/>
      <c r="AHN19" s="41"/>
      <c r="AHO19" s="41"/>
      <c r="AHP19" s="41"/>
      <c r="AHQ19" s="41"/>
      <c r="AHR19" s="41"/>
      <c r="AHS19" s="41"/>
      <c r="AHT19" s="41"/>
      <c r="AHU19" s="41"/>
      <c r="AHV19" s="41"/>
      <c r="AHW19" s="41"/>
      <c r="AHX19" s="41"/>
      <c r="AHY19" s="41"/>
      <c r="AHZ19" s="41"/>
      <c r="AIA19" s="41"/>
      <c r="AIB19" s="41"/>
      <c r="AIC19" s="41"/>
      <c r="AID19" s="41"/>
      <c r="AIE19" s="41"/>
      <c r="AIF19" s="41"/>
      <c r="AIG19" s="41"/>
      <c r="AIH19" s="41"/>
      <c r="AII19" s="41"/>
      <c r="AIJ19" s="41"/>
      <c r="AIK19" s="41"/>
      <c r="AIL19" s="41"/>
      <c r="AIM19" s="41"/>
      <c r="AIN19" s="41"/>
      <c r="AIO19" s="41"/>
      <c r="AIP19" s="41"/>
      <c r="AIQ19" s="41"/>
      <c r="AIR19" s="41"/>
      <c r="AIS19" s="41"/>
      <c r="AIT19" s="41"/>
      <c r="AIU19" s="41"/>
      <c r="AIV19" s="41"/>
      <c r="AIW19" s="41"/>
      <c r="AIX19" s="41"/>
      <c r="AIY19" s="41"/>
      <c r="AIZ19" s="41"/>
      <c r="AJA19" s="41"/>
      <c r="AJB19" s="41"/>
      <c r="AJC19" s="41"/>
      <c r="AJD19" s="41"/>
      <c r="AJE19" s="41"/>
      <c r="AJF19" s="41"/>
      <c r="AJG19" s="41"/>
      <c r="AJH19" s="41"/>
      <c r="AJI19" s="41"/>
      <c r="AJJ19" s="41"/>
      <c r="AJK19" s="41"/>
      <c r="AJL19" s="41"/>
      <c r="AJM19" s="41"/>
      <c r="AJN19" s="41"/>
      <c r="AJO19" s="41"/>
      <c r="AJP19" s="41"/>
      <c r="AJQ19" s="41"/>
      <c r="AJR19" s="41"/>
      <c r="AJS19" s="41"/>
      <c r="AJT19" s="41"/>
      <c r="AJU19" s="41"/>
      <c r="AJV19" s="41"/>
      <c r="AJW19" s="41"/>
      <c r="AJX19" s="41"/>
      <c r="AJY19" s="41"/>
      <c r="AJZ19" s="41"/>
      <c r="AKA19" s="41"/>
      <c r="AKB19" s="41"/>
      <c r="AKC19" s="41"/>
      <c r="AKD19" s="41"/>
      <c r="AKE19" s="41"/>
      <c r="AKF19" s="41"/>
      <c r="AKG19" s="41"/>
      <c r="AKH19" s="41"/>
      <c r="AKI19" s="41"/>
      <c r="AKJ19" s="41"/>
      <c r="AKK19" s="41"/>
      <c r="AKL19" s="41"/>
      <c r="AKM19" s="41"/>
      <c r="AKN19" s="41"/>
      <c r="AKO19" s="41"/>
      <c r="AKP19" s="41"/>
      <c r="AKQ19" s="41"/>
      <c r="AKR19" s="41"/>
      <c r="AKS19" s="41"/>
      <c r="AKT19" s="41"/>
      <c r="AKU19" s="41"/>
      <c r="AKV19" s="41"/>
      <c r="AKW19" s="41"/>
      <c r="AKX19" s="41"/>
      <c r="AKY19" s="41"/>
      <c r="AKZ19" s="41"/>
      <c r="ALA19" s="41"/>
      <c r="ALB19" s="41"/>
      <c r="ALC19" s="41"/>
      <c r="ALD19" s="41"/>
      <c r="ALE19" s="41"/>
      <c r="ALF19" s="41"/>
      <c r="ALG19" s="41"/>
      <c r="ALH19" s="41"/>
      <c r="ALI19" s="41"/>
      <c r="ALJ19" s="41"/>
      <c r="ALK19" s="41"/>
      <c r="ALL19" s="41"/>
      <c r="ALM19" s="41"/>
      <c r="ALN19" s="41"/>
      <c r="ALO19" s="41"/>
      <c r="ALP19" s="41"/>
      <c r="ALQ19" s="41"/>
      <c r="ALR19" s="41"/>
      <c r="ALS19" s="41"/>
      <c r="ALT19" s="41"/>
      <c r="ALU19" s="41"/>
      <c r="ALV19" s="41"/>
      <c r="ALW19" s="41"/>
      <c r="ALX19" s="41"/>
      <c r="ALY19" s="41"/>
      <c r="ALZ19" s="41"/>
      <c r="AMA19" s="41"/>
      <c r="AMB19" s="41"/>
      <c r="AMC19" s="41"/>
      <c r="AMD19" s="41"/>
      <c r="AME19" s="41"/>
      <c r="AMF19" s="41"/>
      <c r="AMG19" s="41"/>
      <c r="AMH19" s="41"/>
      <c r="AMI19" s="41"/>
      <c r="AMJ19" s="41"/>
      <c r="AMK19" s="41"/>
      <c r="AML19" s="41"/>
      <c r="AMM19" s="41"/>
      <c r="AMN19" s="41"/>
      <c r="AMO19" s="41"/>
      <c r="AMP19" s="41"/>
      <c r="AMQ19" s="41"/>
      <c r="AMR19" s="41"/>
      <c r="AMS19" s="41"/>
      <c r="AMT19" s="41"/>
      <c r="AMU19" s="41"/>
      <c r="AMV19" s="41"/>
      <c r="AMW19" s="41"/>
      <c r="AMX19" s="41"/>
      <c r="AMY19" s="41"/>
      <c r="AMZ19" s="41"/>
      <c r="ANA19" s="41"/>
      <c r="ANB19" s="41"/>
      <c r="ANC19" s="41"/>
      <c r="AND19" s="41"/>
      <c r="ANE19" s="41"/>
      <c r="ANF19" s="41"/>
      <c r="ANG19" s="41"/>
      <c r="ANH19" s="41"/>
      <c r="ANI19" s="41"/>
      <c r="ANJ19" s="41"/>
      <c r="ANK19" s="41"/>
      <c r="ANL19" s="41"/>
      <c r="ANM19" s="41"/>
      <c r="ANN19" s="41"/>
      <c r="ANO19" s="41"/>
      <c r="ANP19" s="41"/>
      <c r="ANQ19" s="41"/>
      <c r="ANR19" s="41"/>
      <c r="ANS19" s="41"/>
      <c r="ANT19" s="41"/>
      <c r="ANU19" s="41"/>
      <c r="ANV19" s="41"/>
      <c r="ANW19" s="41"/>
      <c r="ANX19" s="41"/>
      <c r="ANY19" s="41"/>
      <c r="ANZ19" s="41"/>
      <c r="AOA19" s="41"/>
      <c r="AOB19" s="41"/>
      <c r="AOC19" s="41"/>
      <c r="AOD19" s="41"/>
      <c r="AOE19" s="41"/>
      <c r="AOF19" s="41"/>
      <c r="AOG19" s="41"/>
      <c r="AOH19" s="41"/>
      <c r="AOI19" s="41"/>
      <c r="AOJ19" s="41"/>
      <c r="AOK19" s="41"/>
      <c r="AOL19" s="41"/>
      <c r="AOM19" s="41"/>
      <c r="AON19" s="41"/>
      <c r="AOO19" s="41"/>
      <c r="AOP19" s="41"/>
      <c r="AOQ19" s="41"/>
      <c r="AOR19" s="41"/>
      <c r="AOS19" s="41"/>
      <c r="AOT19" s="41"/>
      <c r="AOU19" s="41"/>
      <c r="AOV19" s="41"/>
      <c r="AOW19" s="41"/>
      <c r="AOX19" s="41"/>
      <c r="AOY19" s="41"/>
      <c r="AOZ19" s="41"/>
      <c r="APA19" s="41"/>
      <c r="APB19" s="41"/>
      <c r="APC19" s="41"/>
      <c r="APD19" s="41"/>
      <c r="APE19" s="41"/>
      <c r="APF19" s="41"/>
      <c r="APG19" s="41"/>
      <c r="APH19" s="41"/>
      <c r="API19" s="41"/>
      <c r="APJ19" s="41"/>
      <c r="APK19" s="41"/>
      <c r="APL19" s="41"/>
      <c r="APM19" s="41"/>
      <c r="APN19" s="41"/>
      <c r="APO19" s="41"/>
      <c r="APP19" s="41"/>
      <c r="APQ19" s="41"/>
      <c r="APR19" s="41"/>
      <c r="APS19" s="41"/>
      <c r="APT19" s="41"/>
      <c r="APU19" s="41"/>
      <c r="APV19" s="41"/>
      <c r="APW19" s="41"/>
      <c r="APX19" s="41"/>
      <c r="APY19" s="41"/>
      <c r="APZ19" s="41"/>
      <c r="AQA19" s="41"/>
      <c r="AQB19" s="41"/>
      <c r="AQC19" s="41"/>
      <c r="AQD19" s="41"/>
      <c r="AQE19" s="41"/>
      <c r="AQF19" s="41"/>
      <c r="AQG19" s="41"/>
      <c r="AQH19" s="41"/>
      <c r="AQI19" s="41"/>
      <c r="AQJ19" s="41"/>
      <c r="AQK19" s="41"/>
      <c r="AQL19" s="41"/>
      <c r="AQM19" s="41"/>
      <c r="AQN19" s="41"/>
      <c r="AQO19" s="41"/>
      <c r="AQP19" s="41"/>
      <c r="AQQ19" s="41"/>
      <c r="AQR19" s="41"/>
      <c r="AQS19" s="41"/>
      <c r="AQT19" s="41"/>
      <c r="AQU19" s="41"/>
      <c r="AQV19" s="41"/>
      <c r="AQW19" s="41"/>
      <c r="AQX19" s="41"/>
      <c r="AQY19" s="41"/>
      <c r="AQZ19" s="41"/>
      <c r="ARA19" s="41"/>
      <c r="ARB19" s="41"/>
      <c r="ARC19" s="41"/>
      <c r="ARD19" s="41"/>
      <c r="ARE19" s="41"/>
      <c r="ARF19" s="41"/>
      <c r="ARG19" s="41"/>
      <c r="ARH19" s="41"/>
      <c r="ARI19" s="41"/>
      <c r="ARJ19" s="41"/>
      <c r="ARK19" s="41"/>
      <c r="ARL19" s="41"/>
      <c r="ARM19" s="41"/>
      <c r="ARN19" s="41"/>
      <c r="ARO19" s="41"/>
      <c r="ARP19" s="41"/>
      <c r="ARQ19" s="41"/>
      <c r="ARR19" s="41"/>
      <c r="ARS19" s="41"/>
      <c r="ART19" s="41"/>
      <c r="ARU19" s="41"/>
      <c r="ARV19" s="41"/>
      <c r="ARW19" s="41"/>
      <c r="ARX19" s="41"/>
      <c r="ARY19" s="41"/>
      <c r="ARZ19" s="41"/>
      <c r="ASA19" s="41"/>
      <c r="ASB19" s="41"/>
      <c r="ASC19" s="41"/>
      <c r="ASD19" s="41"/>
      <c r="ASE19" s="41"/>
      <c r="ASF19" s="41"/>
      <c r="ASG19" s="41"/>
      <c r="ASH19" s="41"/>
      <c r="ASI19" s="41"/>
      <c r="ASJ19" s="41"/>
      <c r="ASK19" s="41"/>
      <c r="ASL19" s="41"/>
      <c r="ASM19" s="41"/>
      <c r="ASN19" s="41"/>
      <c r="ASO19" s="41"/>
      <c r="ASP19" s="41"/>
      <c r="ASQ19" s="41"/>
      <c r="ASR19" s="41"/>
      <c r="ASS19" s="41"/>
      <c r="AST19" s="41"/>
      <c r="ASU19" s="41"/>
      <c r="ASV19" s="41"/>
      <c r="ASW19" s="41"/>
      <c r="ASX19" s="41"/>
      <c r="ASY19" s="41"/>
      <c r="ASZ19" s="41"/>
      <c r="ATA19" s="41"/>
      <c r="ATB19" s="41"/>
      <c r="ATC19" s="41"/>
      <c r="ATD19" s="41"/>
      <c r="ATE19" s="41"/>
      <c r="ATF19" s="41"/>
      <c r="ATG19" s="41"/>
      <c r="ATH19" s="41"/>
      <c r="ATI19" s="41"/>
      <c r="ATJ19" s="41"/>
      <c r="ATK19" s="41"/>
      <c r="ATL19" s="41"/>
      <c r="ATM19" s="41"/>
      <c r="ATN19" s="41"/>
      <c r="ATO19" s="41"/>
      <c r="ATP19" s="41"/>
      <c r="ATQ19" s="41"/>
      <c r="ATR19" s="41"/>
      <c r="ATS19" s="41"/>
      <c r="ATT19" s="41"/>
      <c r="ATU19" s="41"/>
      <c r="ATV19" s="41"/>
      <c r="ATW19" s="41"/>
      <c r="ATX19" s="41"/>
      <c r="ATY19" s="41"/>
      <c r="ATZ19" s="41"/>
      <c r="AUA19" s="41"/>
      <c r="AUB19" s="41"/>
      <c r="AUC19" s="41"/>
      <c r="AUD19" s="41"/>
      <c r="AUE19" s="41"/>
      <c r="AUF19" s="41"/>
      <c r="AUG19" s="41"/>
      <c r="AUH19" s="41"/>
      <c r="AUI19" s="41"/>
      <c r="AUJ19" s="41"/>
      <c r="AUK19" s="41"/>
      <c r="AUL19" s="41"/>
      <c r="AUM19" s="41"/>
      <c r="AUN19" s="41"/>
      <c r="AUO19" s="41"/>
      <c r="AUP19" s="41"/>
      <c r="AUQ19" s="41"/>
      <c r="AUR19" s="41"/>
      <c r="AUS19" s="41"/>
      <c r="AUT19" s="41"/>
      <c r="AUU19" s="41"/>
      <c r="AUV19" s="41"/>
      <c r="AUW19" s="41"/>
      <c r="AUX19" s="41"/>
      <c r="AUY19" s="41"/>
      <c r="AUZ19" s="41"/>
      <c r="AVA19" s="41"/>
      <c r="AVB19" s="41"/>
      <c r="AVC19" s="41"/>
      <c r="AVD19" s="41"/>
      <c r="AVE19" s="41"/>
      <c r="AVF19" s="41"/>
      <c r="AVG19" s="41"/>
      <c r="AVH19" s="41"/>
      <c r="AVI19" s="41"/>
      <c r="AVJ19" s="41"/>
      <c r="AVK19" s="41"/>
      <c r="AVL19" s="41"/>
      <c r="AVM19" s="41"/>
      <c r="AVN19" s="41"/>
      <c r="AVO19" s="41"/>
      <c r="AVP19" s="41"/>
      <c r="AVQ19" s="41"/>
      <c r="AVR19" s="41"/>
      <c r="AVS19" s="41"/>
      <c r="AVT19" s="41"/>
      <c r="AVU19" s="41"/>
      <c r="AVV19" s="41"/>
      <c r="AVW19" s="41"/>
      <c r="AVX19" s="41"/>
      <c r="AVY19" s="41"/>
      <c r="AVZ19" s="41"/>
      <c r="AWA19" s="41"/>
      <c r="AWB19" s="41"/>
      <c r="AWC19" s="41"/>
      <c r="AWD19" s="41"/>
      <c r="AWE19" s="41"/>
      <c r="AWF19" s="41"/>
      <c r="AWG19" s="41"/>
      <c r="AWH19" s="41"/>
      <c r="AWI19" s="41"/>
      <c r="AWJ19" s="41"/>
      <c r="AWK19" s="41"/>
      <c r="AWL19" s="41"/>
      <c r="AWM19" s="41"/>
      <c r="AWN19" s="41"/>
      <c r="AWO19" s="41"/>
      <c r="AWP19" s="41"/>
      <c r="AWQ19" s="41"/>
      <c r="AWR19" s="41"/>
      <c r="AWS19" s="41"/>
      <c r="AWT19" s="41"/>
      <c r="AWU19" s="41"/>
      <c r="AWV19" s="41"/>
      <c r="AWW19" s="41"/>
      <c r="AWX19" s="41"/>
      <c r="AWY19" s="41"/>
      <c r="AWZ19" s="41"/>
      <c r="AXA19" s="41"/>
      <c r="AXB19" s="41"/>
      <c r="AXC19" s="41"/>
      <c r="AXD19" s="41"/>
      <c r="AXE19" s="41"/>
      <c r="AXF19" s="41"/>
      <c r="AXG19" s="41"/>
      <c r="AXH19" s="41"/>
      <c r="AXI19" s="41"/>
      <c r="AXJ19" s="41"/>
      <c r="AXK19" s="41"/>
      <c r="AXL19" s="41"/>
      <c r="AXM19" s="41"/>
      <c r="AXN19" s="41"/>
      <c r="AXO19" s="41"/>
      <c r="AXP19" s="41"/>
      <c r="AXQ19" s="41"/>
      <c r="AXR19" s="41"/>
      <c r="AXS19" s="41"/>
      <c r="AXT19" s="41"/>
      <c r="AXU19" s="41"/>
      <c r="AXV19" s="41"/>
      <c r="AXW19" s="41"/>
      <c r="AXX19" s="41"/>
      <c r="AXY19" s="41"/>
      <c r="AXZ19" s="41"/>
      <c r="AYA19" s="41"/>
      <c r="AYB19" s="41"/>
      <c r="AYC19" s="41"/>
      <c r="AYD19" s="41"/>
      <c r="AYE19" s="41"/>
      <c r="AYF19" s="41"/>
      <c r="AYG19" s="41"/>
      <c r="AYH19" s="41"/>
      <c r="AYI19" s="41"/>
      <c r="AYJ19" s="41"/>
      <c r="AYK19" s="41"/>
      <c r="AYL19" s="41"/>
      <c r="AYM19" s="41"/>
      <c r="AYN19" s="41"/>
      <c r="AYO19" s="41"/>
      <c r="AYP19" s="41"/>
      <c r="AYQ19" s="41"/>
      <c r="AYR19" s="41"/>
      <c r="AYS19" s="41"/>
      <c r="AYT19" s="41"/>
      <c r="AYU19" s="41"/>
      <c r="AYV19" s="41"/>
      <c r="AYW19" s="41"/>
      <c r="AYX19" s="41"/>
      <c r="AYY19" s="41"/>
      <c r="AYZ19" s="41"/>
      <c r="AZA19" s="41"/>
      <c r="AZB19" s="41"/>
      <c r="AZC19" s="41"/>
      <c r="AZD19" s="41"/>
      <c r="AZE19" s="41"/>
      <c r="AZF19" s="41"/>
      <c r="AZG19" s="41"/>
      <c r="AZH19" s="41"/>
      <c r="AZI19" s="41"/>
      <c r="AZJ19" s="41"/>
      <c r="AZK19" s="41"/>
      <c r="AZL19" s="41"/>
      <c r="AZM19" s="41"/>
      <c r="AZN19" s="41"/>
      <c r="AZO19" s="41"/>
      <c r="AZP19" s="41"/>
      <c r="AZQ19" s="41"/>
      <c r="AZR19" s="41"/>
      <c r="AZS19" s="41"/>
      <c r="AZT19" s="41"/>
      <c r="AZU19" s="41"/>
      <c r="AZV19" s="41"/>
      <c r="AZW19" s="41"/>
      <c r="AZX19" s="41"/>
      <c r="AZY19" s="41"/>
      <c r="AZZ19" s="41"/>
      <c r="BAA19" s="41"/>
      <c r="BAB19" s="41"/>
      <c r="BAC19" s="41"/>
      <c r="BAD19" s="41"/>
      <c r="BAE19" s="41"/>
      <c r="BAF19" s="41"/>
      <c r="BAG19" s="41"/>
      <c r="BAH19" s="41"/>
      <c r="BAI19" s="41"/>
      <c r="BAJ19" s="41"/>
      <c r="BAK19" s="41"/>
      <c r="BAL19" s="41"/>
      <c r="BAM19" s="41"/>
      <c r="BAN19" s="41"/>
      <c r="BAO19" s="41"/>
      <c r="BAP19" s="41"/>
      <c r="BAQ19" s="41"/>
      <c r="BAR19" s="41"/>
      <c r="BAS19" s="41"/>
      <c r="BAT19" s="41"/>
      <c r="BAU19" s="41"/>
      <c r="BAV19" s="41"/>
      <c r="BAW19" s="41"/>
      <c r="BAX19" s="41"/>
      <c r="BAY19" s="41"/>
      <c r="BAZ19" s="41"/>
      <c r="BBA19" s="41"/>
      <c r="BBB19" s="41"/>
      <c r="BBC19" s="41"/>
      <c r="BBD19" s="41"/>
      <c r="BBE19" s="41"/>
      <c r="BBF19" s="41"/>
      <c r="BBG19" s="41"/>
      <c r="BBH19" s="41"/>
      <c r="BBI19" s="41"/>
      <c r="BBJ19" s="41"/>
      <c r="BBK19" s="41"/>
      <c r="BBL19" s="41"/>
      <c r="BBM19" s="41"/>
      <c r="BBN19" s="41"/>
      <c r="BBO19" s="41"/>
      <c r="BBP19" s="41"/>
      <c r="BBQ19" s="41"/>
      <c r="BBR19" s="41"/>
      <c r="BBS19" s="41"/>
      <c r="BBT19" s="41"/>
      <c r="BBU19" s="41"/>
      <c r="BBV19" s="41"/>
      <c r="BBW19" s="41"/>
      <c r="BBX19" s="41"/>
      <c r="BBY19" s="41"/>
      <c r="BBZ19" s="41"/>
      <c r="BCA19" s="41"/>
      <c r="BCB19" s="41"/>
      <c r="BCC19" s="41"/>
      <c r="BCD19" s="41"/>
      <c r="BCE19" s="41"/>
      <c r="BCF19" s="41"/>
      <c r="BCG19" s="41"/>
      <c r="BCH19" s="41"/>
      <c r="BCI19" s="41"/>
      <c r="BCJ19" s="41"/>
      <c r="BCK19" s="41"/>
      <c r="BCL19" s="41"/>
      <c r="BCM19" s="41"/>
      <c r="BCN19" s="41"/>
      <c r="BCO19" s="41"/>
      <c r="BCP19" s="41"/>
      <c r="BCQ19" s="41"/>
      <c r="BCR19" s="41"/>
      <c r="BCS19" s="41"/>
      <c r="BCT19" s="41"/>
      <c r="BCU19" s="41"/>
      <c r="BCV19" s="41"/>
      <c r="BCW19" s="41"/>
      <c r="BCX19" s="41"/>
      <c r="BCY19" s="41"/>
      <c r="BCZ19" s="41"/>
      <c r="BDA19" s="41"/>
      <c r="BDB19" s="41"/>
      <c r="BDC19" s="41"/>
      <c r="BDD19" s="41"/>
      <c r="BDE19" s="41"/>
      <c r="BDF19" s="41"/>
      <c r="BDG19" s="41"/>
      <c r="BDH19" s="41"/>
      <c r="BDI19" s="41"/>
      <c r="BDJ19" s="41"/>
      <c r="BDK19" s="41"/>
      <c r="BDL19" s="41"/>
      <c r="BDM19" s="41"/>
      <c r="BDN19" s="41"/>
      <c r="BDO19" s="41"/>
      <c r="BDP19" s="41"/>
      <c r="BDQ19" s="41"/>
      <c r="BDR19" s="41"/>
      <c r="BDS19" s="41"/>
      <c r="BDT19" s="41"/>
      <c r="BDU19" s="41"/>
      <c r="BDV19" s="41"/>
      <c r="BDW19" s="41"/>
      <c r="BDX19" s="41"/>
      <c r="BDY19" s="41"/>
      <c r="BDZ19" s="41"/>
      <c r="BEA19" s="41"/>
      <c r="BEB19" s="41"/>
      <c r="BEC19" s="41"/>
      <c r="BED19" s="41"/>
      <c r="BEE19" s="41"/>
      <c r="BEF19" s="41"/>
      <c r="BEG19" s="41"/>
      <c r="BEH19" s="41"/>
      <c r="BEI19" s="41"/>
      <c r="BEJ19" s="41"/>
      <c r="BEK19" s="41"/>
      <c r="BEL19" s="41"/>
      <c r="BEM19" s="41"/>
      <c r="BEN19" s="41"/>
      <c r="BEO19" s="41"/>
      <c r="BEP19" s="41"/>
      <c r="BEQ19" s="41"/>
      <c r="BER19" s="41"/>
      <c r="BES19" s="41"/>
      <c r="BET19" s="41"/>
      <c r="BEU19" s="41"/>
      <c r="BEV19" s="41"/>
      <c r="BEW19" s="41"/>
      <c r="BEX19" s="41"/>
      <c r="BEY19" s="41"/>
      <c r="BEZ19" s="41"/>
      <c r="BFA19" s="41"/>
      <c r="BFB19" s="41"/>
      <c r="BFC19" s="41"/>
      <c r="BFD19" s="41"/>
      <c r="BFE19" s="41"/>
      <c r="BFF19" s="41"/>
      <c r="BFG19" s="41"/>
      <c r="BFH19" s="41"/>
      <c r="BFI19" s="41"/>
      <c r="BFJ19" s="41"/>
      <c r="BFK19" s="41"/>
      <c r="BFL19" s="41"/>
      <c r="BFM19" s="41"/>
      <c r="BFN19" s="41"/>
      <c r="BFO19" s="41"/>
      <c r="BFP19" s="41"/>
      <c r="BFQ19" s="41"/>
      <c r="BFR19" s="41"/>
      <c r="BFS19" s="41"/>
      <c r="BFT19" s="41"/>
      <c r="BFU19" s="41"/>
      <c r="BFV19" s="41"/>
      <c r="BFW19" s="41"/>
      <c r="BFX19" s="41"/>
      <c r="BFY19" s="41"/>
      <c r="BFZ19" s="41"/>
      <c r="BGA19" s="41"/>
      <c r="BGB19" s="41"/>
      <c r="BGC19" s="41"/>
      <c r="BGD19" s="41"/>
      <c r="BGE19" s="41"/>
      <c r="BGF19" s="41"/>
      <c r="BGG19" s="41"/>
      <c r="BGH19" s="41"/>
      <c r="BGI19" s="41"/>
      <c r="BGJ19" s="41"/>
      <c r="BGK19" s="41"/>
      <c r="BGL19" s="41"/>
      <c r="BGM19" s="41"/>
      <c r="BGN19" s="41"/>
      <c r="BGO19" s="41"/>
      <c r="BGP19" s="41"/>
      <c r="BGQ19" s="41"/>
      <c r="BGR19" s="41"/>
      <c r="BGS19" s="41"/>
      <c r="BGT19" s="41"/>
      <c r="BGU19" s="41"/>
      <c r="BGV19" s="41"/>
      <c r="BGW19" s="41"/>
      <c r="BGX19" s="41"/>
      <c r="BGY19" s="41"/>
      <c r="BGZ19" s="41"/>
      <c r="BHA19" s="41"/>
      <c r="BHB19" s="41"/>
      <c r="BHC19" s="41"/>
      <c r="BHD19" s="41"/>
      <c r="BHE19" s="41"/>
      <c r="BHF19" s="41"/>
      <c r="BHG19" s="41"/>
      <c r="BHH19" s="41"/>
      <c r="BHI19" s="41"/>
      <c r="BHJ19" s="41"/>
      <c r="BHK19" s="41"/>
      <c r="BHL19" s="41"/>
      <c r="BHM19" s="41"/>
      <c r="BHN19" s="41"/>
      <c r="BHO19" s="41"/>
      <c r="BHP19" s="41"/>
      <c r="BHQ19" s="41"/>
      <c r="BHR19" s="41"/>
      <c r="BHS19" s="41"/>
      <c r="BHT19" s="41"/>
      <c r="BHU19" s="41"/>
      <c r="BHV19" s="41"/>
      <c r="BHW19" s="41"/>
      <c r="BHX19" s="41"/>
      <c r="BHY19" s="41"/>
      <c r="BHZ19" s="41"/>
      <c r="BIA19" s="41"/>
      <c r="BIB19" s="41"/>
      <c r="BIC19" s="41"/>
      <c r="BID19" s="41"/>
      <c r="BIE19" s="41"/>
      <c r="BIF19" s="41"/>
      <c r="BIG19" s="41"/>
      <c r="BIH19" s="41"/>
      <c r="BII19" s="41"/>
      <c r="BIJ19" s="41"/>
      <c r="BIK19" s="41"/>
      <c r="BIL19" s="41"/>
      <c r="BIM19" s="41"/>
      <c r="BIN19" s="41"/>
      <c r="BIO19" s="41"/>
      <c r="BIP19" s="41"/>
      <c r="BIQ19" s="41"/>
      <c r="BIR19" s="41"/>
      <c r="BIS19" s="41"/>
      <c r="BIT19" s="41"/>
      <c r="BIU19" s="41"/>
      <c r="BIV19" s="41"/>
      <c r="BIW19" s="41"/>
      <c r="BIX19" s="41"/>
      <c r="BIY19" s="41"/>
      <c r="BIZ19" s="41"/>
      <c r="BJA19" s="41"/>
      <c r="BJB19" s="41"/>
      <c r="BJC19" s="41"/>
      <c r="BJD19" s="41"/>
      <c r="BJE19" s="41"/>
      <c r="BJF19" s="41"/>
      <c r="BJG19" s="41"/>
      <c r="BJH19" s="41"/>
      <c r="BJI19" s="41"/>
      <c r="BJJ19" s="41"/>
      <c r="BJK19" s="41"/>
      <c r="BJL19" s="41"/>
      <c r="BJM19" s="41"/>
      <c r="BJN19" s="41"/>
      <c r="BJO19" s="41"/>
      <c r="BJP19" s="41"/>
      <c r="BJQ19" s="41"/>
      <c r="BJR19" s="41"/>
      <c r="BJS19" s="41"/>
      <c r="BJT19" s="41"/>
      <c r="BJU19" s="41"/>
      <c r="BJV19" s="41"/>
      <c r="BJW19" s="41"/>
      <c r="BJX19" s="41"/>
      <c r="BJY19" s="41"/>
      <c r="BJZ19" s="41"/>
      <c r="BKA19" s="41"/>
      <c r="BKB19" s="41"/>
      <c r="BKC19" s="41"/>
      <c r="BKD19" s="41"/>
      <c r="BKE19" s="41"/>
      <c r="BKF19" s="41"/>
      <c r="BKG19" s="41"/>
      <c r="BKH19" s="41"/>
      <c r="BKI19" s="41"/>
      <c r="BKJ19" s="41"/>
      <c r="BKK19" s="41"/>
      <c r="BKL19" s="41"/>
      <c r="BKM19" s="41"/>
      <c r="BKN19" s="41"/>
      <c r="BKO19" s="41"/>
      <c r="BKP19" s="41"/>
      <c r="BKQ19" s="41"/>
      <c r="BKR19" s="41"/>
      <c r="BKS19" s="41"/>
      <c r="BKT19" s="41"/>
      <c r="BKU19" s="41"/>
      <c r="BKV19" s="41"/>
      <c r="BKW19" s="41"/>
      <c r="BKX19" s="41"/>
      <c r="BKY19" s="41"/>
      <c r="BKZ19" s="41"/>
      <c r="BLA19" s="41"/>
      <c r="BLB19" s="41"/>
      <c r="BLC19" s="41"/>
      <c r="BLD19" s="41"/>
      <c r="BLE19" s="41"/>
      <c r="BLF19" s="41"/>
      <c r="BLG19" s="41"/>
      <c r="BLH19" s="41"/>
      <c r="BLI19" s="41"/>
      <c r="BLJ19" s="41"/>
      <c r="BLK19" s="41"/>
      <c r="BLL19" s="41"/>
      <c r="BLM19" s="41"/>
      <c r="BLN19" s="41"/>
      <c r="BLO19" s="41"/>
      <c r="BLP19" s="41"/>
      <c r="BLQ19" s="41"/>
      <c r="BLR19" s="41"/>
      <c r="BLS19" s="41"/>
      <c r="BLT19" s="41"/>
      <c r="BLU19" s="41"/>
      <c r="BLV19" s="41"/>
      <c r="BLW19" s="41"/>
      <c r="BLX19" s="41"/>
      <c r="BLY19" s="41"/>
      <c r="BLZ19" s="41"/>
      <c r="BMA19" s="41"/>
      <c r="BMB19" s="41"/>
      <c r="BMC19" s="41"/>
      <c r="BMD19" s="41"/>
      <c r="BME19" s="41"/>
      <c r="BMF19" s="41"/>
      <c r="BMG19" s="41"/>
      <c r="BMH19" s="41"/>
      <c r="BMI19" s="41"/>
      <c r="BMJ19" s="41"/>
      <c r="BMK19" s="41"/>
      <c r="BML19" s="41"/>
      <c r="BMM19" s="41"/>
      <c r="BMN19" s="41"/>
      <c r="BMO19" s="41"/>
      <c r="BMP19" s="41"/>
      <c r="BMQ19" s="41"/>
      <c r="BMR19" s="41"/>
      <c r="BMS19" s="41"/>
      <c r="BMT19" s="41"/>
      <c r="BMU19" s="41"/>
      <c r="BMV19" s="41"/>
      <c r="BMW19" s="41"/>
      <c r="BMX19" s="41"/>
      <c r="BMY19" s="41"/>
      <c r="BMZ19" s="41"/>
      <c r="BNA19" s="41"/>
      <c r="BNB19" s="41"/>
      <c r="BNC19" s="41"/>
      <c r="BND19" s="41"/>
      <c r="BNE19" s="41"/>
      <c r="BNF19" s="41"/>
      <c r="BNG19" s="41"/>
      <c r="BNH19" s="41"/>
      <c r="BNI19" s="41"/>
      <c r="BNJ19" s="41"/>
      <c r="BNK19" s="41"/>
      <c r="BNL19" s="41"/>
      <c r="BNM19" s="41"/>
      <c r="BNN19" s="41"/>
      <c r="BNO19" s="41"/>
      <c r="BNP19" s="41"/>
      <c r="BNQ19" s="41"/>
      <c r="BNR19" s="41"/>
      <c r="BNS19" s="41"/>
      <c r="BNT19" s="41"/>
      <c r="BNU19" s="41"/>
      <c r="BNV19" s="41"/>
      <c r="BNW19" s="41"/>
      <c r="BNX19" s="41"/>
      <c r="BNY19" s="41"/>
      <c r="BNZ19" s="41"/>
      <c r="BOA19" s="41"/>
      <c r="BOB19" s="41"/>
      <c r="BOC19" s="41"/>
      <c r="BOD19" s="41"/>
      <c r="BOE19" s="41"/>
      <c r="BOF19" s="41"/>
      <c r="BOG19" s="41"/>
      <c r="BOH19" s="41"/>
      <c r="BOI19" s="41"/>
      <c r="BOJ19" s="41"/>
      <c r="BOK19" s="41"/>
      <c r="BOL19" s="41"/>
      <c r="BOM19" s="41"/>
      <c r="BON19" s="41"/>
      <c r="BOO19" s="41"/>
      <c r="BOP19" s="41"/>
      <c r="BOQ19" s="41"/>
      <c r="BOR19" s="41"/>
      <c r="BOS19" s="41"/>
      <c r="BOT19" s="41"/>
      <c r="BOU19" s="41"/>
      <c r="BOV19" s="41"/>
      <c r="BOW19" s="41"/>
      <c r="BOX19" s="41"/>
      <c r="BOY19" s="41"/>
      <c r="BOZ19" s="41"/>
      <c r="BPA19" s="41"/>
      <c r="BPB19" s="41"/>
      <c r="BPC19" s="41"/>
      <c r="BPD19" s="41"/>
      <c r="BPE19" s="41"/>
      <c r="BPF19" s="41"/>
      <c r="BPG19" s="41"/>
      <c r="BPH19" s="41"/>
      <c r="BPI19" s="41"/>
      <c r="BPJ19" s="41"/>
      <c r="BPK19" s="41"/>
      <c r="BPL19" s="41"/>
      <c r="BPM19" s="41"/>
      <c r="BPN19" s="41"/>
      <c r="BPO19" s="41"/>
      <c r="BPP19" s="41"/>
      <c r="BPQ19" s="41"/>
      <c r="BPR19" s="41"/>
      <c r="BPS19" s="41"/>
      <c r="BPT19" s="41"/>
      <c r="BPU19" s="41"/>
      <c r="BPV19" s="41"/>
      <c r="BPW19" s="41"/>
      <c r="BPX19" s="41"/>
      <c r="BPY19" s="41"/>
      <c r="BPZ19" s="41"/>
      <c r="BQA19" s="41"/>
      <c r="BQB19" s="41"/>
      <c r="BQC19" s="41"/>
      <c r="BQD19" s="41"/>
      <c r="BQE19" s="41"/>
      <c r="BQF19" s="41"/>
      <c r="BQG19" s="41"/>
      <c r="BQH19" s="41"/>
      <c r="BQI19" s="41"/>
      <c r="BQJ19" s="41"/>
      <c r="BQK19" s="41"/>
      <c r="BQL19" s="41"/>
      <c r="BQM19" s="41"/>
      <c r="BQN19" s="41"/>
      <c r="BQO19" s="41"/>
      <c r="BQP19" s="41"/>
      <c r="BQQ19" s="41"/>
      <c r="BQR19" s="41"/>
      <c r="BQS19" s="41"/>
      <c r="BQT19" s="41"/>
      <c r="BQU19" s="41"/>
      <c r="BQV19" s="41"/>
      <c r="BQW19" s="41"/>
      <c r="BQX19" s="41"/>
      <c r="BQY19" s="41"/>
      <c r="BQZ19" s="41"/>
      <c r="BRA19" s="41"/>
      <c r="BRB19" s="41"/>
      <c r="BRC19" s="41"/>
      <c r="BRD19" s="41"/>
      <c r="BRE19" s="41"/>
      <c r="BRF19" s="41"/>
      <c r="BRG19" s="41"/>
      <c r="BRH19" s="41"/>
      <c r="BRI19" s="41"/>
      <c r="BRJ19" s="41"/>
      <c r="BRK19" s="41"/>
      <c r="BRL19" s="41"/>
      <c r="BRM19" s="41"/>
      <c r="BRN19" s="41"/>
      <c r="BRO19" s="41"/>
      <c r="BRP19" s="41"/>
      <c r="BRQ19" s="41"/>
      <c r="BRR19" s="41"/>
      <c r="BRS19" s="41"/>
      <c r="BRT19" s="41"/>
      <c r="BRU19" s="41"/>
      <c r="BRV19" s="41"/>
      <c r="BRW19" s="41"/>
      <c r="BRX19" s="41"/>
      <c r="BRY19" s="41"/>
      <c r="BRZ19" s="41"/>
      <c r="BSA19" s="41"/>
      <c r="BSB19" s="41"/>
      <c r="BSC19" s="41"/>
      <c r="BSD19" s="41"/>
      <c r="BSE19" s="41"/>
      <c r="BSF19" s="41"/>
      <c r="BSG19" s="41"/>
      <c r="BSH19" s="41"/>
      <c r="BSI19" s="41"/>
      <c r="BSJ19" s="41"/>
      <c r="BSK19" s="41"/>
      <c r="BSL19" s="41"/>
      <c r="BSM19" s="41"/>
      <c r="BSN19" s="41"/>
      <c r="BSO19" s="41"/>
      <c r="BSP19" s="41"/>
      <c r="BSQ19" s="41"/>
      <c r="BSR19" s="41"/>
      <c r="BSS19" s="41"/>
      <c r="BST19" s="41"/>
      <c r="BSU19" s="41"/>
      <c r="BSV19" s="41"/>
      <c r="BSW19" s="41"/>
      <c r="BSX19" s="41"/>
      <c r="BSY19" s="41"/>
      <c r="BSZ19" s="41"/>
      <c r="BTA19" s="41"/>
      <c r="BTB19" s="41"/>
      <c r="BTC19" s="41"/>
      <c r="BTD19" s="41"/>
      <c r="BTE19" s="41"/>
      <c r="BTF19" s="41"/>
      <c r="BTG19" s="41"/>
      <c r="BTH19" s="41"/>
      <c r="BTI19" s="41"/>
      <c r="BTJ19" s="41"/>
      <c r="BTK19" s="41"/>
      <c r="BTL19" s="41"/>
      <c r="BTM19" s="41"/>
      <c r="BTN19" s="41"/>
      <c r="BTO19" s="41"/>
      <c r="BTP19" s="41"/>
      <c r="BTQ19" s="41"/>
      <c r="BTR19" s="41"/>
      <c r="BTS19" s="41"/>
      <c r="BTT19" s="41"/>
      <c r="BTU19" s="41"/>
      <c r="BTV19" s="41"/>
      <c r="BTW19" s="41"/>
      <c r="BTX19" s="41"/>
      <c r="BTY19" s="41"/>
      <c r="BTZ19" s="41"/>
      <c r="BUA19" s="41"/>
      <c r="BUB19" s="41"/>
      <c r="BUC19" s="41"/>
      <c r="BUD19" s="41"/>
      <c r="BUE19" s="41"/>
      <c r="BUF19" s="41"/>
      <c r="BUG19" s="41"/>
      <c r="BUH19" s="41"/>
      <c r="BUI19" s="41"/>
      <c r="BUJ19" s="41"/>
      <c r="BUK19" s="41"/>
      <c r="BUL19" s="41"/>
      <c r="BUM19" s="41"/>
      <c r="BUN19" s="41"/>
      <c r="BUO19" s="41"/>
      <c r="BUP19" s="41"/>
      <c r="BUQ19" s="41"/>
      <c r="BUR19" s="41"/>
      <c r="BUS19" s="41"/>
      <c r="BUT19" s="41"/>
      <c r="BUU19" s="41"/>
      <c r="BUV19" s="41"/>
      <c r="BUW19" s="41"/>
      <c r="BUX19" s="41"/>
      <c r="BUY19" s="41"/>
      <c r="BUZ19" s="41"/>
      <c r="BVA19" s="41"/>
      <c r="BVB19" s="41"/>
      <c r="BVC19" s="41"/>
      <c r="BVD19" s="41"/>
      <c r="BVE19" s="41"/>
      <c r="BVF19" s="41"/>
      <c r="BVG19" s="41"/>
      <c r="BVH19" s="41"/>
      <c r="BVI19" s="41"/>
      <c r="BVJ19" s="41"/>
      <c r="BVK19" s="41"/>
      <c r="BVL19" s="41"/>
      <c r="BVM19" s="41"/>
      <c r="BVN19" s="41"/>
      <c r="BVO19" s="41"/>
      <c r="BVP19" s="41"/>
      <c r="BVQ19" s="41"/>
      <c r="BVR19" s="41"/>
      <c r="BVS19" s="41"/>
      <c r="BVT19" s="41"/>
      <c r="BVU19" s="41"/>
      <c r="BVV19" s="41"/>
      <c r="BVW19" s="41"/>
      <c r="BVX19" s="41"/>
      <c r="BVY19" s="41"/>
      <c r="BVZ19" s="41"/>
      <c r="BWA19" s="41"/>
      <c r="BWB19" s="41"/>
      <c r="BWC19" s="41"/>
      <c r="BWD19" s="41"/>
      <c r="BWE19" s="41"/>
      <c r="BWF19" s="41"/>
      <c r="BWG19" s="41"/>
      <c r="BWH19" s="41"/>
      <c r="BWI19" s="41"/>
      <c r="BWJ19" s="41"/>
      <c r="BWK19" s="41"/>
      <c r="BWL19" s="41"/>
      <c r="BWM19" s="41"/>
      <c r="BWN19" s="41"/>
      <c r="BWO19" s="41"/>
      <c r="BWP19" s="41"/>
      <c r="BWQ19" s="41"/>
      <c r="BWR19" s="41"/>
      <c r="BWS19" s="41"/>
      <c r="BWT19" s="41"/>
      <c r="BWU19" s="41"/>
      <c r="BWV19" s="41"/>
      <c r="BWW19" s="41"/>
      <c r="BWX19" s="41"/>
      <c r="BWY19" s="41"/>
      <c r="BWZ19" s="41"/>
      <c r="BXA19" s="41"/>
      <c r="BXB19" s="41"/>
      <c r="BXC19" s="41"/>
      <c r="BXD19" s="41"/>
      <c r="BXE19" s="41"/>
      <c r="BXF19" s="41"/>
      <c r="BXG19" s="41"/>
      <c r="BXH19" s="41"/>
      <c r="BXI19" s="41"/>
      <c r="BXJ19" s="41"/>
      <c r="BXK19" s="41"/>
      <c r="BXL19" s="41"/>
      <c r="BXM19" s="41"/>
      <c r="BXN19" s="41"/>
      <c r="BXO19" s="41"/>
      <c r="BXP19" s="41"/>
      <c r="BXQ19" s="41"/>
      <c r="BXR19" s="41"/>
      <c r="BXS19" s="41"/>
      <c r="BXT19" s="41"/>
      <c r="BXU19" s="41"/>
      <c r="BXV19" s="41"/>
      <c r="BXW19" s="41"/>
      <c r="BXX19" s="41"/>
      <c r="BXY19" s="41"/>
      <c r="BXZ19" s="41"/>
      <c r="BYA19" s="41"/>
      <c r="BYB19" s="41"/>
      <c r="BYC19" s="41"/>
      <c r="BYD19" s="41"/>
      <c r="BYE19" s="41"/>
      <c r="BYF19" s="41"/>
      <c r="BYG19" s="41"/>
      <c r="BYH19" s="41"/>
      <c r="BYI19" s="41"/>
      <c r="BYJ19" s="41"/>
      <c r="BYK19" s="41"/>
      <c r="BYL19" s="41"/>
      <c r="BYM19" s="41"/>
      <c r="BYN19" s="41"/>
      <c r="BYO19" s="41"/>
      <c r="BYP19" s="41"/>
      <c r="BYQ19" s="41"/>
      <c r="BYR19" s="41"/>
      <c r="BYS19" s="41"/>
      <c r="BYT19" s="41"/>
      <c r="BYU19" s="41"/>
      <c r="BYV19" s="41"/>
      <c r="BYW19" s="41"/>
      <c r="BYX19" s="41"/>
      <c r="BYY19" s="41"/>
      <c r="BYZ19" s="41"/>
      <c r="BZA19" s="41"/>
      <c r="BZB19" s="41"/>
      <c r="BZC19" s="41"/>
      <c r="BZD19" s="41"/>
      <c r="BZE19" s="41"/>
      <c r="BZF19" s="41"/>
      <c r="BZG19" s="41"/>
      <c r="BZH19" s="41"/>
      <c r="BZI19" s="41"/>
      <c r="BZJ19" s="41"/>
      <c r="BZK19" s="41"/>
      <c r="BZL19" s="41"/>
      <c r="BZM19" s="41"/>
      <c r="BZN19" s="41"/>
      <c r="BZO19" s="41"/>
      <c r="BZP19" s="41"/>
      <c r="BZQ19" s="41"/>
      <c r="BZR19" s="41"/>
      <c r="BZS19" s="41"/>
      <c r="BZT19" s="41"/>
      <c r="BZU19" s="41"/>
      <c r="BZV19" s="41"/>
      <c r="BZW19" s="41"/>
      <c r="BZX19" s="41"/>
      <c r="BZY19" s="41"/>
      <c r="BZZ19" s="41"/>
      <c r="CAA19" s="41"/>
      <c r="CAB19" s="41"/>
      <c r="CAC19" s="41"/>
      <c r="CAD19" s="41"/>
      <c r="CAE19" s="41"/>
      <c r="CAF19" s="41"/>
      <c r="CAG19" s="41"/>
      <c r="CAH19" s="41"/>
      <c r="CAI19" s="41"/>
      <c r="CAJ19" s="41"/>
      <c r="CAK19" s="41"/>
      <c r="CAL19" s="41"/>
      <c r="CAM19" s="41"/>
      <c r="CAN19" s="41"/>
      <c r="CAO19" s="41"/>
      <c r="CAP19" s="41"/>
      <c r="CAQ19" s="41"/>
      <c r="CAR19" s="41"/>
      <c r="CAS19" s="41"/>
      <c r="CAT19" s="41"/>
      <c r="CAU19" s="41"/>
      <c r="CAV19" s="41"/>
      <c r="CAW19" s="41"/>
      <c r="CAX19" s="41"/>
      <c r="CAY19" s="41"/>
      <c r="CAZ19" s="41"/>
      <c r="CBA19" s="41"/>
      <c r="CBB19" s="41"/>
      <c r="CBC19" s="41"/>
      <c r="CBD19" s="41"/>
      <c r="CBE19" s="41"/>
      <c r="CBF19" s="41"/>
      <c r="CBG19" s="41"/>
      <c r="CBH19" s="41"/>
      <c r="CBI19" s="41"/>
      <c r="CBJ19" s="41"/>
      <c r="CBK19" s="41"/>
      <c r="CBL19" s="41"/>
      <c r="CBM19" s="41"/>
      <c r="CBN19" s="41"/>
      <c r="CBO19" s="41"/>
      <c r="CBP19" s="41"/>
      <c r="CBQ19" s="41"/>
      <c r="CBR19" s="41"/>
      <c r="CBS19" s="41"/>
      <c r="CBT19" s="41"/>
      <c r="CBU19" s="41"/>
      <c r="CBV19" s="41"/>
      <c r="CBW19" s="41"/>
      <c r="CBX19" s="41"/>
      <c r="CBY19" s="41"/>
      <c r="CBZ19" s="41"/>
      <c r="CCA19" s="41"/>
      <c r="CCB19" s="41"/>
      <c r="CCC19" s="41"/>
      <c r="CCD19" s="41"/>
      <c r="CCE19" s="41"/>
      <c r="CCF19" s="41"/>
      <c r="CCG19" s="41"/>
      <c r="CCH19" s="41"/>
      <c r="CCI19" s="41"/>
      <c r="CCJ19" s="41"/>
      <c r="CCK19" s="41"/>
      <c r="CCL19" s="41"/>
      <c r="CCM19" s="41"/>
      <c r="CCN19" s="41"/>
      <c r="CCO19" s="41"/>
      <c r="CCP19" s="41"/>
      <c r="CCQ19" s="41"/>
      <c r="CCR19" s="41"/>
      <c r="CCS19" s="41"/>
      <c r="CCT19" s="41"/>
      <c r="CCU19" s="41"/>
      <c r="CCV19" s="41"/>
      <c r="CCW19" s="41"/>
      <c r="CCX19" s="41"/>
      <c r="CCY19" s="41"/>
      <c r="CCZ19" s="41"/>
      <c r="CDA19" s="41"/>
      <c r="CDB19" s="41"/>
      <c r="CDC19" s="41"/>
      <c r="CDD19" s="41"/>
      <c r="CDE19" s="41"/>
      <c r="CDF19" s="41"/>
      <c r="CDG19" s="41"/>
      <c r="CDH19" s="41"/>
      <c r="CDI19" s="41"/>
      <c r="CDJ19" s="41"/>
      <c r="CDK19" s="41"/>
      <c r="CDL19" s="41"/>
      <c r="CDM19" s="41"/>
      <c r="CDN19" s="41"/>
      <c r="CDO19" s="41"/>
      <c r="CDP19" s="41"/>
      <c r="CDQ19" s="41"/>
      <c r="CDR19" s="41"/>
      <c r="CDS19" s="41"/>
      <c r="CDT19" s="41"/>
      <c r="CDU19" s="41"/>
      <c r="CDV19" s="41"/>
      <c r="CDW19" s="41"/>
      <c r="CDX19" s="41"/>
      <c r="CDY19" s="41"/>
      <c r="CDZ19" s="41"/>
      <c r="CEA19" s="41"/>
      <c r="CEB19" s="41"/>
      <c r="CEC19" s="41"/>
      <c r="CED19" s="41"/>
      <c r="CEE19" s="41"/>
      <c r="CEF19" s="41"/>
      <c r="CEG19" s="41"/>
      <c r="CEH19" s="41"/>
      <c r="CEI19" s="41"/>
      <c r="CEJ19" s="41"/>
      <c r="CEK19" s="41"/>
      <c r="CEL19" s="41"/>
      <c r="CEM19" s="41"/>
      <c r="CEN19" s="41"/>
      <c r="CEO19" s="41"/>
      <c r="CEP19" s="41"/>
      <c r="CEQ19" s="41"/>
      <c r="CER19" s="41"/>
      <c r="CES19" s="41"/>
      <c r="CET19" s="41"/>
      <c r="CEU19" s="41"/>
      <c r="CEV19" s="41"/>
      <c r="CEW19" s="41"/>
      <c r="CEX19" s="41"/>
      <c r="CEY19" s="41"/>
      <c r="CEZ19" s="41"/>
      <c r="CFA19" s="41"/>
      <c r="CFB19" s="41"/>
      <c r="CFC19" s="41"/>
      <c r="CFD19" s="41"/>
      <c r="CFE19" s="41"/>
      <c r="CFF19" s="41"/>
      <c r="CFG19" s="41"/>
      <c r="CFH19" s="41"/>
      <c r="CFI19" s="41"/>
      <c r="CFJ19" s="41"/>
      <c r="CFK19" s="41"/>
      <c r="CFL19" s="41"/>
      <c r="CFM19" s="41"/>
      <c r="CFN19" s="41"/>
      <c r="CFO19" s="41"/>
      <c r="CFP19" s="41"/>
      <c r="CFQ19" s="41"/>
      <c r="CFR19" s="41"/>
      <c r="CFS19" s="41"/>
      <c r="CFT19" s="41"/>
      <c r="CFU19" s="41"/>
      <c r="CFV19" s="41"/>
      <c r="CFW19" s="41"/>
      <c r="CFX19" s="41"/>
      <c r="CFY19" s="41"/>
      <c r="CFZ19" s="41"/>
      <c r="CGA19" s="41"/>
      <c r="CGB19" s="41"/>
      <c r="CGC19" s="41"/>
      <c r="CGD19" s="41"/>
      <c r="CGE19" s="41"/>
      <c r="CGF19" s="41"/>
      <c r="CGG19" s="41"/>
      <c r="CGH19" s="41"/>
      <c r="CGI19" s="41"/>
      <c r="CGJ19" s="41"/>
      <c r="CGK19" s="41"/>
      <c r="CGL19" s="41"/>
      <c r="CGM19" s="41"/>
      <c r="CGN19" s="41"/>
      <c r="CGO19" s="41"/>
      <c r="CGP19" s="41"/>
      <c r="CGQ19" s="41"/>
      <c r="CGR19" s="41"/>
      <c r="CGS19" s="41"/>
      <c r="CGT19" s="41"/>
      <c r="CGU19" s="41"/>
      <c r="CGV19" s="41"/>
      <c r="CGW19" s="41"/>
      <c r="CGX19" s="41"/>
      <c r="CGY19" s="41"/>
      <c r="CGZ19" s="41"/>
      <c r="CHA19" s="41"/>
      <c r="CHB19" s="41"/>
      <c r="CHC19" s="41"/>
      <c r="CHD19" s="41"/>
      <c r="CHE19" s="41"/>
      <c r="CHF19" s="41"/>
      <c r="CHG19" s="41"/>
      <c r="CHH19" s="41"/>
      <c r="CHI19" s="41"/>
      <c r="CHJ19" s="41"/>
      <c r="CHK19" s="41"/>
      <c r="CHL19" s="41"/>
      <c r="CHM19" s="41"/>
      <c r="CHN19" s="41"/>
      <c r="CHO19" s="41"/>
      <c r="CHP19" s="41"/>
      <c r="CHQ19" s="41"/>
      <c r="CHR19" s="41"/>
      <c r="CHS19" s="41"/>
      <c r="CHT19" s="41"/>
      <c r="CHU19" s="41"/>
      <c r="CHV19" s="41"/>
      <c r="CHW19" s="41"/>
      <c r="CHX19" s="41"/>
      <c r="CHY19" s="41"/>
      <c r="CHZ19" s="41"/>
      <c r="CIA19" s="41"/>
      <c r="CIB19" s="41"/>
      <c r="CIC19" s="41"/>
      <c r="CID19" s="41"/>
      <c r="CIE19" s="41"/>
      <c r="CIF19" s="41"/>
      <c r="CIG19" s="41"/>
      <c r="CIH19" s="41"/>
      <c r="CII19" s="41"/>
      <c r="CIJ19" s="41"/>
      <c r="CIK19" s="41"/>
      <c r="CIL19" s="41"/>
      <c r="CIM19" s="41"/>
      <c r="CIN19" s="41"/>
      <c r="CIO19" s="41"/>
      <c r="CIP19" s="41"/>
      <c r="CIQ19" s="41"/>
      <c r="CIR19" s="41"/>
      <c r="CIS19" s="41"/>
      <c r="CIT19" s="41"/>
      <c r="CIU19" s="41"/>
      <c r="CIV19" s="41"/>
      <c r="CIW19" s="41"/>
      <c r="CIX19" s="41"/>
      <c r="CIY19" s="41"/>
      <c r="CIZ19" s="41"/>
      <c r="CJA19" s="41"/>
      <c r="CJB19" s="41"/>
      <c r="CJC19" s="41"/>
      <c r="CJD19" s="41"/>
      <c r="CJE19" s="41"/>
      <c r="CJF19" s="41"/>
      <c r="CJG19" s="41"/>
      <c r="CJH19" s="41"/>
      <c r="CJI19" s="41"/>
      <c r="CJJ19" s="41"/>
      <c r="CJK19" s="41"/>
      <c r="CJL19" s="41"/>
      <c r="CJM19" s="41"/>
      <c r="CJN19" s="41"/>
      <c r="CJO19" s="41"/>
      <c r="CJP19" s="41"/>
      <c r="CJQ19" s="41"/>
      <c r="CJR19" s="41"/>
      <c r="CJS19" s="41"/>
      <c r="CJT19" s="41"/>
      <c r="CJU19" s="41"/>
      <c r="CJV19" s="41"/>
      <c r="CJW19" s="41"/>
      <c r="CJX19" s="41"/>
      <c r="CJY19" s="41"/>
      <c r="CJZ19" s="41"/>
      <c r="CKA19" s="41"/>
      <c r="CKB19" s="41"/>
      <c r="CKC19" s="41"/>
      <c r="CKD19" s="41"/>
      <c r="CKE19" s="41"/>
      <c r="CKF19" s="41"/>
      <c r="CKG19" s="41"/>
      <c r="CKH19" s="41"/>
      <c r="CKI19" s="41"/>
      <c r="CKJ19" s="41"/>
      <c r="CKK19" s="41"/>
      <c r="CKL19" s="41"/>
      <c r="CKM19" s="41"/>
      <c r="CKN19" s="41"/>
      <c r="CKO19" s="41"/>
      <c r="CKP19" s="41"/>
      <c r="CKQ19" s="41"/>
      <c r="CKR19" s="41"/>
      <c r="CKS19" s="41"/>
      <c r="CKT19" s="41"/>
      <c r="CKU19" s="41"/>
      <c r="CKV19" s="41"/>
      <c r="CKW19" s="41"/>
      <c r="CKX19" s="41"/>
      <c r="CKY19" s="41"/>
      <c r="CKZ19" s="41"/>
      <c r="CLA19" s="41"/>
      <c r="CLB19" s="41"/>
      <c r="CLC19" s="41"/>
      <c r="CLD19" s="41"/>
      <c r="CLE19" s="41"/>
      <c r="CLF19" s="41"/>
      <c r="CLG19" s="41"/>
      <c r="CLH19" s="41"/>
      <c r="CLI19" s="41"/>
      <c r="CLJ19" s="41"/>
      <c r="CLK19" s="41"/>
      <c r="CLL19" s="41"/>
      <c r="CLM19" s="41"/>
      <c r="CLN19" s="41"/>
      <c r="CLO19" s="41"/>
      <c r="CLP19" s="41"/>
      <c r="CLQ19" s="41"/>
      <c r="CLR19" s="41"/>
      <c r="CLS19" s="41"/>
      <c r="CLT19" s="41"/>
      <c r="CLU19" s="41"/>
      <c r="CLV19" s="41"/>
      <c r="CLW19" s="41"/>
      <c r="CLX19" s="41"/>
      <c r="CLY19" s="41"/>
      <c r="CLZ19" s="41"/>
      <c r="CMA19" s="41"/>
      <c r="CMB19" s="41"/>
      <c r="CMC19" s="41"/>
      <c r="CMD19" s="41"/>
      <c r="CME19" s="41"/>
      <c r="CMF19" s="41"/>
      <c r="CMG19" s="41"/>
      <c r="CMH19" s="41"/>
      <c r="CMI19" s="41"/>
      <c r="CMJ19" s="41"/>
      <c r="CMK19" s="41"/>
      <c r="CML19" s="41"/>
      <c r="CMM19" s="41"/>
      <c r="CMN19" s="41"/>
      <c r="CMO19" s="41"/>
      <c r="CMP19" s="41"/>
      <c r="CMQ19" s="41"/>
      <c r="CMR19" s="41"/>
      <c r="CMS19" s="41"/>
      <c r="CMT19" s="41"/>
      <c r="CMU19" s="41"/>
      <c r="CMV19" s="41"/>
      <c r="CMW19" s="41"/>
      <c r="CMX19" s="41"/>
      <c r="CMY19" s="41"/>
      <c r="CMZ19" s="41"/>
      <c r="CNA19" s="41"/>
      <c r="CNB19" s="41"/>
      <c r="CNC19" s="41"/>
      <c r="CND19" s="41"/>
      <c r="CNE19" s="41"/>
      <c r="CNF19" s="41"/>
      <c r="CNG19" s="41"/>
      <c r="CNH19" s="41"/>
      <c r="CNI19" s="41"/>
      <c r="CNJ19" s="41"/>
      <c r="CNK19" s="41"/>
      <c r="CNL19" s="41"/>
      <c r="CNM19" s="41"/>
      <c r="CNN19" s="41"/>
      <c r="CNO19" s="41"/>
      <c r="CNP19" s="41"/>
      <c r="CNQ19" s="41"/>
      <c r="CNR19" s="41"/>
      <c r="CNS19" s="41"/>
      <c r="CNT19" s="41"/>
      <c r="CNU19" s="41"/>
      <c r="CNV19" s="41"/>
      <c r="CNW19" s="41"/>
      <c r="CNX19" s="41"/>
      <c r="CNY19" s="41"/>
      <c r="CNZ19" s="41"/>
      <c r="COA19" s="41"/>
      <c r="COB19" s="41"/>
      <c r="COC19" s="41"/>
      <c r="COD19" s="41"/>
      <c r="COE19" s="41"/>
      <c r="COF19" s="41"/>
      <c r="COG19" s="41"/>
      <c r="COH19" s="41"/>
      <c r="COI19" s="41"/>
      <c r="COJ19" s="41"/>
      <c r="COK19" s="41"/>
      <c r="COL19" s="41"/>
      <c r="COM19" s="41"/>
      <c r="CON19" s="41"/>
      <c r="COO19" s="41"/>
      <c r="COP19" s="41"/>
      <c r="COQ19" s="41"/>
      <c r="COR19" s="41"/>
      <c r="COS19" s="41"/>
      <c r="COT19" s="41"/>
      <c r="COU19" s="41"/>
      <c r="COV19" s="41"/>
      <c r="COW19" s="41"/>
      <c r="COX19" s="41"/>
      <c r="COY19" s="41"/>
      <c r="COZ19" s="41"/>
      <c r="CPA19" s="41"/>
      <c r="CPB19" s="41"/>
      <c r="CPC19" s="41"/>
      <c r="CPD19" s="41"/>
      <c r="CPE19" s="41"/>
      <c r="CPF19" s="41"/>
      <c r="CPG19" s="41"/>
      <c r="CPH19" s="41"/>
      <c r="CPI19" s="41"/>
      <c r="CPJ19" s="41"/>
      <c r="CPK19" s="41"/>
      <c r="CPL19" s="41"/>
      <c r="CPM19" s="41"/>
      <c r="CPN19" s="41"/>
      <c r="CPO19" s="41"/>
      <c r="CPP19" s="41"/>
      <c r="CPQ19" s="41"/>
      <c r="CPR19" s="41"/>
      <c r="CPS19" s="41"/>
      <c r="CPT19" s="41"/>
      <c r="CPU19" s="41"/>
      <c r="CPV19" s="41"/>
      <c r="CPW19" s="41"/>
      <c r="CPX19" s="41"/>
      <c r="CPY19" s="41"/>
      <c r="CPZ19" s="41"/>
      <c r="CQA19" s="41"/>
      <c r="CQB19" s="41"/>
      <c r="CQC19" s="41"/>
      <c r="CQD19" s="41"/>
      <c r="CQE19" s="41"/>
      <c r="CQF19" s="41"/>
      <c r="CQG19" s="41"/>
      <c r="CQH19" s="41"/>
      <c r="CQI19" s="41"/>
      <c r="CQJ19" s="41"/>
      <c r="CQK19" s="41"/>
      <c r="CQL19" s="41"/>
      <c r="CQM19" s="41"/>
      <c r="CQN19" s="41"/>
      <c r="CQO19" s="41"/>
      <c r="CQP19" s="41"/>
      <c r="CQQ19" s="41"/>
      <c r="CQR19" s="41"/>
      <c r="CQS19" s="41"/>
      <c r="CQT19" s="41"/>
      <c r="CQU19" s="41"/>
      <c r="CQV19" s="41"/>
      <c r="CQW19" s="41"/>
      <c r="CQX19" s="41"/>
      <c r="CQY19" s="41"/>
      <c r="CQZ19" s="41"/>
      <c r="CRA19" s="41"/>
      <c r="CRB19" s="41"/>
      <c r="CRC19" s="41"/>
      <c r="CRD19" s="41"/>
      <c r="CRE19" s="41"/>
      <c r="CRF19" s="41"/>
      <c r="CRG19" s="41"/>
      <c r="CRH19" s="41"/>
      <c r="CRI19" s="41"/>
      <c r="CRJ19" s="41"/>
      <c r="CRK19" s="41"/>
      <c r="CRL19" s="41"/>
      <c r="CRM19" s="41"/>
      <c r="CRN19" s="41"/>
      <c r="CRO19" s="41"/>
      <c r="CRP19" s="41"/>
      <c r="CRQ19" s="41"/>
      <c r="CRR19" s="41"/>
      <c r="CRS19" s="41"/>
      <c r="CRT19" s="41"/>
      <c r="CRU19" s="41"/>
      <c r="CRV19" s="41"/>
      <c r="CRW19" s="41"/>
      <c r="CRX19" s="41"/>
      <c r="CRY19" s="41"/>
      <c r="CRZ19" s="41"/>
      <c r="CSA19" s="41"/>
      <c r="CSB19" s="41"/>
      <c r="CSC19" s="41"/>
      <c r="CSD19" s="41"/>
      <c r="CSE19" s="41"/>
      <c r="CSF19" s="41"/>
      <c r="CSG19" s="41"/>
      <c r="CSH19" s="41"/>
      <c r="CSI19" s="41"/>
      <c r="CSJ19" s="41"/>
      <c r="CSK19" s="41"/>
      <c r="CSL19" s="41"/>
      <c r="CSM19" s="41"/>
      <c r="CSN19" s="41"/>
      <c r="CSO19" s="41"/>
      <c r="CSP19" s="41"/>
      <c r="CSQ19" s="41"/>
      <c r="CSR19" s="41"/>
      <c r="CSS19" s="41"/>
      <c r="CST19" s="41"/>
      <c r="CSU19" s="41"/>
      <c r="CSV19" s="41"/>
      <c r="CSW19" s="41"/>
      <c r="CSX19" s="41"/>
      <c r="CSY19" s="41"/>
      <c r="CSZ19" s="41"/>
      <c r="CTA19" s="41"/>
      <c r="CTB19" s="41"/>
      <c r="CTC19" s="41"/>
      <c r="CTD19" s="41"/>
      <c r="CTE19" s="41"/>
      <c r="CTF19" s="41"/>
      <c r="CTG19" s="41"/>
      <c r="CTH19" s="41"/>
      <c r="CTI19" s="41"/>
      <c r="CTJ19" s="41"/>
      <c r="CTK19" s="41"/>
      <c r="CTL19" s="41"/>
      <c r="CTM19" s="41"/>
      <c r="CTN19" s="41"/>
      <c r="CTO19" s="41"/>
      <c r="CTP19" s="41"/>
      <c r="CTQ19" s="41"/>
      <c r="CTR19" s="41"/>
      <c r="CTS19" s="41"/>
      <c r="CTT19" s="41"/>
      <c r="CTU19" s="41"/>
      <c r="CTV19" s="41"/>
      <c r="CTW19" s="41"/>
      <c r="CTX19" s="41"/>
      <c r="CTY19" s="41"/>
      <c r="CTZ19" s="41"/>
      <c r="CUA19" s="41"/>
      <c r="CUB19" s="41"/>
      <c r="CUC19" s="41"/>
      <c r="CUD19" s="41"/>
      <c r="CUE19" s="41"/>
      <c r="CUF19" s="41"/>
      <c r="CUG19" s="41"/>
      <c r="CUH19" s="41"/>
      <c r="CUI19" s="41"/>
      <c r="CUJ19" s="41"/>
      <c r="CUK19" s="41"/>
      <c r="CUL19" s="41"/>
      <c r="CUM19" s="41"/>
      <c r="CUN19" s="41"/>
      <c r="CUO19" s="41"/>
      <c r="CUP19" s="41"/>
      <c r="CUQ19" s="41"/>
      <c r="CUR19" s="41"/>
      <c r="CUS19" s="41"/>
      <c r="CUT19" s="41"/>
      <c r="CUU19" s="41"/>
      <c r="CUV19" s="41"/>
      <c r="CUW19" s="41"/>
      <c r="CUX19" s="41"/>
      <c r="CUY19" s="41"/>
      <c r="CUZ19" s="41"/>
      <c r="CVA19" s="41"/>
      <c r="CVB19" s="41"/>
      <c r="CVC19" s="41"/>
      <c r="CVD19" s="41"/>
      <c r="CVE19" s="41"/>
      <c r="CVF19" s="41"/>
      <c r="CVG19" s="41"/>
      <c r="CVH19" s="41"/>
      <c r="CVI19" s="41"/>
      <c r="CVJ19" s="41"/>
      <c r="CVK19" s="41"/>
      <c r="CVL19" s="41"/>
      <c r="CVM19" s="41"/>
      <c r="CVN19" s="41"/>
      <c r="CVO19" s="41"/>
      <c r="CVP19" s="41"/>
      <c r="CVQ19" s="41"/>
      <c r="CVR19" s="41"/>
      <c r="CVS19" s="41"/>
      <c r="CVT19" s="41"/>
      <c r="CVU19" s="41"/>
      <c r="CVV19" s="41"/>
      <c r="CVW19" s="41"/>
      <c r="CVX19" s="41"/>
      <c r="CVY19" s="41"/>
      <c r="CVZ19" s="41"/>
      <c r="CWA19" s="41"/>
      <c r="CWB19" s="41"/>
      <c r="CWC19" s="41"/>
      <c r="CWD19" s="41"/>
      <c r="CWE19" s="41"/>
      <c r="CWF19" s="41"/>
      <c r="CWG19" s="41"/>
      <c r="CWH19" s="41"/>
      <c r="CWI19" s="41"/>
      <c r="CWJ19" s="41"/>
      <c r="CWK19" s="41"/>
      <c r="CWL19" s="41"/>
      <c r="CWM19" s="41"/>
      <c r="CWN19" s="41"/>
      <c r="CWO19" s="41"/>
      <c r="CWP19" s="41"/>
      <c r="CWQ19" s="41"/>
      <c r="CWR19" s="41"/>
      <c r="CWS19" s="41"/>
      <c r="CWT19" s="41"/>
      <c r="CWU19" s="41"/>
      <c r="CWV19" s="41"/>
      <c r="CWW19" s="41"/>
      <c r="CWX19" s="41"/>
      <c r="CWY19" s="41"/>
      <c r="CWZ19" s="41"/>
      <c r="CXA19" s="41"/>
      <c r="CXB19" s="41"/>
      <c r="CXC19" s="41"/>
      <c r="CXD19" s="41"/>
      <c r="CXE19" s="41"/>
      <c r="CXF19" s="41"/>
      <c r="CXG19" s="41"/>
      <c r="CXH19" s="41"/>
      <c r="CXI19" s="41"/>
      <c r="CXJ19" s="41"/>
      <c r="CXK19" s="41"/>
      <c r="CXL19" s="41"/>
      <c r="CXM19" s="41"/>
      <c r="CXN19" s="41"/>
      <c r="CXO19" s="41"/>
      <c r="CXP19" s="41"/>
      <c r="CXQ19" s="41"/>
      <c r="CXR19" s="41"/>
      <c r="CXS19" s="41"/>
      <c r="CXT19" s="41"/>
      <c r="CXU19" s="41"/>
      <c r="CXV19" s="41"/>
      <c r="CXW19" s="41"/>
      <c r="CXX19" s="41"/>
      <c r="CXY19" s="41"/>
      <c r="CXZ19" s="41"/>
      <c r="CYA19" s="41"/>
      <c r="CYB19" s="41"/>
      <c r="CYC19" s="41"/>
      <c r="CYD19" s="41"/>
      <c r="CYE19" s="41"/>
      <c r="CYF19" s="41"/>
      <c r="CYG19" s="41"/>
      <c r="CYH19" s="41"/>
      <c r="CYI19" s="41"/>
      <c r="CYJ19" s="41"/>
      <c r="CYK19" s="41"/>
      <c r="CYL19" s="41"/>
      <c r="CYM19" s="41"/>
      <c r="CYN19" s="41"/>
      <c r="CYO19" s="41"/>
      <c r="CYP19" s="41"/>
      <c r="CYQ19" s="41"/>
      <c r="CYR19" s="41"/>
      <c r="CYS19" s="41"/>
      <c r="CYT19" s="41"/>
      <c r="CYU19" s="41"/>
      <c r="CYV19" s="41"/>
      <c r="CYW19" s="41"/>
      <c r="CYX19" s="41"/>
      <c r="CYY19" s="41"/>
      <c r="CYZ19" s="41"/>
      <c r="CZA19" s="41"/>
      <c r="CZB19" s="41"/>
      <c r="CZC19" s="41"/>
      <c r="CZD19" s="41"/>
      <c r="CZE19" s="41"/>
      <c r="CZF19" s="41"/>
      <c r="CZG19" s="41"/>
      <c r="CZH19" s="41"/>
      <c r="CZI19" s="41"/>
      <c r="CZJ19" s="41"/>
      <c r="CZK19" s="41"/>
      <c r="CZL19" s="41"/>
      <c r="CZM19" s="41"/>
      <c r="CZN19" s="41"/>
      <c r="CZO19" s="41"/>
      <c r="CZP19" s="41"/>
      <c r="CZQ19" s="41"/>
      <c r="CZR19" s="41"/>
      <c r="CZS19" s="41"/>
      <c r="CZT19" s="41"/>
      <c r="CZU19" s="41"/>
      <c r="CZV19" s="41"/>
      <c r="CZW19" s="41"/>
      <c r="CZX19" s="41"/>
      <c r="CZY19" s="41"/>
      <c r="CZZ19" s="41"/>
      <c r="DAA19" s="41"/>
      <c r="DAB19" s="41"/>
      <c r="DAC19" s="41"/>
      <c r="DAD19" s="41"/>
      <c r="DAE19" s="41"/>
      <c r="DAF19" s="41"/>
      <c r="DAG19" s="41"/>
      <c r="DAH19" s="41"/>
      <c r="DAI19" s="41"/>
      <c r="DAJ19" s="41"/>
      <c r="DAK19" s="41"/>
      <c r="DAL19" s="41"/>
      <c r="DAM19" s="41"/>
      <c r="DAN19" s="41"/>
      <c r="DAO19" s="41"/>
      <c r="DAP19" s="41"/>
      <c r="DAQ19" s="41"/>
      <c r="DAR19" s="41"/>
      <c r="DAS19" s="41"/>
      <c r="DAT19" s="41"/>
      <c r="DAU19" s="41"/>
      <c r="DAV19" s="41"/>
      <c r="DAW19" s="41"/>
      <c r="DAX19" s="41"/>
      <c r="DAY19" s="41"/>
      <c r="DAZ19" s="41"/>
      <c r="DBA19" s="41"/>
      <c r="DBB19" s="41"/>
      <c r="DBC19" s="41"/>
      <c r="DBD19" s="41"/>
      <c r="DBE19" s="41"/>
      <c r="DBF19" s="41"/>
      <c r="DBG19" s="41"/>
      <c r="DBH19" s="41"/>
      <c r="DBI19" s="41"/>
      <c r="DBJ19" s="41"/>
      <c r="DBK19" s="41"/>
      <c r="DBL19" s="41"/>
      <c r="DBM19" s="41"/>
      <c r="DBN19" s="41"/>
      <c r="DBO19" s="41"/>
      <c r="DBP19" s="41"/>
      <c r="DBQ19" s="41"/>
      <c r="DBR19" s="41"/>
      <c r="DBS19" s="41"/>
      <c r="DBT19" s="41"/>
      <c r="DBU19" s="41"/>
      <c r="DBV19" s="41"/>
      <c r="DBW19" s="41"/>
      <c r="DBX19" s="41"/>
      <c r="DBY19" s="41"/>
      <c r="DBZ19" s="41"/>
      <c r="DCA19" s="41"/>
      <c r="DCB19" s="41"/>
      <c r="DCC19" s="41"/>
      <c r="DCD19" s="41"/>
      <c r="DCE19" s="41"/>
      <c r="DCF19" s="41"/>
      <c r="DCG19" s="41"/>
      <c r="DCH19" s="41"/>
      <c r="DCI19" s="41"/>
      <c r="DCJ19" s="41"/>
      <c r="DCK19" s="41"/>
      <c r="DCL19" s="41"/>
      <c r="DCM19" s="41"/>
      <c r="DCN19" s="41"/>
      <c r="DCO19" s="41"/>
      <c r="DCP19" s="41"/>
      <c r="DCQ19" s="41"/>
      <c r="DCR19" s="41"/>
      <c r="DCS19" s="41"/>
      <c r="DCT19" s="41"/>
      <c r="DCU19" s="41"/>
      <c r="DCV19" s="41"/>
      <c r="DCW19" s="41"/>
      <c r="DCX19" s="41"/>
      <c r="DCY19" s="41"/>
      <c r="DCZ19" s="41"/>
      <c r="DDA19" s="41"/>
      <c r="DDB19" s="41"/>
      <c r="DDC19" s="41"/>
      <c r="DDD19" s="41"/>
      <c r="DDE19" s="41"/>
      <c r="DDF19" s="41"/>
      <c r="DDG19" s="41"/>
      <c r="DDH19" s="41"/>
      <c r="DDI19" s="41"/>
      <c r="DDJ19" s="41"/>
      <c r="DDK19" s="41"/>
      <c r="DDL19" s="41"/>
      <c r="DDM19" s="41"/>
      <c r="DDN19" s="41"/>
      <c r="DDO19" s="41"/>
      <c r="DDP19" s="41"/>
      <c r="DDQ19" s="41"/>
      <c r="DDR19" s="41"/>
      <c r="DDS19" s="41"/>
      <c r="DDT19" s="41"/>
      <c r="DDU19" s="41"/>
      <c r="DDV19" s="41"/>
      <c r="DDW19" s="41"/>
      <c r="DDX19" s="41"/>
      <c r="DDY19" s="41"/>
      <c r="DDZ19" s="41"/>
      <c r="DEA19" s="41"/>
      <c r="DEB19" s="41"/>
      <c r="DEC19" s="41"/>
      <c r="DED19" s="41"/>
      <c r="DEE19" s="41"/>
      <c r="DEF19" s="41"/>
      <c r="DEG19" s="41"/>
      <c r="DEH19" s="41"/>
      <c r="DEI19" s="41"/>
      <c r="DEJ19" s="41"/>
      <c r="DEK19" s="41"/>
      <c r="DEL19" s="41"/>
      <c r="DEM19" s="41"/>
      <c r="DEN19" s="41"/>
      <c r="DEO19" s="41"/>
      <c r="DEP19" s="41"/>
      <c r="DEQ19" s="41"/>
      <c r="DER19" s="41"/>
      <c r="DES19" s="41"/>
      <c r="DET19" s="41"/>
      <c r="DEU19" s="41"/>
      <c r="DEV19" s="41"/>
      <c r="DEW19" s="41"/>
      <c r="DEX19" s="41"/>
      <c r="DEY19" s="41"/>
      <c r="DEZ19" s="41"/>
      <c r="DFA19" s="41"/>
      <c r="DFB19" s="41"/>
      <c r="DFC19" s="41"/>
      <c r="DFD19" s="41"/>
      <c r="DFE19" s="41"/>
      <c r="DFF19" s="41"/>
      <c r="DFG19" s="41"/>
      <c r="DFH19" s="41"/>
      <c r="DFI19" s="41"/>
      <c r="DFJ19" s="41"/>
      <c r="DFK19" s="41"/>
      <c r="DFL19" s="41"/>
      <c r="DFM19" s="41"/>
      <c r="DFN19" s="41"/>
      <c r="DFO19" s="41"/>
      <c r="DFP19" s="41"/>
      <c r="DFQ19" s="41"/>
      <c r="DFR19" s="41"/>
      <c r="DFS19" s="41"/>
      <c r="DFT19" s="41"/>
      <c r="DFU19" s="41"/>
      <c r="DFV19" s="41"/>
      <c r="DFW19" s="41"/>
      <c r="DFX19" s="41"/>
      <c r="DFY19" s="41"/>
      <c r="DFZ19" s="41"/>
      <c r="DGA19" s="41"/>
      <c r="DGB19" s="41"/>
      <c r="DGC19" s="41"/>
      <c r="DGD19" s="41"/>
      <c r="DGE19" s="41"/>
      <c r="DGF19" s="41"/>
      <c r="DGG19" s="41"/>
      <c r="DGH19" s="41"/>
      <c r="DGI19" s="41"/>
      <c r="DGJ19" s="41"/>
      <c r="DGK19" s="41"/>
      <c r="DGL19" s="41"/>
      <c r="DGM19" s="41"/>
      <c r="DGN19" s="41"/>
      <c r="DGO19" s="41"/>
      <c r="DGP19" s="41"/>
      <c r="DGQ19" s="41"/>
      <c r="DGR19" s="41"/>
      <c r="DGS19" s="41"/>
      <c r="DGT19" s="41"/>
      <c r="DGU19" s="41"/>
      <c r="DGV19" s="41"/>
      <c r="DGW19" s="41"/>
      <c r="DGX19" s="41"/>
      <c r="DGY19" s="41"/>
      <c r="DGZ19" s="41"/>
      <c r="DHA19" s="41"/>
      <c r="DHB19" s="41"/>
      <c r="DHC19" s="41"/>
      <c r="DHD19" s="41"/>
      <c r="DHE19" s="41"/>
      <c r="DHF19" s="41"/>
      <c r="DHG19" s="41"/>
      <c r="DHH19" s="41"/>
      <c r="DHI19" s="41"/>
      <c r="DHJ19" s="41"/>
      <c r="DHK19" s="41"/>
      <c r="DHL19" s="41"/>
      <c r="DHM19" s="41"/>
      <c r="DHN19" s="41"/>
      <c r="DHO19" s="41"/>
      <c r="DHP19" s="41"/>
      <c r="DHQ19" s="41"/>
      <c r="DHR19" s="41"/>
      <c r="DHS19" s="41"/>
      <c r="DHT19" s="41"/>
      <c r="DHU19" s="41"/>
      <c r="DHV19" s="41"/>
      <c r="DHW19" s="41"/>
      <c r="DHX19" s="41"/>
      <c r="DHY19" s="41"/>
      <c r="DHZ19" s="41"/>
      <c r="DIA19" s="41"/>
      <c r="DIB19" s="41"/>
      <c r="DIC19" s="41"/>
      <c r="DID19" s="41"/>
      <c r="DIE19" s="41"/>
      <c r="DIF19" s="41"/>
      <c r="DIG19" s="41"/>
      <c r="DIH19" s="41"/>
      <c r="DII19" s="41"/>
      <c r="DIJ19" s="41"/>
      <c r="DIK19" s="41"/>
      <c r="DIL19" s="41"/>
      <c r="DIM19" s="41"/>
      <c r="DIN19" s="41"/>
      <c r="DIO19" s="41"/>
      <c r="DIP19" s="41"/>
      <c r="DIQ19" s="41"/>
      <c r="DIR19" s="41"/>
      <c r="DIS19" s="41"/>
      <c r="DIT19" s="41"/>
      <c r="DIU19" s="41"/>
      <c r="DIV19" s="41"/>
      <c r="DIW19" s="41"/>
      <c r="DIX19" s="41"/>
      <c r="DIY19" s="41"/>
      <c r="DIZ19" s="41"/>
      <c r="DJA19" s="41"/>
      <c r="DJB19" s="41"/>
      <c r="DJC19" s="41"/>
      <c r="DJD19" s="41"/>
      <c r="DJE19" s="41"/>
      <c r="DJF19" s="41"/>
      <c r="DJG19" s="41"/>
      <c r="DJH19" s="41"/>
      <c r="DJI19" s="41"/>
      <c r="DJJ19" s="41"/>
      <c r="DJK19" s="41"/>
      <c r="DJL19" s="41"/>
      <c r="DJM19" s="41"/>
      <c r="DJN19" s="41"/>
      <c r="DJO19" s="41"/>
      <c r="DJP19" s="41"/>
      <c r="DJQ19" s="41"/>
      <c r="DJR19" s="41"/>
      <c r="DJS19" s="41"/>
      <c r="DJT19" s="41"/>
      <c r="DJU19" s="41"/>
      <c r="DJV19" s="41"/>
      <c r="DJW19" s="41"/>
      <c r="DJX19" s="41"/>
      <c r="DJY19" s="41"/>
      <c r="DJZ19" s="41"/>
      <c r="DKA19" s="41"/>
      <c r="DKB19" s="41"/>
      <c r="DKC19" s="41"/>
      <c r="DKD19" s="41"/>
      <c r="DKE19" s="41"/>
      <c r="DKF19" s="41"/>
      <c r="DKG19" s="41"/>
      <c r="DKH19" s="41"/>
      <c r="DKI19" s="41"/>
      <c r="DKJ19" s="41"/>
      <c r="DKK19" s="41"/>
      <c r="DKL19" s="41"/>
      <c r="DKM19" s="41"/>
      <c r="DKN19" s="41"/>
      <c r="DKO19" s="41"/>
      <c r="DKP19" s="41"/>
      <c r="DKQ19" s="41"/>
      <c r="DKR19" s="41"/>
      <c r="DKS19" s="41"/>
      <c r="DKT19" s="41"/>
      <c r="DKU19" s="41"/>
      <c r="DKV19" s="41"/>
      <c r="DKW19" s="41"/>
      <c r="DKX19" s="41"/>
      <c r="DKY19" s="41"/>
      <c r="DKZ19" s="41"/>
      <c r="DLA19" s="41"/>
      <c r="DLB19" s="41"/>
      <c r="DLC19" s="41"/>
      <c r="DLD19" s="41"/>
      <c r="DLE19" s="41"/>
      <c r="DLF19" s="41"/>
      <c r="DLG19" s="41"/>
      <c r="DLH19" s="41"/>
      <c r="DLI19" s="41"/>
      <c r="DLJ19" s="41"/>
      <c r="DLK19" s="41"/>
      <c r="DLL19" s="41"/>
      <c r="DLM19" s="41"/>
      <c r="DLN19" s="41"/>
      <c r="DLO19" s="41"/>
      <c r="DLP19" s="41"/>
      <c r="DLQ19" s="41"/>
      <c r="DLR19" s="41"/>
      <c r="DLS19" s="41"/>
      <c r="DLT19" s="41"/>
      <c r="DLU19" s="41"/>
      <c r="DLV19" s="41"/>
      <c r="DLW19" s="41"/>
      <c r="DLX19" s="41"/>
      <c r="DLY19" s="41"/>
      <c r="DLZ19" s="41"/>
      <c r="DMA19" s="41"/>
      <c r="DMB19" s="41"/>
      <c r="DMC19" s="41"/>
      <c r="DMD19" s="41"/>
      <c r="DME19" s="41"/>
      <c r="DMF19" s="41"/>
      <c r="DMG19" s="41"/>
      <c r="DMH19" s="41"/>
      <c r="DMI19" s="41"/>
      <c r="DMJ19" s="41"/>
      <c r="DMK19" s="41"/>
      <c r="DML19" s="41"/>
      <c r="DMM19" s="41"/>
      <c r="DMN19" s="41"/>
      <c r="DMO19" s="41"/>
      <c r="DMP19" s="41"/>
      <c r="DMQ19" s="41"/>
      <c r="DMR19" s="41"/>
      <c r="DMS19" s="41"/>
      <c r="DMT19" s="41"/>
      <c r="DMU19" s="41"/>
      <c r="DMV19" s="41"/>
      <c r="DMW19" s="41"/>
      <c r="DMX19" s="41"/>
      <c r="DMY19" s="41"/>
      <c r="DMZ19" s="41"/>
      <c r="DNA19" s="41"/>
      <c r="DNB19" s="41"/>
      <c r="DNC19" s="41"/>
      <c r="DND19" s="41"/>
      <c r="DNE19" s="41"/>
      <c r="DNF19" s="41"/>
      <c r="DNG19" s="41"/>
      <c r="DNH19" s="41"/>
      <c r="DNI19" s="41"/>
      <c r="DNJ19" s="41"/>
      <c r="DNK19" s="41"/>
      <c r="DNL19" s="41"/>
      <c r="DNM19" s="41"/>
      <c r="DNN19" s="41"/>
      <c r="DNO19" s="41"/>
      <c r="DNP19" s="41"/>
      <c r="DNQ19" s="41"/>
      <c r="DNR19" s="41"/>
      <c r="DNS19" s="41"/>
      <c r="DNT19" s="41"/>
      <c r="DNU19" s="41"/>
      <c r="DNV19" s="41"/>
      <c r="DNW19" s="41"/>
      <c r="DNX19" s="41"/>
      <c r="DNY19" s="41"/>
      <c r="DNZ19" s="41"/>
      <c r="DOA19" s="41"/>
      <c r="DOB19" s="41"/>
      <c r="DOC19" s="41"/>
      <c r="DOD19" s="41"/>
      <c r="DOE19" s="41"/>
      <c r="DOF19" s="41"/>
      <c r="DOG19" s="41"/>
      <c r="DOH19" s="41"/>
      <c r="DOI19" s="41"/>
      <c r="DOJ19" s="41"/>
      <c r="DOK19" s="41"/>
      <c r="DOL19" s="41"/>
      <c r="DOM19" s="41"/>
      <c r="DON19" s="41"/>
      <c r="DOO19" s="41"/>
      <c r="DOP19" s="41"/>
      <c r="DOQ19" s="41"/>
      <c r="DOR19" s="41"/>
      <c r="DOS19" s="41"/>
      <c r="DOT19" s="41"/>
      <c r="DOU19" s="41"/>
      <c r="DOV19" s="41"/>
      <c r="DOW19" s="41"/>
      <c r="DOX19" s="41"/>
      <c r="DOY19" s="41"/>
      <c r="DOZ19" s="41"/>
      <c r="DPA19" s="41"/>
      <c r="DPB19" s="41"/>
      <c r="DPC19" s="41"/>
      <c r="DPD19" s="41"/>
      <c r="DPE19" s="41"/>
      <c r="DPF19" s="41"/>
      <c r="DPG19" s="41"/>
      <c r="DPH19" s="41"/>
      <c r="DPI19" s="41"/>
      <c r="DPJ19" s="41"/>
      <c r="DPK19" s="41"/>
      <c r="DPL19" s="41"/>
      <c r="DPM19" s="41"/>
      <c r="DPN19" s="41"/>
      <c r="DPO19" s="41"/>
      <c r="DPP19" s="41"/>
      <c r="DPQ19" s="41"/>
      <c r="DPR19" s="41"/>
      <c r="DPS19" s="41"/>
      <c r="DPT19" s="41"/>
      <c r="DPU19" s="41"/>
      <c r="DPV19" s="41"/>
      <c r="DPW19" s="41"/>
      <c r="DPX19" s="41"/>
      <c r="DPY19" s="41"/>
      <c r="DPZ19" s="41"/>
      <c r="DQA19" s="41"/>
      <c r="DQB19" s="41"/>
      <c r="DQC19" s="41"/>
      <c r="DQD19" s="41"/>
      <c r="DQE19" s="41"/>
      <c r="DQF19" s="41"/>
      <c r="DQG19" s="41"/>
      <c r="DQH19" s="41"/>
      <c r="DQI19" s="41"/>
      <c r="DQJ19" s="41"/>
      <c r="DQK19" s="41"/>
      <c r="DQL19" s="41"/>
      <c r="DQM19" s="41"/>
      <c r="DQN19" s="41"/>
      <c r="DQO19" s="41"/>
      <c r="DQP19" s="41"/>
      <c r="DQQ19" s="41"/>
      <c r="DQR19" s="41"/>
      <c r="DQS19" s="41"/>
      <c r="DQT19" s="41"/>
      <c r="DQU19" s="41"/>
      <c r="DQV19" s="41"/>
      <c r="DQW19" s="41"/>
      <c r="DQX19" s="41"/>
      <c r="DQY19" s="41"/>
      <c r="DQZ19" s="41"/>
      <c r="DRA19" s="41"/>
      <c r="DRB19" s="41"/>
      <c r="DRC19" s="41"/>
      <c r="DRD19" s="41"/>
      <c r="DRE19" s="41"/>
      <c r="DRF19" s="41"/>
      <c r="DRG19" s="41"/>
      <c r="DRH19" s="41"/>
      <c r="DRI19" s="41"/>
      <c r="DRJ19" s="41"/>
      <c r="DRK19" s="41"/>
      <c r="DRL19" s="41"/>
      <c r="DRM19" s="41"/>
      <c r="DRN19" s="41"/>
      <c r="DRO19" s="41"/>
      <c r="DRP19" s="41"/>
      <c r="DRQ19" s="41"/>
      <c r="DRR19" s="41"/>
      <c r="DRS19" s="41"/>
      <c r="DRT19" s="41"/>
      <c r="DRU19" s="41"/>
      <c r="DRV19" s="41"/>
      <c r="DRW19" s="41"/>
      <c r="DRX19" s="41"/>
      <c r="DRY19" s="41"/>
      <c r="DRZ19" s="41"/>
      <c r="DSA19" s="41"/>
      <c r="DSB19" s="41"/>
      <c r="DSC19" s="41"/>
      <c r="DSD19" s="41"/>
      <c r="DSE19" s="41"/>
      <c r="DSF19" s="41"/>
      <c r="DSG19" s="41"/>
      <c r="DSH19" s="41"/>
      <c r="DSI19" s="41"/>
      <c r="DSJ19" s="41"/>
      <c r="DSK19" s="41"/>
      <c r="DSL19" s="41"/>
      <c r="DSM19" s="41"/>
      <c r="DSN19" s="41"/>
      <c r="DSO19" s="41"/>
      <c r="DSP19" s="41"/>
      <c r="DSQ19" s="41"/>
      <c r="DSR19" s="41"/>
      <c r="DSS19" s="41"/>
      <c r="DST19" s="41"/>
      <c r="DSU19" s="41"/>
      <c r="DSV19" s="41"/>
      <c r="DSW19" s="41"/>
      <c r="DSX19" s="41"/>
      <c r="DSY19" s="41"/>
      <c r="DSZ19" s="41"/>
      <c r="DTA19" s="41"/>
      <c r="DTB19" s="41"/>
      <c r="DTC19" s="41"/>
      <c r="DTD19" s="41"/>
      <c r="DTE19" s="41"/>
      <c r="DTF19" s="41"/>
      <c r="DTG19" s="41"/>
      <c r="DTH19" s="41"/>
      <c r="DTI19" s="41"/>
      <c r="DTJ19" s="41"/>
      <c r="DTK19" s="41"/>
      <c r="DTL19" s="41"/>
      <c r="DTM19" s="41"/>
      <c r="DTN19" s="41"/>
      <c r="DTO19" s="41"/>
      <c r="DTP19" s="41"/>
      <c r="DTQ19" s="41"/>
      <c r="DTR19" s="41"/>
      <c r="DTS19" s="41"/>
      <c r="DTT19" s="41"/>
      <c r="DTU19" s="41"/>
      <c r="DTV19" s="41"/>
      <c r="DTW19" s="41"/>
      <c r="DTX19" s="41"/>
      <c r="DTY19" s="41"/>
      <c r="DTZ19" s="41"/>
      <c r="DUA19" s="41"/>
      <c r="DUB19" s="41"/>
      <c r="DUC19" s="41"/>
      <c r="DUD19" s="41"/>
      <c r="DUE19" s="41"/>
      <c r="DUF19" s="41"/>
      <c r="DUG19" s="41"/>
      <c r="DUH19" s="41"/>
      <c r="DUI19" s="41"/>
      <c r="DUJ19" s="41"/>
      <c r="DUK19" s="41"/>
      <c r="DUL19" s="41"/>
      <c r="DUM19" s="41"/>
      <c r="DUN19" s="41"/>
      <c r="DUO19" s="41"/>
      <c r="DUP19" s="41"/>
      <c r="DUQ19" s="41"/>
      <c r="DUR19" s="41"/>
      <c r="DUS19" s="41"/>
      <c r="DUT19" s="41"/>
      <c r="DUU19" s="41"/>
      <c r="DUV19" s="41"/>
      <c r="DUW19" s="41"/>
      <c r="DUX19" s="41"/>
      <c r="DUY19" s="41"/>
      <c r="DUZ19" s="41"/>
      <c r="DVA19" s="41"/>
      <c r="DVB19" s="41"/>
      <c r="DVC19" s="41"/>
      <c r="DVD19" s="41"/>
      <c r="DVE19" s="41"/>
      <c r="DVF19" s="41"/>
      <c r="DVG19" s="41"/>
      <c r="DVH19" s="41"/>
      <c r="DVI19" s="41"/>
      <c r="DVJ19" s="41"/>
      <c r="DVK19" s="41"/>
      <c r="DVL19" s="41"/>
      <c r="DVM19" s="41"/>
      <c r="DVN19" s="41"/>
      <c r="DVO19" s="41"/>
      <c r="DVP19" s="41"/>
      <c r="DVQ19" s="41"/>
      <c r="DVR19" s="41"/>
      <c r="DVS19" s="41"/>
      <c r="DVT19" s="41"/>
      <c r="DVU19" s="41"/>
      <c r="DVV19" s="41"/>
      <c r="DVW19" s="41"/>
      <c r="DVX19" s="41"/>
      <c r="DVY19" s="41"/>
      <c r="DVZ19" s="41"/>
      <c r="DWA19" s="41"/>
      <c r="DWB19" s="41"/>
      <c r="DWC19" s="41"/>
      <c r="DWD19" s="41"/>
      <c r="DWE19" s="41"/>
      <c r="DWF19" s="41"/>
      <c r="DWG19" s="41"/>
      <c r="DWH19" s="41"/>
      <c r="DWI19" s="41"/>
      <c r="DWJ19" s="41"/>
      <c r="DWK19" s="41"/>
      <c r="DWL19" s="41"/>
      <c r="DWM19" s="41"/>
      <c r="DWN19" s="41"/>
      <c r="DWO19" s="41"/>
      <c r="DWP19" s="41"/>
      <c r="DWQ19" s="41"/>
      <c r="DWR19" s="41"/>
      <c r="DWS19" s="41"/>
      <c r="DWT19" s="41"/>
      <c r="DWU19" s="41"/>
      <c r="DWV19" s="41"/>
      <c r="DWW19" s="41"/>
      <c r="DWX19" s="41"/>
      <c r="DWY19" s="41"/>
      <c r="DWZ19" s="41"/>
      <c r="DXA19" s="41"/>
      <c r="DXB19" s="41"/>
      <c r="DXC19" s="41"/>
      <c r="DXD19" s="41"/>
      <c r="DXE19" s="41"/>
      <c r="DXF19" s="41"/>
      <c r="DXG19" s="41"/>
      <c r="DXH19" s="41"/>
      <c r="DXI19" s="41"/>
      <c r="DXJ19" s="41"/>
      <c r="DXK19" s="41"/>
      <c r="DXL19" s="41"/>
      <c r="DXM19" s="41"/>
      <c r="DXN19" s="41"/>
      <c r="DXO19" s="41"/>
      <c r="DXP19" s="41"/>
      <c r="DXQ19" s="41"/>
      <c r="DXR19" s="41"/>
      <c r="DXS19" s="41"/>
      <c r="DXT19" s="41"/>
      <c r="DXU19" s="41"/>
      <c r="DXV19" s="41"/>
      <c r="DXW19" s="41"/>
      <c r="DXX19" s="41"/>
      <c r="DXY19" s="41"/>
      <c r="DXZ19" s="41"/>
      <c r="DYA19" s="41"/>
      <c r="DYB19" s="41"/>
      <c r="DYC19" s="41"/>
      <c r="DYD19" s="41"/>
      <c r="DYE19" s="41"/>
      <c r="DYF19" s="41"/>
      <c r="DYG19" s="41"/>
      <c r="DYH19" s="41"/>
      <c r="DYI19" s="41"/>
      <c r="DYJ19" s="41"/>
      <c r="DYK19" s="41"/>
      <c r="DYL19" s="41"/>
      <c r="DYM19" s="41"/>
      <c r="DYN19" s="41"/>
      <c r="DYO19" s="41"/>
      <c r="DYP19" s="41"/>
      <c r="DYQ19" s="41"/>
      <c r="DYR19" s="41"/>
      <c r="DYS19" s="41"/>
      <c r="DYT19" s="41"/>
      <c r="DYU19" s="41"/>
      <c r="DYV19" s="41"/>
      <c r="DYW19" s="41"/>
      <c r="DYX19" s="41"/>
      <c r="DYY19" s="41"/>
      <c r="DYZ19" s="41"/>
      <c r="DZA19" s="41"/>
      <c r="DZB19" s="41"/>
      <c r="DZC19" s="41"/>
      <c r="DZD19" s="41"/>
      <c r="DZE19" s="41"/>
      <c r="DZF19" s="41"/>
      <c r="DZG19" s="41"/>
      <c r="DZH19" s="41"/>
      <c r="DZI19" s="41"/>
      <c r="DZJ19" s="41"/>
      <c r="DZK19" s="41"/>
      <c r="DZL19" s="41"/>
      <c r="DZM19" s="41"/>
      <c r="DZN19" s="41"/>
      <c r="DZO19" s="41"/>
      <c r="DZP19" s="41"/>
      <c r="DZQ19" s="41"/>
      <c r="DZR19" s="41"/>
      <c r="DZS19" s="41"/>
      <c r="DZT19" s="41"/>
      <c r="DZU19" s="41"/>
      <c r="DZV19" s="41"/>
      <c r="DZW19" s="41"/>
      <c r="DZX19" s="41"/>
      <c r="DZY19" s="41"/>
      <c r="DZZ19" s="41"/>
      <c r="EAA19" s="41"/>
      <c r="EAB19" s="41"/>
      <c r="EAC19" s="41"/>
      <c r="EAD19" s="41"/>
      <c r="EAE19" s="41"/>
      <c r="EAF19" s="41"/>
      <c r="EAG19" s="41"/>
      <c r="EAH19" s="41"/>
      <c r="EAI19" s="41"/>
      <c r="EAJ19" s="41"/>
      <c r="EAK19" s="41"/>
      <c r="EAL19" s="41"/>
      <c r="EAM19" s="41"/>
      <c r="EAN19" s="41"/>
      <c r="EAO19" s="41"/>
      <c r="EAP19" s="41"/>
      <c r="EAQ19" s="41"/>
      <c r="EAR19" s="41"/>
      <c r="EAS19" s="41"/>
      <c r="EAT19" s="41"/>
      <c r="EAU19" s="41"/>
      <c r="EAV19" s="41"/>
      <c r="EAW19" s="41"/>
      <c r="EAX19" s="41"/>
      <c r="EAY19" s="41"/>
      <c r="EAZ19" s="41"/>
      <c r="EBA19" s="41"/>
      <c r="EBB19" s="41"/>
      <c r="EBC19" s="41"/>
      <c r="EBD19" s="41"/>
      <c r="EBE19" s="41"/>
      <c r="EBF19" s="41"/>
      <c r="EBG19" s="41"/>
      <c r="EBH19" s="41"/>
      <c r="EBI19" s="41"/>
      <c r="EBJ19" s="41"/>
      <c r="EBK19" s="41"/>
      <c r="EBL19" s="41"/>
      <c r="EBM19" s="41"/>
      <c r="EBN19" s="41"/>
      <c r="EBO19" s="41"/>
      <c r="EBP19" s="41"/>
      <c r="EBQ19" s="41"/>
      <c r="EBR19" s="41"/>
      <c r="EBS19" s="41"/>
      <c r="EBT19" s="41"/>
      <c r="EBU19" s="41"/>
      <c r="EBV19" s="41"/>
      <c r="EBW19" s="41"/>
      <c r="EBX19" s="41"/>
      <c r="EBY19" s="41"/>
      <c r="EBZ19" s="41"/>
      <c r="ECA19" s="41"/>
      <c r="ECB19" s="41"/>
      <c r="ECC19" s="41"/>
      <c r="ECD19" s="41"/>
      <c r="ECE19" s="41"/>
      <c r="ECF19" s="41"/>
      <c r="ECG19" s="41"/>
      <c r="ECH19" s="41"/>
      <c r="ECI19" s="41"/>
      <c r="ECJ19" s="41"/>
      <c r="ECK19" s="41"/>
      <c r="ECL19" s="41"/>
      <c r="ECM19" s="41"/>
      <c r="ECN19" s="41"/>
      <c r="ECO19" s="41"/>
      <c r="ECP19" s="41"/>
      <c r="ECQ19" s="41"/>
      <c r="ECR19" s="41"/>
      <c r="ECS19" s="41"/>
      <c r="ECT19" s="41"/>
      <c r="ECU19" s="41"/>
      <c r="ECV19" s="41"/>
      <c r="ECW19" s="41"/>
      <c r="ECX19" s="41"/>
      <c r="ECY19" s="41"/>
      <c r="ECZ19" s="41"/>
      <c r="EDA19" s="41"/>
      <c r="EDB19" s="41"/>
      <c r="EDC19" s="41"/>
      <c r="EDD19" s="41"/>
      <c r="EDE19" s="41"/>
      <c r="EDF19" s="41"/>
      <c r="EDG19" s="41"/>
      <c r="EDH19" s="41"/>
      <c r="EDI19" s="41"/>
      <c r="EDJ19" s="41"/>
      <c r="EDK19" s="41"/>
      <c r="EDL19" s="41"/>
      <c r="EDM19" s="41"/>
      <c r="EDN19" s="41"/>
      <c r="EDO19" s="41"/>
      <c r="EDP19" s="41"/>
      <c r="EDQ19" s="41"/>
      <c r="EDR19" s="41"/>
      <c r="EDS19" s="41"/>
      <c r="EDT19" s="41"/>
      <c r="EDU19" s="41"/>
      <c r="EDV19" s="41"/>
      <c r="EDW19" s="41"/>
      <c r="EDX19" s="41"/>
      <c r="EDY19" s="41"/>
      <c r="EDZ19" s="41"/>
      <c r="EEA19" s="41"/>
      <c r="EEB19" s="41"/>
      <c r="EEC19" s="41"/>
      <c r="EED19" s="41"/>
      <c r="EEE19" s="41"/>
      <c r="EEF19" s="41"/>
      <c r="EEG19" s="41"/>
      <c r="EEH19" s="41"/>
      <c r="EEI19" s="41"/>
      <c r="EEJ19" s="41"/>
      <c r="EEK19" s="41"/>
      <c r="EEL19" s="41"/>
      <c r="EEM19" s="41"/>
      <c r="EEN19" s="41"/>
      <c r="EEO19" s="41"/>
      <c r="EEP19" s="41"/>
      <c r="EEQ19" s="41"/>
      <c r="EER19" s="41"/>
      <c r="EES19" s="41"/>
      <c r="EET19" s="41"/>
      <c r="EEU19" s="41"/>
      <c r="EEV19" s="41"/>
      <c r="EEW19" s="41"/>
      <c r="EEX19" s="41"/>
      <c r="EEY19" s="41"/>
      <c r="EEZ19" s="41"/>
      <c r="EFA19" s="41"/>
      <c r="EFB19" s="41"/>
      <c r="EFC19" s="41"/>
      <c r="EFD19" s="41"/>
      <c r="EFE19" s="41"/>
      <c r="EFF19" s="41"/>
      <c r="EFG19" s="41"/>
      <c r="EFH19" s="41"/>
      <c r="EFI19" s="41"/>
      <c r="EFJ19" s="41"/>
      <c r="EFK19" s="41"/>
      <c r="EFL19" s="41"/>
      <c r="EFM19" s="41"/>
      <c r="EFN19" s="41"/>
      <c r="EFO19" s="41"/>
      <c r="EFP19" s="41"/>
      <c r="EFQ19" s="41"/>
      <c r="EFR19" s="41"/>
      <c r="EFS19" s="41"/>
      <c r="EFT19" s="41"/>
      <c r="EFU19" s="41"/>
      <c r="EFV19" s="41"/>
      <c r="EFW19" s="41"/>
      <c r="EFX19" s="41"/>
      <c r="EFY19" s="41"/>
      <c r="EFZ19" s="41"/>
      <c r="EGA19" s="41"/>
      <c r="EGB19" s="41"/>
      <c r="EGC19" s="41"/>
      <c r="EGD19" s="41"/>
      <c r="EGE19" s="41"/>
      <c r="EGF19" s="41"/>
      <c r="EGG19" s="41"/>
      <c r="EGH19" s="41"/>
      <c r="EGI19" s="41"/>
      <c r="EGJ19" s="41"/>
      <c r="EGK19" s="41"/>
      <c r="EGL19" s="41"/>
      <c r="EGM19" s="41"/>
      <c r="EGN19" s="41"/>
      <c r="EGO19" s="41"/>
      <c r="EGP19" s="41"/>
      <c r="EGQ19" s="41"/>
      <c r="EGR19" s="41"/>
      <c r="EGS19" s="41"/>
      <c r="EGT19" s="41"/>
      <c r="EGU19" s="41"/>
      <c r="EGV19" s="41"/>
      <c r="EGW19" s="41"/>
      <c r="EGX19" s="41"/>
      <c r="EGY19" s="41"/>
      <c r="EGZ19" s="41"/>
      <c r="EHA19" s="41"/>
      <c r="EHB19" s="41"/>
      <c r="EHC19" s="41"/>
      <c r="EHD19" s="41"/>
      <c r="EHE19" s="41"/>
      <c r="EHF19" s="41"/>
      <c r="EHG19" s="41"/>
      <c r="EHH19" s="41"/>
      <c r="EHI19" s="41"/>
      <c r="EHJ19" s="41"/>
      <c r="EHK19" s="41"/>
      <c r="EHL19" s="41"/>
      <c r="EHM19" s="41"/>
      <c r="EHN19" s="41"/>
      <c r="EHO19" s="41"/>
      <c r="EHP19" s="41"/>
      <c r="EHQ19" s="41"/>
      <c r="EHR19" s="41"/>
      <c r="EHS19" s="41"/>
      <c r="EHT19" s="41"/>
      <c r="EHU19" s="41"/>
      <c r="EHV19" s="41"/>
      <c r="EHW19" s="41"/>
      <c r="EHX19" s="41"/>
      <c r="EHY19" s="41"/>
      <c r="EHZ19" s="41"/>
      <c r="EIA19" s="41"/>
      <c r="EIB19" s="41"/>
      <c r="EIC19" s="41"/>
      <c r="EID19" s="41"/>
      <c r="EIE19" s="41"/>
      <c r="EIF19" s="41"/>
      <c r="EIG19" s="41"/>
      <c r="EIH19" s="41"/>
      <c r="EII19" s="41"/>
      <c r="EIJ19" s="41"/>
      <c r="EIK19" s="41"/>
      <c r="EIL19" s="41"/>
      <c r="EIM19" s="41"/>
      <c r="EIN19" s="41"/>
      <c r="EIO19" s="41"/>
      <c r="EIP19" s="41"/>
      <c r="EIQ19" s="41"/>
      <c r="EIR19" s="41"/>
      <c r="EIS19" s="41"/>
      <c r="EIT19" s="41"/>
      <c r="EIU19" s="41"/>
      <c r="EIV19" s="41"/>
      <c r="EIW19" s="41"/>
      <c r="EIX19" s="41"/>
      <c r="EIY19" s="41"/>
      <c r="EIZ19" s="41"/>
      <c r="EJA19" s="41"/>
      <c r="EJB19" s="41"/>
      <c r="EJC19" s="41"/>
      <c r="EJD19" s="41"/>
      <c r="EJE19" s="41"/>
      <c r="EJF19" s="41"/>
      <c r="EJG19" s="41"/>
      <c r="EJH19" s="41"/>
      <c r="EJI19" s="41"/>
      <c r="EJJ19" s="41"/>
      <c r="EJK19" s="41"/>
      <c r="EJL19" s="41"/>
      <c r="EJM19" s="41"/>
      <c r="EJN19" s="41"/>
      <c r="EJO19" s="41"/>
      <c r="EJP19" s="41"/>
      <c r="EJQ19" s="41"/>
      <c r="EJR19" s="41"/>
      <c r="EJS19" s="41"/>
      <c r="EJT19" s="41"/>
      <c r="EJU19" s="41"/>
      <c r="EJV19" s="41"/>
      <c r="EJW19" s="41"/>
      <c r="EJX19" s="41"/>
      <c r="EJY19" s="41"/>
      <c r="EJZ19" s="41"/>
      <c r="EKA19" s="41"/>
      <c r="EKB19" s="41"/>
      <c r="EKC19" s="41"/>
      <c r="EKD19" s="41"/>
      <c r="EKE19" s="41"/>
      <c r="EKF19" s="41"/>
      <c r="EKG19" s="41"/>
      <c r="EKH19" s="41"/>
      <c r="EKI19" s="41"/>
      <c r="EKJ19" s="41"/>
      <c r="EKK19" s="41"/>
      <c r="EKL19" s="41"/>
      <c r="EKM19" s="41"/>
      <c r="EKN19" s="41"/>
      <c r="EKO19" s="41"/>
      <c r="EKP19" s="41"/>
      <c r="EKQ19" s="41"/>
      <c r="EKR19" s="41"/>
      <c r="EKS19" s="41"/>
      <c r="EKT19" s="41"/>
      <c r="EKU19" s="41"/>
      <c r="EKV19" s="41"/>
      <c r="EKW19" s="41"/>
      <c r="EKX19" s="41"/>
      <c r="EKY19" s="41"/>
      <c r="EKZ19" s="41"/>
      <c r="ELA19" s="41"/>
      <c r="ELB19" s="41"/>
      <c r="ELC19" s="41"/>
      <c r="ELD19" s="41"/>
      <c r="ELE19" s="41"/>
      <c r="ELF19" s="41"/>
      <c r="ELG19" s="41"/>
      <c r="ELH19" s="41"/>
      <c r="ELI19" s="41"/>
      <c r="ELJ19" s="41"/>
      <c r="ELK19" s="41"/>
      <c r="ELL19" s="41"/>
      <c r="ELM19" s="41"/>
      <c r="ELN19" s="41"/>
      <c r="ELO19" s="41"/>
      <c r="ELP19" s="41"/>
      <c r="ELQ19" s="41"/>
      <c r="ELR19" s="41"/>
      <c r="ELS19" s="41"/>
      <c r="ELT19" s="41"/>
      <c r="ELU19" s="41"/>
      <c r="ELV19" s="41"/>
      <c r="ELW19" s="41"/>
      <c r="ELX19" s="41"/>
      <c r="ELY19" s="41"/>
      <c r="ELZ19" s="41"/>
      <c r="EMA19" s="41"/>
      <c r="EMB19" s="41"/>
      <c r="EMC19" s="41"/>
      <c r="EMD19" s="41"/>
      <c r="EME19" s="41"/>
      <c r="EMF19" s="41"/>
      <c r="EMG19" s="41"/>
      <c r="EMH19" s="41"/>
      <c r="EMI19" s="41"/>
      <c r="EMJ19" s="41"/>
      <c r="EMK19" s="41"/>
      <c r="EML19" s="41"/>
      <c r="EMM19" s="41"/>
      <c r="EMN19" s="41"/>
      <c r="EMO19" s="41"/>
      <c r="EMP19" s="41"/>
      <c r="EMQ19" s="41"/>
      <c r="EMR19" s="41"/>
      <c r="EMS19" s="41"/>
      <c r="EMT19" s="41"/>
      <c r="EMU19" s="41"/>
      <c r="EMV19" s="41"/>
      <c r="EMW19" s="41"/>
      <c r="EMX19" s="41"/>
      <c r="EMY19" s="41"/>
      <c r="EMZ19" s="41"/>
      <c r="ENA19" s="41"/>
      <c r="ENB19" s="41"/>
      <c r="ENC19" s="41"/>
      <c r="END19" s="41"/>
      <c r="ENE19" s="41"/>
      <c r="ENF19" s="41"/>
      <c r="ENG19" s="41"/>
      <c r="ENH19" s="41"/>
      <c r="ENI19" s="41"/>
      <c r="ENJ19" s="41"/>
      <c r="ENK19" s="41"/>
      <c r="ENL19" s="41"/>
      <c r="ENM19" s="41"/>
      <c r="ENN19" s="41"/>
      <c r="ENO19" s="41"/>
      <c r="ENP19" s="41"/>
      <c r="ENQ19" s="41"/>
      <c r="ENR19" s="41"/>
      <c r="ENS19" s="41"/>
      <c r="ENT19" s="41"/>
      <c r="ENU19" s="41"/>
      <c r="ENV19" s="41"/>
      <c r="ENW19" s="41"/>
      <c r="ENX19" s="41"/>
      <c r="ENY19" s="41"/>
      <c r="ENZ19" s="41"/>
      <c r="EOA19" s="41"/>
      <c r="EOB19" s="41"/>
      <c r="EOC19" s="41"/>
      <c r="EOD19" s="41"/>
      <c r="EOE19" s="41"/>
      <c r="EOF19" s="41"/>
      <c r="EOG19" s="41"/>
      <c r="EOH19" s="41"/>
      <c r="EOI19" s="41"/>
      <c r="EOJ19" s="41"/>
      <c r="EOK19" s="41"/>
      <c r="EOL19" s="41"/>
      <c r="EOM19" s="41"/>
      <c r="EON19" s="41"/>
      <c r="EOO19" s="41"/>
      <c r="EOP19" s="41"/>
      <c r="EOQ19" s="41"/>
      <c r="EOR19" s="41"/>
      <c r="EOS19" s="41"/>
      <c r="EOT19" s="41"/>
      <c r="EOU19" s="41"/>
      <c r="EOV19" s="41"/>
      <c r="EOW19" s="41"/>
      <c r="EOX19" s="41"/>
      <c r="EOY19" s="41"/>
      <c r="EOZ19" s="41"/>
      <c r="EPA19" s="41"/>
      <c r="EPB19" s="41"/>
      <c r="EPC19" s="41"/>
      <c r="EPD19" s="41"/>
      <c r="EPE19" s="41"/>
      <c r="EPF19" s="41"/>
      <c r="EPG19" s="41"/>
      <c r="EPH19" s="41"/>
      <c r="EPI19" s="41"/>
      <c r="EPJ19" s="41"/>
      <c r="EPK19" s="41"/>
      <c r="EPL19" s="41"/>
      <c r="EPM19" s="41"/>
      <c r="EPN19" s="41"/>
      <c r="EPO19" s="41"/>
      <c r="EPP19" s="41"/>
      <c r="EPQ19" s="41"/>
      <c r="EPR19" s="41"/>
      <c r="EPS19" s="41"/>
      <c r="EPT19" s="41"/>
      <c r="EPU19" s="41"/>
      <c r="EPV19" s="41"/>
      <c r="EPW19" s="41"/>
      <c r="EPX19" s="41"/>
      <c r="EPY19" s="41"/>
      <c r="EPZ19" s="41"/>
      <c r="EQA19" s="41"/>
      <c r="EQB19" s="41"/>
      <c r="EQC19" s="41"/>
      <c r="EQD19" s="41"/>
      <c r="EQE19" s="41"/>
      <c r="EQF19" s="41"/>
      <c r="EQG19" s="41"/>
      <c r="EQH19" s="41"/>
      <c r="EQI19" s="41"/>
      <c r="EQJ19" s="41"/>
      <c r="EQK19" s="41"/>
      <c r="EQL19" s="41"/>
      <c r="EQM19" s="41"/>
      <c r="EQN19" s="41"/>
      <c r="EQO19" s="41"/>
      <c r="EQP19" s="41"/>
      <c r="EQQ19" s="41"/>
      <c r="EQR19" s="41"/>
      <c r="EQS19" s="41"/>
      <c r="EQT19" s="41"/>
      <c r="EQU19" s="41"/>
      <c r="EQV19" s="41"/>
      <c r="EQW19" s="41"/>
      <c r="EQX19" s="41"/>
      <c r="EQY19" s="41"/>
      <c r="EQZ19" s="41"/>
      <c r="ERA19" s="41"/>
      <c r="ERB19" s="41"/>
      <c r="ERC19" s="41"/>
      <c r="ERD19" s="41"/>
      <c r="ERE19" s="41"/>
      <c r="ERF19" s="41"/>
      <c r="ERG19" s="41"/>
      <c r="ERH19" s="41"/>
      <c r="ERI19" s="41"/>
      <c r="ERJ19" s="41"/>
      <c r="ERK19" s="41"/>
      <c r="ERL19" s="41"/>
      <c r="ERM19" s="41"/>
      <c r="ERN19" s="41"/>
      <c r="ERO19" s="41"/>
      <c r="ERP19" s="41"/>
      <c r="ERQ19" s="41"/>
      <c r="ERR19" s="41"/>
      <c r="ERS19" s="41"/>
      <c r="ERT19" s="41"/>
      <c r="ERU19" s="41"/>
      <c r="ERV19" s="41"/>
      <c r="ERW19" s="41"/>
      <c r="ERX19" s="41"/>
      <c r="ERY19" s="41"/>
      <c r="ERZ19" s="41"/>
      <c r="ESA19" s="41"/>
      <c r="ESB19" s="41"/>
      <c r="ESC19" s="41"/>
      <c r="ESD19" s="41"/>
      <c r="ESE19" s="41"/>
      <c r="ESF19" s="41"/>
      <c r="ESG19" s="41"/>
      <c r="ESH19" s="41"/>
      <c r="ESI19" s="41"/>
      <c r="ESJ19" s="41"/>
      <c r="ESK19" s="41"/>
      <c r="ESL19" s="41"/>
      <c r="ESM19" s="41"/>
      <c r="ESN19" s="41"/>
      <c r="ESO19" s="41"/>
      <c r="ESP19" s="41"/>
      <c r="ESQ19" s="41"/>
      <c r="ESR19" s="41"/>
      <c r="ESS19" s="41"/>
      <c r="EST19" s="41"/>
      <c r="ESU19" s="41"/>
      <c r="ESV19" s="41"/>
      <c r="ESW19" s="41"/>
      <c r="ESX19" s="41"/>
      <c r="ESY19" s="41"/>
      <c r="ESZ19" s="41"/>
      <c r="ETA19" s="41"/>
      <c r="ETB19" s="41"/>
      <c r="ETC19" s="41"/>
      <c r="ETD19" s="41"/>
      <c r="ETE19" s="41"/>
      <c r="ETF19" s="41"/>
      <c r="ETG19" s="41"/>
      <c r="ETH19" s="41"/>
      <c r="ETI19" s="41"/>
      <c r="ETJ19" s="41"/>
      <c r="ETK19" s="41"/>
      <c r="ETL19" s="41"/>
      <c r="ETM19" s="41"/>
      <c r="ETN19" s="41"/>
      <c r="ETO19" s="41"/>
      <c r="ETP19" s="41"/>
      <c r="ETQ19" s="41"/>
      <c r="ETR19" s="41"/>
      <c r="ETS19" s="41"/>
      <c r="ETT19" s="41"/>
      <c r="ETU19" s="41"/>
      <c r="ETV19" s="41"/>
      <c r="ETW19" s="41"/>
      <c r="ETX19" s="41"/>
      <c r="ETY19" s="41"/>
      <c r="ETZ19" s="41"/>
      <c r="EUA19" s="41"/>
      <c r="EUB19" s="41"/>
      <c r="EUC19" s="41"/>
      <c r="EUD19" s="41"/>
      <c r="EUE19" s="41"/>
      <c r="EUF19" s="41"/>
      <c r="EUG19" s="41"/>
      <c r="EUH19" s="41"/>
      <c r="EUI19" s="41"/>
      <c r="EUJ19" s="41"/>
      <c r="EUK19" s="41"/>
      <c r="EUL19" s="41"/>
      <c r="EUM19" s="41"/>
      <c r="EUN19" s="41"/>
      <c r="EUO19" s="41"/>
      <c r="EUP19" s="41"/>
      <c r="EUQ19" s="41"/>
      <c r="EUR19" s="41"/>
      <c r="EUS19" s="41"/>
      <c r="EUT19" s="41"/>
      <c r="EUU19" s="41"/>
      <c r="EUV19" s="41"/>
      <c r="EUW19" s="41"/>
      <c r="EUX19" s="41"/>
      <c r="EUY19" s="41"/>
      <c r="EUZ19" s="41"/>
      <c r="EVA19" s="41"/>
      <c r="EVB19" s="41"/>
      <c r="EVC19" s="41"/>
      <c r="EVD19" s="41"/>
      <c r="EVE19" s="41"/>
      <c r="EVF19" s="41"/>
      <c r="EVG19" s="41"/>
      <c r="EVH19" s="41"/>
      <c r="EVI19" s="41"/>
      <c r="EVJ19" s="41"/>
      <c r="EVK19" s="41"/>
      <c r="EVL19" s="41"/>
      <c r="EVM19" s="41"/>
      <c r="EVN19" s="41"/>
      <c r="EVO19" s="41"/>
      <c r="EVP19" s="41"/>
      <c r="EVQ19" s="41"/>
      <c r="EVR19" s="41"/>
      <c r="EVS19" s="41"/>
      <c r="EVT19" s="41"/>
      <c r="EVU19" s="41"/>
      <c r="EVV19" s="41"/>
      <c r="EVW19" s="41"/>
      <c r="EVX19" s="41"/>
      <c r="EVY19" s="41"/>
      <c r="EVZ19" s="41"/>
      <c r="EWA19" s="41"/>
      <c r="EWB19" s="41"/>
      <c r="EWC19" s="41"/>
      <c r="EWD19" s="41"/>
      <c r="EWE19" s="41"/>
      <c r="EWF19" s="41"/>
      <c r="EWG19" s="41"/>
      <c r="EWH19" s="41"/>
      <c r="EWI19" s="41"/>
      <c r="EWJ19" s="41"/>
      <c r="EWK19" s="41"/>
      <c r="EWL19" s="41"/>
      <c r="EWM19" s="41"/>
      <c r="EWN19" s="41"/>
      <c r="EWO19" s="41"/>
      <c r="EWP19" s="41"/>
      <c r="EWQ19" s="41"/>
      <c r="EWR19" s="41"/>
      <c r="EWS19" s="41"/>
      <c r="EWT19" s="41"/>
      <c r="EWU19" s="41"/>
      <c r="EWV19" s="41"/>
      <c r="EWW19" s="41"/>
      <c r="EWX19" s="41"/>
      <c r="EWY19" s="41"/>
      <c r="EWZ19" s="41"/>
      <c r="EXA19" s="41"/>
      <c r="EXB19" s="41"/>
      <c r="EXC19" s="41"/>
      <c r="EXD19" s="41"/>
      <c r="EXE19" s="41"/>
      <c r="EXF19" s="41"/>
      <c r="EXG19" s="41"/>
      <c r="EXH19" s="41"/>
      <c r="EXI19" s="41"/>
      <c r="EXJ19" s="41"/>
      <c r="EXK19" s="41"/>
      <c r="EXL19" s="41"/>
      <c r="EXM19" s="41"/>
      <c r="EXN19" s="41"/>
      <c r="EXO19" s="41"/>
      <c r="EXP19" s="41"/>
      <c r="EXQ19" s="41"/>
      <c r="EXR19" s="41"/>
      <c r="EXS19" s="41"/>
      <c r="EXT19" s="41"/>
      <c r="EXU19" s="41"/>
      <c r="EXV19" s="41"/>
      <c r="EXW19" s="41"/>
      <c r="EXX19" s="41"/>
      <c r="EXY19" s="41"/>
      <c r="EXZ19" s="41"/>
      <c r="EYA19" s="41"/>
      <c r="EYB19" s="41"/>
      <c r="EYC19" s="41"/>
      <c r="EYD19" s="41"/>
      <c r="EYE19" s="41"/>
      <c r="EYF19" s="41"/>
      <c r="EYG19" s="41"/>
      <c r="EYH19" s="41"/>
      <c r="EYI19" s="41"/>
      <c r="EYJ19" s="41"/>
      <c r="EYK19" s="41"/>
      <c r="EYL19" s="41"/>
      <c r="EYM19" s="41"/>
      <c r="EYN19" s="41"/>
      <c r="EYO19" s="41"/>
      <c r="EYP19" s="41"/>
      <c r="EYQ19" s="41"/>
      <c r="EYR19" s="41"/>
      <c r="EYS19" s="41"/>
      <c r="EYT19" s="41"/>
      <c r="EYU19" s="41"/>
      <c r="EYV19" s="41"/>
      <c r="EYW19" s="41"/>
      <c r="EYX19" s="41"/>
      <c r="EYY19" s="41"/>
      <c r="EYZ19" s="41"/>
      <c r="EZA19" s="41"/>
      <c r="EZB19" s="41"/>
      <c r="EZC19" s="41"/>
      <c r="EZD19" s="41"/>
      <c r="EZE19" s="41"/>
      <c r="EZF19" s="41"/>
      <c r="EZG19" s="41"/>
      <c r="EZH19" s="41"/>
      <c r="EZI19" s="41"/>
      <c r="EZJ19" s="41"/>
      <c r="EZK19" s="41"/>
      <c r="EZL19" s="41"/>
      <c r="EZM19" s="41"/>
      <c r="EZN19" s="41"/>
      <c r="EZO19" s="41"/>
      <c r="EZP19" s="41"/>
      <c r="EZQ19" s="41"/>
      <c r="EZR19" s="41"/>
      <c r="EZS19" s="41"/>
      <c r="EZT19" s="41"/>
      <c r="EZU19" s="41"/>
      <c r="EZV19" s="41"/>
      <c r="EZW19" s="41"/>
      <c r="EZX19" s="41"/>
      <c r="EZY19" s="41"/>
      <c r="EZZ19" s="41"/>
      <c r="FAA19" s="41"/>
      <c r="FAB19" s="41"/>
      <c r="FAC19" s="41"/>
      <c r="FAD19" s="41"/>
      <c r="FAE19" s="41"/>
      <c r="FAF19" s="41"/>
      <c r="FAG19" s="41"/>
      <c r="FAH19" s="41"/>
      <c r="FAI19" s="41"/>
      <c r="FAJ19" s="41"/>
      <c r="FAK19" s="41"/>
      <c r="FAL19" s="41"/>
      <c r="FAM19" s="41"/>
      <c r="FAN19" s="41"/>
      <c r="FAO19" s="41"/>
      <c r="FAP19" s="41"/>
      <c r="FAQ19" s="41"/>
      <c r="FAR19" s="41"/>
      <c r="FAS19" s="41"/>
      <c r="FAT19" s="41"/>
      <c r="FAU19" s="41"/>
      <c r="FAV19" s="41"/>
      <c r="FAW19" s="41"/>
      <c r="FAX19" s="41"/>
      <c r="FAY19" s="41"/>
      <c r="FAZ19" s="41"/>
      <c r="FBA19" s="41"/>
      <c r="FBB19" s="41"/>
      <c r="FBC19" s="41"/>
      <c r="FBD19" s="41"/>
      <c r="FBE19" s="41"/>
      <c r="FBF19" s="41"/>
      <c r="FBG19" s="41"/>
      <c r="FBH19" s="41"/>
      <c r="FBI19" s="41"/>
      <c r="FBJ19" s="41"/>
      <c r="FBK19" s="41"/>
      <c r="FBL19" s="41"/>
      <c r="FBM19" s="41"/>
      <c r="FBN19" s="41"/>
      <c r="FBO19" s="41"/>
      <c r="FBP19" s="41"/>
      <c r="FBQ19" s="41"/>
      <c r="FBR19" s="41"/>
      <c r="FBS19" s="41"/>
      <c r="FBT19" s="41"/>
      <c r="FBU19" s="41"/>
      <c r="FBV19" s="41"/>
      <c r="FBW19" s="41"/>
      <c r="FBX19" s="41"/>
      <c r="FBY19" s="41"/>
      <c r="FBZ19" s="41"/>
      <c r="FCA19" s="41"/>
      <c r="FCB19" s="41"/>
      <c r="FCC19" s="41"/>
      <c r="FCD19" s="41"/>
      <c r="FCE19" s="41"/>
      <c r="FCF19" s="41"/>
      <c r="FCG19" s="41"/>
      <c r="FCH19" s="41"/>
      <c r="FCI19" s="41"/>
      <c r="FCJ19" s="41"/>
      <c r="FCK19" s="41"/>
      <c r="FCL19" s="41"/>
      <c r="FCM19" s="41"/>
      <c r="FCN19" s="41"/>
      <c r="FCO19" s="41"/>
      <c r="FCP19" s="41"/>
      <c r="FCQ19" s="41"/>
      <c r="FCR19" s="41"/>
      <c r="FCS19" s="41"/>
      <c r="FCT19" s="41"/>
      <c r="FCU19" s="41"/>
      <c r="FCV19" s="41"/>
      <c r="FCW19" s="41"/>
      <c r="FCX19" s="41"/>
      <c r="FCY19" s="41"/>
      <c r="FCZ19" s="41"/>
      <c r="FDA19" s="41"/>
      <c r="FDB19" s="41"/>
      <c r="FDC19" s="41"/>
      <c r="FDD19" s="41"/>
      <c r="FDE19" s="41"/>
      <c r="FDF19" s="41"/>
      <c r="FDG19" s="41"/>
      <c r="FDH19" s="41"/>
      <c r="FDI19" s="41"/>
      <c r="FDJ19" s="41"/>
      <c r="FDK19" s="41"/>
      <c r="FDL19" s="41"/>
      <c r="FDM19" s="41"/>
      <c r="FDN19" s="41"/>
      <c r="FDO19" s="41"/>
      <c r="FDP19" s="41"/>
      <c r="FDQ19" s="41"/>
      <c r="FDR19" s="41"/>
      <c r="FDS19" s="41"/>
      <c r="FDT19" s="41"/>
      <c r="FDU19" s="41"/>
      <c r="FDV19" s="41"/>
      <c r="FDW19" s="41"/>
      <c r="FDX19" s="41"/>
      <c r="FDY19" s="41"/>
      <c r="FDZ19" s="41"/>
      <c r="FEA19" s="41"/>
      <c r="FEB19" s="41"/>
      <c r="FEC19" s="41"/>
      <c r="FED19" s="41"/>
      <c r="FEE19" s="41"/>
      <c r="FEF19" s="41"/>
      <c r="FEG19" s="41"/>
      <c r="FEH19" s="41"/>
      <c r="FEI19" s="41"/>
      <c r="FEJ19" s="41"/>
      <c r="FEK19" s="41"/>
      <c r="FEL19" s="41"/>
      <c r="FEM19" s="41"/>
      <c r="FEN19" s="41"/>
      <c r="FEO19" s="41"/>
      <c r="FEP19" s="41"/>
      <c r="FEQ19" s="41"/>
      <c r="FER19" s="41"/>
      <c r="FES19" s="41"/>
      <c r="FET19" s="41"/>
      <c r="FEU19" s="41"/>
      <c r="FEV19" s="41"/>
      <c r="FEW19" s="41"/>
      <c r="FEX19" s="41"/>
      <c r="FEY19" s="41"/>
      <c r="FEZ19" s="41"/>
      <c r="FFA19" s="41"/>
      <c r="FFB19" s="41"/>
      <c r="FFC19" s="41"/>
      <c r="FFD19" s="41"/>
      <c r="FFE19" s="41"/>
      <c r="FFF19" s="41"/>
      <c r="FFG19" s="41"/>
      <c r="FFH19" s="41"/>
      <c r="FFI19" s="41"/>
      <c r="FFJ19" s="41"/>
      <c r="FFK19" s="41"/>
      <c r="FFL19" s="41"/>
      <c r="FFM19" s="41"/>
      <c r="FFN19" s="41"/>
      <c r="FFO19" s="41"/>
      <c r="FFP19" s="41"/>
      <c r="FFQ19" s="41"/>
      <c r="FFR19" s="41"/>
      <c r="FFS19" s="41"/>
      <c r="FFT19" s="41"/>
      <c r="FFU19" s="41"/>
      <c r="FFV19" s="41"/>
      <c r="FFW19" s="41"/>
      <c r="FFX19" s="41"/>
      <c r="FFY19" s="41"/>
      <c r="FFZ19" s="41"/>
      <c r="FGA19" s="41"/>
      <c r="FGB19" s="41"/>
      <c r="FGC19" s="41"/>
      <c r="FGD19" s="41"/>
      <c r="FGE19" s="41"/>
      <c r="FGF19" s="41"/>
      <c r="FGG19" s="41"/>
      <c r="FGH19" s="41"/>
      <c r="FGI19" s="41"/>
      <c r="FGJ19" s="41"/>
      <c r="FGK19" s="41"/>
      <c r="FGL19" s="41"/>
      <c r="FGM19" s="41"/>
      <c r="FGN19" s="41"/>
      <c r="FGO19" s="41"/>
      <c r="FGP19" s="41"/>
      <c r="FGQ19" s="41"/>
      <c r="FGR19" s="41"/>
      <c r="FGS19" s="41"/>
      <c r="FGT19" s="41"/>
      <c r="FGU19" s="41"/>
      <c r="FGV19" s="41"/>
      <c r="FGW19" s="41"/>
      <c r="FGX19" s="41"/>
      <c r="FGY19" s="41"/>
      <c r="FGZ19" s="41"/>
      <c r="FHA19" s="41"/>
      <c r="FHB19" s="41"/>
      <c r="FHC19" s="41"/>
      <c r="FHD19" s="41"/>
      <c r="FHE19" s="41"/>
      <c r="FHF19" s="41"/>
      <c r="FHG19" s="41"/>
      <c r="FHH19" s="41"/>
      <c r="FHI19" s="41"/>
      <c r="FHJ19" s="41"/>
      <c r="FHK19" s="41"/>
      <c r="FHL19" s="41"/>
      <c r="FHM19" s="41"/>
      <c r="FHN19" s="41"/>
      <c r="FHO19" s="41"/>
      <c r="FHP19" s="41"/>
      <c r="FHQ19" s="41"/>
      <c r="FHR19" s="41"/>
      <c r="FHS19" s="41"/>
      <c r="FHT19" s="41"/>
      <c r="FHU19" s="41"/>
      <c r="FHV19" s="41"/>
      <c r="FHW19" s="41"/>
      <c r="FHX19" s="41"/>
      <c r="FHY19" s="41"/>
      <c r="FHZ19" s="41"/>
      <c r="FIA19" s="41"/>
      <c r="FIB19" s="41"/>
      <c r="FIC19" s="41"/>
      <c r="FID19" s="41"/>
      <c r="FIE19" s="41"/>
      <c r="FIF19" s="41"/>
      <c r="FIG19" s="41"/>
      <c r="FIH19" s="41"/>
      <c r="FII19" s="41"/>
      <c r="FIJ19" s="41"/>
      <c r="FIK19" s="41"/>
      <c r="FIL19" s="41"/>
      <c r="FIM19" s="41"/>
      <c r="FIN19" s="41"/>
      <c r="FIO19" s="41"/>
      <c r="FIP19" s="41"/>
      <c r="FIQ19" s="41"/>
      <c r="FIR19" s="41"/>
      <c r="FIS19" s="41"/>
      <c r="FIT19" s="41"/>
      <c r="FIU19" s="41"/>
      <c r="FIV19" s="41"/>
      <c r="FIW19" s="41"/>
      <c r="FIX19" s="41"/>
      <c r="FIY19" s="41"/>
      <c r="FIZ19" s="41"/>
      <c r="FJA19" s="41"/>
      <c r="FJB19" s="41"/>
      <c r="FJC19" s="41"/>
      <c r="FJD19" s="41"/>
      <c r="FJE19" s="41"/>
      <c r="FJF19" s="41"/>
      <c r="FJG19" s="41"/>
      <c r="FJH19" s="41"/>
      <c r="FJI19" s="41"/>
      <c r="FJJ19" s="41"/>
      <c r="FJK19" s="41"/>
      <c r="FJL19" s="41"/>
      <c r="FJM19" s="41"/>
      <c r="FJN19" s="41"/>
      <c r="FJO19" s="41"/>
      <c r="FJP19" s="41"/>
      <c r="FJQ19" s="41"/>
      <c r="FJR19" s="41"/>
      <c r="FJS19" s="41"/>
      <c r="FJT19" s="41"/>
      <c r="FJU19" s="41"/>
      <c r="FJV19" s="41"/>
      <c r="FJW19" s="41"/>
      <c r="FJX19" s="41"/>
      <c r="FJY19" s="41"/>
      <c r="FJZ19" s="41"/>
      <c r="FKA19" s="41"/>
      <c r="FKB19" s="41"/>
      <c r="FKC19" s="41"/>
      <c r="FKD19" s="41"/>
      <c r="FKE19" s="41"/>
      <c r="FKF19" s="41"/>
      <c r="FKG19" s="41"/>
      <c r="FKH19" s="41"/>
      <c r="FKI19" s="41"/>
      <c r="FKJ19" s="41"/>
      <c r="FKK19" s="41"/>
      <c r="FKL19" s="41"/>
      <c r="FKM19" s="41"/>
      <c r="FKN19" s="41"/>
      <c r="FKO19" s="41"/>
      <c r="FKP19" s="41"/>
      <c r="FKQ19" s="41"/>
      <c r="FKR19" s="41"/>
      <c r="FKS19" s="41"/>
      <c r="FKT19" s="41"/>
      <c r="FKU19" s="41"/>
      <c r="FKV19" s="41"/>
      <c r="FKW19" s="41"/>
      <c r="FKX19" s="41"/>
      <c r="FKY19" s="41"/>
      <c r="FKZ19" s="41"/>
      <c r="FLA19" s="41"/>
      <c r="FLB19" s="41"/>
      <c r="FLC19" s="41"/>
      <c r="FLD19" s="41"/>
      <c r="FLE19" s="41"/>
      <c r="FLF19" s="41"/>
      <c r="FLG19" s="41"/>
      <c r="FLH19" s="41"/>
      <c r="FLI19" s="41"/>
      <c r="FLJ19" s="41"/>
      <c r="FLK19" s="41"/>
      <c r="FLL19" s="41"/>
      <c r="FLM19" s="41"/>
      <c r="FLN19" s="41"/>
      <c r="FLO19" s="41"/>
      <c r="FLP19" s="41"/>
      <c r="FLQ19" s="41"/>
      <c r="FLR19" s="41"/>
      <c r="FLS19" s="41"/>
      <c r="FLT19" s="41"/>
      <c r="FLU19" s="41"/>
      <c r="FLV19" s="41"/>
      <c r="FLW19" s="41"/>
      <c r="FLX19" s="41"/>
      <c r="FLY19" s="41"/>
      <c r="FLZ19" s="41"/>
      <c r="FMA19" s="41"/>
      <c r="FMB19" s="41"/>
      <c r="FMC19" s="41"/>
      <c r="FMD19" s="41"/>
      <c r="FME19" s="41"/>
      <c r="FMF19" s="41"/>
      <c r="FMG19" s="41"/>
      <c r="FMH19" s="41"/>
      <c r="FMI19" s="41"/>
      <c r="FMJ19" s="41"/>
      <c r="FMK19" s="41"/>
      <c r="FML19" s="41"/>
      <c r="FMM19" s="41"/>
      <c r="FMN19" s="41"/>
      <c r="FMO19" s="41"/>
      <c r="FMP19" s="41"/>
      <c r="FMQ19" s="41"/>
      <c r="FMR19" s="41"/>
      <c r="FMS19" s="41"/>
      <c r="FMT19" s="41"/>
      <c r="FMU19" s="41"/>
      <c r="FMV19" s="41"/>
      <c r="FMW19" s="41"/>
      <c r="FMX19" s="41"/>
      <c r="FMY19" s="41"/>
      <c r="FMZ19" s="41"/>
      <c r="FNA19" s="41"/>
      <c r="FNB19" s="41"/>
      <c r="FNC19" s="41"/>
      <c r="FND19" s="41"/>
      <c r="FNE19" s="41"/>
      <c r="FNF19" s="41"/>
      <c r="FNG19" s="41"/>
      <c r="FNH19" s="41"/>
      <c r="FNI19" s="41"/>
      <c r="FNJ19" s="41"/>
      <c r="FNK19" s="41"/>
      <c r="FNL19" s="41"/>
      <c r="FNM19" s="41"/>
      <c r="FNN19" s="41"/>
      <c r="FNO19" s="41"/>
      <c r="FNP19" s="41"/>
      <c r="FNQ19" s="41"/>
      <c r="FNR19" s="41"/>
      <c r="FNS19" s="41"/>
      <c r="FNT19" s="41"/>
      <c r="FNU19" s="41"/>
      <c r="FNV19" s="41"/>
      <c r="FNW19" s="41"/>
      <c r="FNX19" s="41"/>
      <c r="FNY19" s="41"/>
      <c r="FNZ19" s="41"/>
      <c r="FOA19" s="41"/>
      <c r="FOB19" s="41"/>
      <c r="FOC19" s="41"/>
      <c r="FOD19" s="41"/>
      <c r="FOE19" s="41"/>
      <c r="FOF19" s="41"/>
      <c r="FOG19" s="41"/>
      <c r="FOH19" s="41"/>
      <c r="FOI19" s="41"/>
      <c r="FOJ19" s="41"/>
      <c r="FOK19" s="41"/>
      <c r="FOL19" s="41"/>
      <c r="FOM19" s="41"/>
      <c r="FON19" s="41"/>
      <c r="FOO19" s="41"/>
      <c r="FOP19" s="41"/>
      <c r="FOQ19" s="41"/>
      <c r="FOR19" s="41"/>
      <c r="FOS19" s="41"/>
      <c r="FOT19" s="41"/>
      <c r="FOU19" s="41"/>
      <c r="FOV19" s="41"/>
      <c r="FOW19" s="41"/>
      <c r="FOX19" s="41"/>
      <c r="FOY19" s="41"/>
      <c r="FOZ19" s="41"/>
      <c r="FPA19" s="41"/>
      <c r="FPB19" s="41"/>
      <c r="FPC19" s="41"/>
      <c r="FPD19" s="41"/>
      <c r="FPE19" s="41"/>
      <c r="FPF19" s="41"/>
      <c r="FPG19" s="41"/>
      <c r="FPH19" s="41"/>
      <c r="FPI19" s="41"/>
      <c r="FPJ19" s="41"/>
      <c r="FPK19" s="41"/>
      <c r="FPL19" s="41"/>
      <c r="FPM19" s="41"/>
      <c r="FPN19" s="41"/>
      <c r="FPO19" s="41"/>
      <c r="FPP19" s="41"/>
      <c r="FPQ19" s="41"/>
      <c r="FPR19" s="41"/>
      <c r="FPS19" s="41"/>
      <c r="FPT19" s="41"/>
      <c r="FPU19" s="41"/>
      <c r="FPV19" s="41"/>
      <c r="FPW19" s="41"/>
      <c r="FPX19" s="41"/>
      <c r="FPY19" s="41"/>
      <c r="FPZ19" s="41"/>
      <c r="FQA19" s="41"/>
      <c r="FQB19" s="41"/>
      <c r="FQC19" s="41"/>
      <c r="FQD19" s="41"/>
      <c r="FQE19" s="41"/>
      <c r="FQF19" s="41"/>
      <c r="FQG19" s="41"/>
      <c r="FQH19" s="41"/>
      <c r="FQI19" s="41"/>
      <c r="FQJ19" s="41"/>
      <c r="FQK19" s="41"/>
      <c r="FQL19" s="41"/>
      <c r="FQM19" s="41"/>
      <c r="FQN19" s="41"/>
      <c r="FQO19" s="41"/>
      <c r="FQP19" s="41"/>
      <c r="FQQ19" s="41"/>
      <c r="FQR19" s="41"/>
      <c r="FQS19" s="41"/>
      <c r="FQT19" s="41"/>
      <c r="FQU19" s="41"/>
      <c r="FQV19" s="41"/>
      <c r="FQW19" s="41"/>
      <c r="FQX19" s="41"/>
      <c r="FQY19" s="41"/>
      <c r="FQZ19" s="41"/>
      <c r="FRA19" s="41"/>
      <c r="FRB19" s="41"/>
      <c r="FRC19" s="41"/>
      <c r="FRD19" s="41"/>
      <c r="FRE19" s="41"/>
      <c r="FRF19" s="41"/>
      <c r="FRG19" s="41"/>
      <c r="FRH19" s="41"/>
      <c r="FRI19" s="41"/>
      <c r="FRJ19" s="41"/>
      <c r="FRK19" s="41"/>
      <c r="FRL19" s="41"/>
      <c r="FRM19" s="41"/>
      <c r="FRN19" s="41"/>
      <c r="FRO19" s="41"/>
      <c r="FRP19" s="41"/>
      <c r="FRQ19" s="41"/>
      <c r="FRR19" s="41"/>
      <c r="FRS19" s="41"/>
      <c r="FRT19" s="41"/>
      <c r="FRU19" s="41"/>
      <c r="FRV19" s="41"/>
      <c r="FRW19" s="41"/>
      <c r="FRX19" s="41"/>
      <c r="FRY19" s="41"/>
      <c r="FRZ19" s="41"/>
      <c r="FSA19" s="41"/>
      <c r="FSB19" s="41"/>
      <c r="FSC19" s="41"/>
      <c r="FSD19" s="41"/>
      <c r="FSE19" s="41"/>
      <c r="FSF19" s="41"/>
      <c r="FSG19" s="41"/>
      <c r="FSH19" s="41"/>
      <c r="FSI19" s="41"/>
      <c r="FSJ19" s="41"/>
      <c r="FSK19" s="41"/>
      <c r="FSL19" s="41"/>
      <c r="FSM19" s="41"/>
      <c r="FSN19" s="41"/>
      <c r="FSO19" s="41"/>
      <c r="FSP19" s="41"/>
      <c r="FSQ19" s="41"/>
      <c r="FSR19" s="41"/>
      <c r="FSS19" s="41"/>
      <c r="FST19" s="41"/>
      <c r="FSU19" s="41"/>
      <c r="FSV19" s="41"/>
      <c r="FSW19" s="41"/>
      <c r="FSX19" s="41"/>
      <c r="FSY19" s="41"/>
      <c r="FSZ19" s="41"/>
      <c r="FTA19" s="41"/>
      <c r="FTB19" s="41"/>
      <c r="FTC19" s="41"/>
      <c r="FTD19" s="41"/>
      <c r="FTE19" s="41"/>
      <c r="FTF19" s="41"/>
      <c r="FTG19" s="41"/>
      <c r="FTH19" s="41"/>
      <c r="FTI19" s="41"/>
      <c r="FTJ19" s="41"/>
      <c r="FTK19" s="41"/>
      <c r="FTL19" s="41"/>
      <c r="FTM19" s="41"/>
      <c r="FTN19" s="41"/>
      <c r="FTO19" s="41"/>
      <c r="FTP19" s="41"/>
      <c r="FTQ19" s="41"/>
      <c r="FTR19" s="41"/>
      <c r="FTS19" s="41"/>
      <c r="FTT19" s="41"/>
      <c r="FTU19" s="41"/>
      <c r="FTV19" s="41"/>
      <c r="FTW19" s="41"/>
      <c r="FTX19" s="41"/>
      <c r="FTY19" s="41"/>
      <c r="FTZ19" s="41"/>
      <c r="FUA19" s="41"/>
      <c r="FUB19" s="41"/>
      <c r="FUC19" s="41"/>
      <c r="FUD19" s="41"/>
      <c r="FUE19" s="41"/>
      <c r="FUF19" s="41"/>
      <c r="FUG19" s="41"/>
      <c r="FUH19" s="41"/>
      <c r="FUI19" s="41"/>
      <c r="FUJ19" s="41"/>
      <c r="FUK19" s="41"/>
      <c r="FUL19" s="41"/>
      <c r="FUM19" s="41"/>
      <c r="FUN19" s="41"/>
      <c r="FUO19" s="41"/>
      <c r="FUP19" s="41"/>
      <c r="FUQ19" s="41"/>
      <c r="FUR19" s="41"/>
      <c r="FUS19" s="41"/>
      <c r="FUT19" s="41"/>
      <c r="FUU19" s="41"/>
      <c r="FUV19" s="41"/>
      <c r="FUW19" s="41"/>
      <c r="FUX19" s="41"/>
      <c r="FUY19" s="41"/>
      <c r="FUZ19" s="41"/>
      <c r="FVA19" s="41"/>
      <c r="FVB19" s="41"/>
      <c r="FVC19" s="41"/>
      <c r="FVD19" s="41"/>
      <c r="FVE19" s="41"/>
      <c r="FVF19" s="41"/>
      <c r="FVG19" s="41"/>
      <c r="FVH19" s="41"/>
      <c r="FVI19" s="41"/>
      <c r="FVJ19" s="41"/>
      <c r="FVK19" s="41"/>
      <c r="FVL19" s="41"/>
      <c r="FVM19" s="41"/>
      <c r="FVN19" s="41"/>
      <c r="FVO19" s="41"/>
      <c r="FVP19" s="41"/>
      <c r="FVQ19" s="41"/>
      <c r="FVR19" s="41"/>
      <c r="FVS19" s="41"/>
      <c r="FVT19" s="41"/>
      <c r="FVU19" s="41"/>
      <c r="FVV19" s="41"/>
      <c r="FVW19" s="41"/>
      <c r="FVX19" s="41"/>
      <c r="FVY19" s="41"/>
      <c r="FVZ19" s="41"/>
      <c r="FWA19" s="41"/>
      <c r="FWB19" s="41"/>
      <c r="FWC19" s="41"/>
      <c r="FWD19" s="41"/>
      <c r="FWE19" s="41"/>
      <c r="FWF19" s="41"/>
      <c r="FWG19" s="41"/>
      <c r="FWH19" s="41"/>
      <c r="FWI19" s="41"/>
      <c r="FWJ19" s="41"/>
      <c r="FWK19" s="41"/>
      <c r="FWL19" s="41"/>
      <c r="FWM19" s="41"/>
      <c r="FWN19" s="41"/>
      <c r="FWO19" s="41"/>
      <c r="FWP19" s="41"/>
      <c r="FWQ19" s="41"/>
      <c r="FWR19" s="41"/>
      <c r="FWS19" s="41"/>
      <c r="FWT19" s="41"/>
      <c r="FWU19" s="41"/>
      <c r="FWV19" s="41"/>
      <c r="FWW19" s="41"/>
      <c r="FWX19" s="41"/>
      <c r="FWY19" s="41"/>
      <c r="FWZ19" s="41"/>
      <c r="FXA19" s="41"/>
      <c r="FXB19" s="41"/>
      <c r="FXC19" s="41"/>
      <c r="FXD19" s="41"/>
      <c r="FXE19" s="41"/>
      <c r="FXF19" s="41"/>
      <c r="FXG19" s="41"/>
      <c r="FXH19" s="41"/>
      <c r="FXI19" s="41"/>
      <c r="FXJ19" s="41"/>
      <c r="FXK19" s="41"/>
      <c r="FXL19" s="41"/>
      <c r="FXM19" s="41"/>
      <c r="FXN19" s="41"/>
      <c r="FXO19" s="41"/>
      <c r="FXP19" s="41"/>
      <c r="FXQ19" s="41"/>
      <c r="FXR19" s="41"/>
      <c r="FXS19" s="41"/>
      <c r="FXT19" s="41"/>
      <c r="FXU19" s="41"/>
      <c r="FXV19" s="41"/>
      <c r="FXW19" s="41"/>
      <c r="FXX19" s="41"/>
      <c r="FXY19" s="41"/>
      <c r="FXZ19" s="41"/>
      <c r="FYA19" s="41"/>
      <c r="FYB19" s="41"/>
      <c r="FYC19" s="41"/>
      <c r="FYD19" s="41"/>
      <c r="FYE19" s="41"/>
      <c r="FYF19" s="41"/>
      <c r="FYG19" s="41"/>
      <c r="FYH19" s="41"/>
      <c r="FYI19" s="41"/>
      <c r="FYJ19" s="41"/>
      <c r="FYK19" s="41"/>
      <c r="FYL19" s="41"/>
      <c r="FYM19" s="41"/>
      <c r="FYN19" s="41"/>
      <c r="FYO19" s="41"/>
      <c r="FYP19" s="41"/>
      <c r="FYQ19" s="41"/>
      <c r="FYR19" s="41"/>
      <c r="FYS19" s="41"/>
      <c r="FYT19" s="41"/>
      <c r="FYU19" s="41"/>
      <c r="FYV19" s="41"/>
      <c r="FYW19" s="41"/>
      <c r="FYX19" s="41"/>
      <c r="FYY19" s="41"/>
      <c r="FYZ19" s="41"/>
      <c r="FZA19" s="41"/>
      <c r="FZB19" s="41"/>
      <c r="FZC19" s="41"/>
      <c r="FZD19" s="41"/>
      <c r="FZE19" s="41"/>
      <c r="FZF19" s="41"/>
      <c r="FZG19" s="41"/>
      <c r="FZH19" s="41"/>
      <c r="FZI19" s="41"/>
      <c r="FZJ19" s="41"/>
      <c r="FZK19" s="41"/>
      <c r="FZL19" s="41"/>
      <c r="FZM19" s="41"/>
      <c r="FZN19" s="41"/>
      <c r="FZO19" s="41"/>
      <c r="FZP19" s="41"/>
      <c r="FZQ19" s="41"/>
      <c r="FZR19" s="41"/>
      <c r="FZS19" s="41"/>
      <c r="FZT19" s="41"/>
      <c r="FZU19" s="41"/>
      <c r="FZV19" s="41"/>
      <c r="FZW19" s="41"/>
      <c r="FZX19" s="41"/>
      <c r="FZY19" s="41"/>
      <c r="FZZ19" s="41"/>
      <c r="GAA19" s="41"/>
      <c r="GAB19" s="41"/>
      <c r="GAC19" s="41"/>
      <c r="GAD19" s="41"/>
      <c r="GAE19" s="41"/>
      <c r="GAF19" s="41"/>
      <c r="GAG19" s="41"/>
      <c r="GAH19" s="41"/>
      <c r="GAI19" s="41"/>
      <c r="GAJ19" s="41"/>
      <c r="GAK19" s="41"/>
      <c r="GAL19" s="41"/>
      <c r="GAM19" s="41"/>
      <c r="GAN19" s="41"/>
      <c r="GAO19" s="41"/>
      <c r="GAP19" s="41"/>
      <c r="GAQ19" s="41"/>
      <c r="GAR19" s="41"/>
      <c r="GAS19" s="41"/>
      <c r="GAT19" s="41"/>
      <c r="GAU19" s="41"/>
      <c r="GAV19" s="41"/>
      <c r="GAW19" s="41"/>
      <c r="GAX19" s="41"/>
      <c r="GAY19" s="41"/>
      <c r="GAZ19" s="41"/>
      <c r="GBA19" s="41"/>
      <c r="GBB19" s="41"/>
      <c r="GBC19" s="41"/>
      <c r="GBD19" s="41"/>
      <c r="GBE19" s="41"/>
      <c r="GBF19" s="41"/>
      <c r="GBG19" s="41"/>
      <c r="GBH19" s="41"/>
      <c r="GBI19" s="41"/>
      <c r="GBJ19" s="41"/>
      <c r="GBK19" s="41"/>
      <c r="GBL19" s="41"/>
      <c r="GBM19" s="41"/>
      <c r="GBN19" s="41"/>
      <c r="GBO19" s="41"/>
      <c r="GBP19" s="41"/>
      <c r="GBQ19" s="41"/>
      <c r="GBR19" s="41"/>
      <c r="GBS19" s="41"/>
      <c r="GBT19" s="41"/>
      <c r="GBU19" s="41"/>
      <c r="GBV19" s="41"/>
      <c r="GBW19" s="41"/>
      <c r="GBX19" s="41"/>
      <c r="GBY19" s="41"/>
      <c r="GBZ19" s="41"/>
      <c r="GCA19" s="41"/>
      <c r="GCB19" s="41"/>
      <c r="GCC19" s="41"/>
      <c r="GCD19" s="41"/>
      <c r="GCE19" s="41"/>
      <c r="GCF19" s="41"/>
      <c r="GCG19" s="41"/>
      <c r="GCH19" s="41"/>
      <c r="GCI19" s="41"/>
      <c r="GCJ19" s="41"/>
      <c r="GCK19" s="41"/>
      <c r="GCL19" s="41"/>
      <c r="GCM19" s="41"/>
      <c r="GCN19" s="41"/>
      <c r="GCO19" s="41"/>
      <c r="GCP19" s="41"/>
      <c r="GCQ19" s="41"/>
      <c r="GCR19" s="41"/>
      <c r="GCS19" s="41"/>
      <c r="GCT19" s="41"/>
      <c r="GCU19" s="41"/>
      <c r="GCV19" s="41"/>
      <c r="GCW19" s="41"/>
      <c r="GCX19" s="41"/>
      <c r="GCY19" s="41"/>
      <c r="GCZ19" s="41"/>
      <c r="GDA19" s="41"/>
      <c r="GDB19" s="41"/>
      <c r="GDC19" s="41"/>
      <c r="GDD19" s="41"/>
      <c r="GDE19" s="41"/>
      <c r="GDF19" s="41"/>
      <c r="GDG19" s="41"/>
      <c r="GDH19" s="41"/>
      <c r="GDI19" s="41"/>
      <c r="GDJ19" s="41"/>
      <c r="GDK19" s="41"/>
      <c r="GDL19" s="41"/>
      <c r="GDM19" s="41"/>
      <c r="GDN19" s="41"/>
      <c r="GDO19" s="41"/>
      <c r="GDP19" s="41"/>
      <c r="GDQ19" s="41"/>
      <c r="GDR19" s="41"/>
      <c r="GDS19" s="41"/>
      <c r="GDT19" s="41"/>
      <c r="GDU19" s="41"/>
      <c r="GDV19" s="41"/>
      <c r="GDW19" s="41"/>
      <c r="GDX19" s="41"/>
      <c r="GDY19" s="41"/>
      <c r="GDZ19" s="41"/>
      <c r="GEA19" s="41"/>
      <c r="GEB19" s="41"/>
      <c r="GEC19" s="41"/>
      <c r="GED19" s="41"/>
      <c r="GEE19" s="41"/>
      <c r="GEF19" s="41"/>
      <c r="GEG19" s="41"/>
      <c r="GEH19" s="41"/>
      <c r="GEI19" s="41"/>
      <c r="GEJ19" s="41"/>
      <c r="GEK19" s="41"/>
      <c r="GEL19" s="41"/>
      <c r="GEM19" s="41"/>
      <c r="GEN19" s="41"/>
      <c r="GEO19" s="41"/>
      <c r="GEP19" s="41"/>
      <c r="GEQ19" s="41"/>
      <c r="GER19" s="41"/>
      <c r="GES19" s="41"/>
      <c r="GET19" s="41"/>
      <c r="GEU19" s="41"/>
      <c r="GEV19" s="41"/>
      <c r="GEW19" s="41"/>
      <c r="GEX19" s="41"/>
      <c r="GEY19" s="41"/>
      <c r="GEZ19" s="41"/>
      <c r="GFA19" s="41"/>
      <c r="GFB19" s="41"/>
      <c r="GFC19" s="41"/>
      <c r="GFD19" s="41"/>
      <c r="GFE19" s="41"/>
      <c r="GFF19" s="41"/>
      <c r="GFG19" s="41"/>
      <c r="GFH19" s="41"/>
      <c r="GFI19" s="41"/>
      <c r="GFJ19" s="41"/>
      <c r="GFK19" s="41"/>
      <c r="GFL19" s="41"/>
      <c r="GFM19" s="41"/>
      <c r="GFN19" s="41"/>
      <c r="GFO19" s="41"/>
      <c r="GFP19" s="41"/>
      <c r="GFQ19" s="41"/>
      <c r="GFR19" s="41"/>
      <c r="GFS19" s="41"/>
      <c r="GFT19" s="41"/>
      <c r="GFU19" s="41"/>
      <c r="GFV19" s="41"/>
      <c r="GFW19" s="41"/>
      <c r="GFX19" s="41"/>
      <c r="GFY19" s="41"/>
      <c r="GFZ19" s="41"/>
      <c r="GGA19" s="41"/>
      <c r="GGB19" s="41"/>
      <c r="GGC19" s="41"/>
      <c r="GGD19" s="41"/>
      <c r="GGE19" s="41"/>
      <c r="GGF19" s="41"/>
      <c r="GGG19" s="41"/>
      <c r="GGH19" s="41"/>
      <c r="GGI19" s="41"/>
      <c r="GGJ19" s="41"/>
      <c r="GGK19" s="41"/>
      <c r="GGL19" s="41"/>
      <c r="GGM19" s="41"/>
      <c r="GGN19" s="41"/>
      <c r="GGO19" s="41"/>
      <c r="GGP19" s="41"/>
      <c r="GGQ19" s="41"/>
      <c r="GGR19" s="41"/>
      <c r="GGS19" s="41"/>
      <c r="GGT19" s="41"/>
      <c r="GGU19" s="41"/>
      <c r="GGV19" s="41"/>
      <c r="GGW19" s="41"/>
      <c r="GGX19" s="41"/>
      <c r="GGY19" s="41"/>
      <c r="GGZ19" s="41"/>
      <c r="GHA19" s="41"/>
      <c r="GHB19" s="41"/>
      <c r="GHC19" s="41"/>
      <c r="GHD19" s="41"/>
      <c r="GHE19" s="41"/>
      <c r="GHF19" s="41"/>
      <c r="GHG19" s="41"/>
      <c r="GHH19" s="41"/>
      <c r="GHI19" s="41"/>
      <c r="GHJ19" s="41"/>
      <c r="GHK19" s="41"/>
      <c r="GHL19" s="41"/>
      <c r="GHM19" s="41"/>
      <c r="GHN19" s="41"/>
      <c r="GHO19" s="41"/>
      <c r="GHP19" s="41"/>
      <c r="GHQ19" s="41"/>
      <c r="GHR19" s="41"/>
      <c r="GHS19" s="41"/>
      <c r="GHT19" s="41"/>
      <c r="GHU19" s="41"/>
      <c r="GHV19" s="41"/>
      <c r="GHW19" s="41"/>
      <c r="GHX19" s="41"/>
      <c r="GHY19" s="41"/>
      <c r="GHZ19" s="41"/>
      <c r="GIA19" s="41"/>
      <c r="GIB19" s="41"/>
      <c r="GIC19" s="41"/>
      <c r="GID19" s="41"/>
      <c r="GIE19" s="41"/>
      <c r="GIF19" s="41"/>
      <c r="GIG19" s="41"/>
      <c r="GIH19" s="41"/>
      <c r="GII19" s="41"/>
      <c r="GIJ19" s="41"/>
      <c r="GIK19" s="41"/>
      <c r="GIL19" s="41"/>
      <c r="GIM19" s="41"/>
      <c r="GIN19" s="41"/>
      <c r="GIO19" s="41"/>
      <c r="GIP19" s="41"/>
      <c r="GIQ19" s="41"/>
      <c r="GIR19" s="41"/>
      <c r="GIS19" s="41"/>
      <c r="GIT19" s="41"/>
      <c r="GIU19" s="41"/>
      <c r="GIV19" s="41"/>
      <c r="GIW19" s="41"/>
      <c r="GIX19" s="41"/>
      <c r="GIY19" s="41"/>
      <c r="GIZ19" s="41"/>
      <c r="GJA19" s="41"/>
      <c r="GJB19" s="41"/>
      <c r="GJC19" s="41"/>
      <c r="GJD19" s="41"/>
      <c r="GJE19" s="41"/>
      <c r="GJF19" s="41"/>
      <c r="GJG19" s="41"/>
      <c r="GJH19" s="41"/>
      <c r="GJI19" s="41"/>
      <c r="GJJ19" s="41"/>
      <c r="GJK19" s="41"/>
      <c r="GJL19" s="41"/>
      <c r="GJM19" s="41"/>
      <c r="GJN19" s="41"/>
      <c r="GJO19" s="41"/>
      <c r="GJP19" s="41"/>
      <c r="GJQ19" s="41"/>
      <c r="GJR19" s="41"/>
      <c r="GJS19" s="41"/>
      <c r="GJT19" s="41"/>
      <c r="GJU19" s="41"/>
      <c r="GJV19" s="41"/>
      <c r="GJW19" s="41"/>
      <c r="GJX19" s="41"/>
      <c r="GJY19" s="41"/>
      <c r="GJZ19" s="41"/>
      <c r="GKA19" s="41"/>
      <c r="GKB19" s="41"/>
      <c r="GKC19" s="41"/>
      <c r="GKD19" s="41"/>
      <c r="GKE19" s="41"/>
      <c r="GKF19" s="41"/>
      <c r="GKG19" s="41"/>
      <c r="GKH19" s="41"/>
      <c r="GKI19" s="41"/>
      <c r="GKJ19" s="41"/>
      <c r="GKK19" s="41"/>
      <c r="GKL19" s="41"/>
      <c r="GKM19" s="41"/>
      <c r="GKN19" s="41"/>
      <c r="GKO19" s="41"/>
      <c r="GKP19" s="41"/>
      <c r="GKQ19" s="41"/>
      <c r="GKR19" s="41"/>
      <c r="GKS19" s="41"/>
      <c r="GKT19" s="41"/>
      <c r="GKU19" s="41"/>
      <c r="GKV19" s="41"/>
      <c r="GKW19" s="41"/>
      <c r="GKX19" s="41"/>
      <c r="GKY19" s="41"/>
      <c r="GKZ19" s="41"/>
      <c r="GLA19" s="41"/>
      <c r="GLB19" s="41"/>
      <c r="GLC19" s="41"/>
      <c r="GLD19" s="41"/>
      <c r="GLE19" s="41"/>
      <c r="GLF19" s="41"/>
      <c r="GLG19" s="41"/>
      <c r="GLH19" s="41"/>
      <c r="GLI19" s="41"/>
      <c r="GLJ19" s="41"/>
      <c r="GLK19" s="41"/>
      <c r="GLL19" s="41"/>
      <c r="GLM19" s="41"/>
      <c r="GLN19" s="41"/>
      <c r="GLO19" s="41"/>
      <c r="GLP19" s="41"/>
      <c r="GLQ19" s="41"/>
      <c r="GLR19" s="41"/>
      <c r="GLS19" s="41"/>
      <c r="GLT19" s="41"/>
      <c r="GLU19" s="41"/>
      <c r="GLV19" s="41"/>
      <c r="GLW19" s="41"/>
      <c r="GLX19" s="41"/>
      <c r="GLY19" s="41"/>
      <c r="GLZ19" s="41"/>
      <c r="GMA19" s="41"/>
      <c r="GMB19" s="41"/>
      <c r="GMC19" s="41"/>
      <c r="GMD19" s="41"/>
      <c r="GME19" s="41"/>
      <c r="GMF19" s="41"/>
      <c r="GMG19" s="41"/>
      <c r="GMH19" s="41"/>
      <c r="GMI19" s="41"/>
      <c r="GMJ19" s="41"/>
      <c r="GMK19" s="41"/>
      <c r="GML19" s="41"/>
      <c r="GMM19" s="41"/>
      <c r="GMN19" s="41"/>
      <c r="GMO19" s="41"/>
      <c r="GMP19" s="41"/>
      <c r="GMQ19" s="41"/>
      <c r="GMR19" s="41"/>
      <c r="GMS19" s="41"/>
      <c r="GMT19" s="41"/>
      <c r="GMU19" s="41"/>
      <c r="GMV19" s="41"/>
      <c r="GMW19" s="41"/>
      <c r="GMX19" s="41"/>
      <c r="GMY19" s="41"/>
      <c r="GMZ19" s="41"/>
      <c r="GNA19" s="41"/>
      <c r="GNB19" s="41"/>
      <c r="GNC19" s="41"/>
      <c r="GND19" s="41"/>
      <c r="GNE19" s="41"/>
      <c r="GNF19" s="41"/>
      <c r="GNG19" s="41"/>
      <c r="GNH19" s="41"/>
      <c r="GNI19" s="41"/>
      <c r="GNJ19" s="41"/>
      <c r="GNK19" s="41"/>
      <c r="GNL19" s="41"/>
      <c r="GNM19" s="41"/>
      <c r="GNN19" s="41"/>
      <c r="GNO19" s="41"/>
      <c r="GNP19" s="41"/>
      <c r="GNQ19" s="41"/>
      <c r="GNR19" s="41"/>
      <c r="GNS19" s="41"/>
      <c r="GNT19" s="41"/>
      <c r="GNU19" s="41"/>
      <c r="GNV19" s="41"/>
      <c r="GNW19" s="41"/>
      <c r="GNX19" s="41"/>
      <c r="GNY19" s="41"/>
      <c r="GNZ19" s="41"/>
      <c r="GOA19" s="41"/>
      <c r="GOB19" s="41"/>
      <c r="GOC19" s="41"/>
      <c r="GOD19" s="41"/>
      <c r="GOE19" s="41"/>
      <c r="GOF19" s="41"/>
      <c r="GOG19" s="41"/>
      <c r="GOH19" s="41"/>
      <c r="GOI19" s="41"/>
      <c r="GOJ19" s="41"/>
      <c r="GOK19" s="41"/>
      <c r="GOL19" s="41"/>
      <c r="GOM19" s="41"/>
      <c r="GON19" s="41"/>
      <c r="GOO19" s="41"/>
      <c r="GOP19" s="41"/>
      <c r="GOQ19" s="41"/>
      <c r="GOR19" s="41"/>
      <c r="GOS19" s="41"/>
      <c r="GOT19" s="41"/>
      <c r="GOU19" s="41"/>
      <c r="GOV19" s="41"/>
      <c r="GOW19" s="41"/>
      <c r="GOX19" s="41"/>
      <c r="GOY19" s="41"/>
      <c r="GOZ19" s="41"/>
      <c r="GPA19" s="41"/>
      <c r="GPB19" s="41"/>
      <c r="GPC19" s="41"/>
      <c r="GPD19" s="41"/>
      <c r="GPE19" s="41"/>
      <c r="GPF19" s="41"/>
      <c r="GPG19" s="41"/>
      <c r="GPH19" s="41"/>
      <c r="GPI19" s="41"/>
      <c r="GPJ19" s="41"/>
      <c r="GPK19" s="41"/>
      <c r="GPL19" s="41"/>
      <c r="GPM19" s="41"/>
      <c r="GPN19" s="41"/>
      <c r="GPO19" s="41"/>
      <c r="GPP19" s="41"/>
      <c r="GPQ19" s="41"/>
      <c r="GPR19" s="41"/>
      <c r="GPS19" s="41"/>
      <c r="GPT19" s="41"/>
      <c r="GPU19" s="41"/>
      <c r="GPV19" s="41"/>
      <c r="GPW19" s="41"/>
      <c r="GPX19" s="41"/>
      <c r="GPY19" s="41"/>
      <c r="GPZ19" s="41"/>
      <c r="GQA19" s="41"/>
      <c r="GQB19" s="41"/>
      <c r="GQC19" s="41"/>
      <c r="GQD19" s="41"/>
      <c r="GQE19" s="41"/>
      <c r="GQF19" s="41"/>
      <c r="GQG19" s="41"/>
      <c r="GQH19" s="41"/>
      <c r="GQI19" s="41"/>
      <c r="GQJ19" s="41"/>
      <c r="GQK19" s="41"/>
      <c r="GQL19" s="41"/>
      <c r="GQM19" s="41"/>
      <c r="GQN19" s="41"/>
      <c r="GQO19" s="41"/>
      <c r="GQP19" s="41"/>
      <c r="GQQ19" s="41"/>
      <c r="GQR19" s="41"/>
      <c r="GQS19" s="41"/>
      <c r="GQT19" s="41"/>
      <c r="GQU19" s="41"/>
      <c r="GQV19" s="41"/>
      <c r="GQW19" s="41"/>
      <c r="GQX19" s="41"/>
      <c r="GQY19" s="41"/>
      <c r="GQZ19" s="41"/>
      <c r="GRA19" s="41"/>
      <c r="GRB19" s="41"/>
      <c r="GRC19" s="41"/>
      <c r="GRD19" s="41"/>
      <c r="GRE19" s="41"/>
      <c r="GRF19" s="41"/>
      <c r="GRG19" s="41"/>
      <c r="GRH19" s="41"/>
      <c r="GRI19" s="41"/>
      <c r="GRJ19" s="41"/>
      <c r="GRK19" s="41"/>
      <c r="GRL19" s="41"/>
      <c r="GRM19" s="41"/>
      <c r="GRN19" s="41"/>
      <c r="GRO19" s="41"/>
      <c r="GRP19" s="41"/>
      <c r="GRQ19" s="41"/>
      <c r="GRR19" s="41"/>
      <c r="GRS19" s="41"/>
      <c r="GRT19" s="41"/>
      <c r="GRU19" s="41"/>
      <c r="GRV19" s="41"/>
      <c r="GRW19" s="41"/>
      <c r="GRX19" s="41"/>
      <c r="GRY19" s="41"/>
      <c r="GRZ19" s="41"/>
      <c r="GSA19" s="41"/>
      <c r="GSB19" s="41"/>
      <c r="GSC19" s="41"/>
      <c r="GSD19" s="41"/>
      <c r="GSE19" s="41"/>
      <c r="GSF19" s="41"/>
      <c r="GSG19" s="41"/>
      <c r="GSH19" s="41"/>
      <c r="GSI19" s="41"/>
      <c r="GSJ19" s="41"/>
      <c r="GSK19" s="41"/>
      <c r="GSL19" s="41"/>
      <c r="GSM19" s="41"/>
      <c r="GSN19" s="41"/>
      <c r="GSO19" s="41"/>
      <c r="GSP19" s="41"/>
      <c r="GSQ19" s="41"/>
      <c r="GSR19" s="41"/>
      <c r="GSS19" s="41"/>
      <c r="GST19" s="41"/>
      <c r="GSU19" s="41"/>
      <c r="GSV19" s="41"/>
      <c r="GSW19" s="41"/>
      <c r="GSX19" s="41"/>
      <c r="GSY19" s="41"/>
      <c r="GSZ19" s="41"/>
      <c r="GTA19" s="41"/>
      <c r="GTB19" s="41"/>
      <c r="GTC19" s="41"/>
      <c r="GTD19" s="41"/>
      <c r="GTE19" s="41"/>
      <c r="GTF19" s="41"/>
      <c r="GTG19" s="41"/>
      <c r="GTH19" s="41"/>
      <c r="GTI19" s="41"/>
      <c r="GTJ19" s="41"/>
      <c r="GTK19" s="41"/>
      <c r="GTL19" s="41"/>
      <c r="GTM19" s="41"/>
      <c r="GTN19" s="41"/>
      <c r="GTO19" s="41"/>
      <c r="GTP19" s="41"/>
      <c r="GTQ19" s="41"/>
      <c r="GTR19" s="41"/>
      <c r="GTS19" s="41"/>
      <c r="GTT19" s="41"/>
      <c r="GTU19" s="41"/>
      <c r="GTV19" s="41"/>
      <c r="GTW19" s="41"/>
      <c r="GTX19" s="41"/>
      <c r="GTY19" s="41"/>
      <c r="GTZ19" s="41"/>
      <c r="GUA19" s="41"/>
      <c r="GUB19" s="41"/>
      <c r="GUC19" s="41"/>
      <c r="GUD19" s="41"/>
      <c r="GUE19" s="41"/>
      <c r="GUF19" s="41"/>
      <c r="GUG19" s="41"/>
      <c r="GUH19" s="41"/>
      <c r="GUI19" s="41"/>
      <c r="GUJ19" s="41"/>
      <c r="GUK19" s="41"/>
      <c r="GUL19" s="41"/>
      <c r="GUM19" s="41"/>
      <c r="GUN19" s="41"/>
      <c r="GUO19" s="41"/>
      <c r="GUP19" s="41"/>
      <c r="GUQ19" s="41"/>
      <c r="GUR19" s="41"/>
      <c r="GUS19" s="41"/>
      <c r="GUT19" s="41"/>
      <c r="GUU19" s="41"/>
      <c r="GUV19" s="41"/>
      <c r="GUW19" s="41"/>
      <c r="GUX19" s="41"/>
      <c r="GUY19" s="41"/>
      <c r="GUZ19" s="41"/>
      <c r="GVA19" s="41"/>
      <c r="GVB19" s="41"/>
      <c r="GVC19" s="41"/>
      <c r="GVD19" s="41"/>
      <c r="GVE19" s="41"/>
      <c r="GVF19" s="41"/>
      <c r="GVG19" s="41"/>
      <c r="GVH19" s="41"/>
      <c r="GVI19" s="41"/>
      <c r="GVJ19" s="41"/>
      <c r="GVK19" s="41"/>
      <c r="GVL19" s="41"/>
      <c r="GVM19" s="41"/>
      <c r="GVN19" s="41"/>
      <c r="GVO19" s="41"/>
      <c r="GVP19" s="41"/>
      <c r="GVQ19" s="41"/>
      <c r="GVR19" s="41"/>
      <c r="GVS19" s="41"/>
      <c r="GVT19" s="41"/>
      <c r="GVU19" s="41"/>
      <c r="GVV19" s="41"/>
      <c r="GVW19" s="41"/>
      <c r="GVX19" s="41"/>
      <c r="GVY19" s="41"/>
      <c r="GVZ19" s="41"/>
      <c r="GWA19" s="41"/>
      <c r="GWB19" s="41"/>
      <c r="GWC19" s="41"/>
      <c r="GWD19" s="41"/>
      <c r="GWE19" s="41"/>
      <c r="GWF19" s="41"/>
      <c r="GWG19" s="41"/>
      <c r="GWH19" s="41"/>
      <c r="GWI19" s="41"/>
      <c r="GWJ19" s="41"/>
      <c r="GWK19" s="41"/>
      <c r="GWL19" s="41"/>
      <c r="GWM19" s="41"/>
      <c r="GWN19" s="41"/>
      <c r="GWO19" s="41"/>
      <c r="GWP19" s="41"/>
      <c r="GWQ19" s="41"/>
      <c r="GWR19" s="41"/>
      <c r="GWS19" s="41"/>
      <c r="GWT19" s="41"/>
      <c r="GWU19" s="41"/>
      <c r="GWV19" s="41"/>
      <c r="GWW19" s="41"/>
      <c r="GWX19" s="41"/>
      <c r="GWY19" s="41"/>
      <c r="GWZ19" s="41"/>
      <c r="GXA19" s="41"/>
      <c r="GXB19" s="41"/>
      <c r="GXC19" s="41"/>
      <c r="GXD19" s="41"/>
      <c r="GXE19" s="41"/>
      <c r="GXF19" s="41"/>
      <c r="GXG19" s="41"/>
      <c r="GXH19" s="41"/>
      <c r="GXI19" s="41"/>
      <c r="GXJ19" s="41"/>
      <c r="GXK19" s="41"/>
      <c r="GXL19" s="41"/>
      <c r="GXM19" s="41"/>
      <c r="GXN19" s="41"/>
      <c r="GXO19" s="41"/>
      <c r="GXP19" s="41"/>
      <c r="GXQ19" s="41"/>
      <c r="GXR19" s="41"/>
      <c r="GXS19" s="41"/>
      <c r="GXT19" s="41"/>
      <c r="GXU19" s="41"/>
      <c r="GXV19" s="41"/>
      <c r="GXW19" s="41"/>
      <c r="GXX19" s="41"/>
      <c r="GXY19" s="41"/>
      <c r="GXZ19" s="41"/>
      <c r="GYA19" s="41"/>
      <c r="GYB19" s="41"/>
      <c r="GYC19" s="41"/>
      <c r="GYD19" s="41"/>
      <c r="GYE19" s="41"/>
      <c r="GYF19" s="41"/>
      <c r="GYG19" s="41"/>
      <c r="GYH19" s="41"/>
      <c r="GYI19" s="41"/>
      <c r="GYJ19" s="41"/>
      <c r="GYK19" s="41"/>
      <c r="GYL19" s="41"/>
      <c r="GYM19" s="41"/>
      <c r="GYN19" s="41"/>
      <c r="GYO19" s="41"/>
      <c r="GYP19" s="41"/>
      <c r="GYQ19" s="41"/>
      <c r="GYR19" s="41"/>
      <c r="GYS19" s="41"/>
      <c r="GYT19" s="41"/>
      <c r="GYU19" s="41"/>
      <c r="GYV19" s="41"/>
      <c r="GYW19" s="41"/>
      <c r="GYX19" s="41"/>
      <c r="GYY19" s="41"/>
      <c r="GYZ19" s="41"/>
      <c r="GZA19" s="41"/>
      <c r="GZB19" s="41"/>
      <c r="GZC19" s="41"/>
      <c r="GZD19" s="41"/>
      <c r="GZE19" s="41"/>
      <c r="GZF19" s="41"/>
      <c r="GZG19" s="41"/>
      <c r="GZH19" s="41"/>
      <c r="GZI19" s="41"/>
      <c r="GZJ19" s="41"/>
      <c r="GZK19" s="41"/>
      <c r="GZL19" s="41"/>
      <c r="GZM19" s="41"/>
      <c r="GZN19" s="41"/>
      <c r="GZO19" s="41"/>
      <c r="GZP19" s="41"/>
      <c r="GZQ19" s="41"/>
      <c r="GZR19" s="41"/>
      <c r="GZS19" s="41"/>
      <c r="GZT19" s="41"/>
      <c r="GZU19" s="41"/>
      <c r="GZV19" s="41"/>
      <c r="GZW19" s="41"/>
      <c r="GZX19" s="41"/>
      <c r="GZY19" s="41"/>
      <c r="GZZ19" s="41"/>
      <c r="HAA19" s="41"/>
      <c r="HAB19" s="41"/>
      <c r="HAC19" s="41"/>
      <c r="HAD19" s="41"/>
      <c r="HAE19" s="41"/>
      <c r="HAF19" s="41"/>
      <c r="HAG19" s="41"/>
      <c r="HAH19" s="41"/>
      <c r="HAI19" s="41"/>
      <c r="HAJ19" s="41"/>
      <c r="HAK19" s="41"/>
      <c r="HAL19" s="41"/>
      <c r="HAM19" s="41"/>
      <c r="HAN19" s="41"/>
      <c r="HAO19" s="41"/>
      <c r="HAP19" s="41"/>
      <c r="HAQ19" s="41"/>
      <c r="HAR19" s="41"/>
      <c r="HAS19" s="41"/>
      <c r="HAT19" s="41"/>
      <c r="HAU19" s="41"/>
      <c r="HAV19" s="41"/>
      <c r="HAW19" s="41"/>
      <c r="HAX19" s="41"/>
      <c r="HAY19" s="41"/>
      <c r="HAZ19" s="41"/>
      <c r="HBA19" s="41"/>
      <c r="HBB19" s="41"/>
      <c r="HBC19" s="41"/>
      <c r="HBD19" s="41"/>
      <c r="HBE19" s="41"/>
      <c r="HBF19" s="41"/>
      <c r="HBG19" s="41"/>
      <c r="HBH19" s="41"/>
      <c r="HBI19" s="41"/>
      <c r="HBJ19" s="41"/>
      <c r="HBK19" s="41"/>
      <c r="HBL19" s="41"/>
      <c r="HBM19" s="41"/>
      <c r="HBN19" s="41"/>
      <c r="HBO19" s="41"/>
      <c r="HBP19" s="41"/>
      <c r="HBQ19" s="41"/>
      <c r="HBR19" s="41"/>
      <c r="HBS19" s="41"/>
      <c r="HBT19" s="41"/>
      <c r="HBU19" s="41"/>
      <c r="HBV19" s="41"/>
      <c r="HBW19" s="41"/>
      <c r="HBX19" s="41"/>
      <c r="HBY19" s="41"/>
      <c r="HBZ19" s="41"/>
      <c r="HCA19" s="41"/>
      <c r="HCB19" s="41"/>
      <c r="HCC19" s="41"/>
      <c r="HCD19" s="41"/>
      <c r="HCE19" s="41"/>
      <c r="HCF19" s="41"/>
      <c r="HCG19" s="41"/>
      <c r="HCH19" s="41"/>
      <c r="HCI19" s="41"/>
      <c r="HCJ19" s="41"/>
      <c r="HCK19" s="41"/>
      <c r="HCL19" s="41"/>
      <c r="HCM19" s="41"/>
      <c r="HCN19" s="41"/>
      <c r="HCO19" s="41"/>
      <c r="HCP19" s="41"/>
      <c r="HCQ19" s="41"/>
      <c r="HCR19" s="41"/>
      <c r="HCS19" s="41"/>
      <c r="HCT19" s="41"/>
      <c r="HCU19" s="41"/>
      <c r="HCV19" s="41"/>
      <c r="HCW19" s="41"/>
      <c r="HCX19" s="41"/>
      <c r="HCY19" s="41"/>
      <c r="HCZ19" s="41"/>
      <c r="HDA19" s="41"/>
      <c r="HDB19" s="41"/>
      <c r="HDC19" s="41"/>
      <c r="HDD19" s="41"/>
      <c r="HDE19" s="41"/>
      <c r="HDF19" s="41"/>
      <c r="HDG19" s="41"/>
      <c r="HDH19" s="41"/>
      <c r="HDI19" s="41"/>
      <c r="HDJ19" s="41"/>
      <c r="HDK19" s="41"/>
      <c r="HDL19" s="41"/>
      <c r="HDM19" s="41"/>
      <c r="HDN19" s="41"/>
      <c r="HDO19" s="41"/>
      <c r="HDP19" s="41"/>
      <c r="HDQ19" s="41"/>
      <c r="HDR19" s="41"/>
      <c r="HDS19" s="41"/>
      <c r="HDT19" s="41"/>
      <c r="HDU19" s="41"/>
      <c r="HDV19" s="41"/>
      <c r="HDW19" s="41"/>
      <c r="HDX19" s="41"/>
      <c r="HDY19" s="41"/>
      <c r="HDZ19" s="41"/>
      <c r="HEA19" s="41"/>
      <c r="HEB19" s="41"/>
      <c r="HEC19" s="41"/>
      <c r="HED19" s="41"/>
      <c r="HEE19" s="41"/>
      <c r="HEF19" s="41"/>
      <c r="HEG19" s="41"/>
      <c r="HEH19" s="41"/>
      <c r="HEI19" s="41"/>
      <c r="HEJ19" s="41"/>
      <c r="HEK19" s="41"/>
      <c r="HEL19" s="41"/>
      <c r="HEM19" s="41"/>
      <c r="HEN19" s="41"/>
      <c r="HEO19" s="41"/>
      <c r="HEP19" s="41"/>
      <c r="HEQ19" s="41"/>
      <c r="HER19" s="41"/>
      <c r="HES19" s="41"/>
      <c r="HET19" s="41"/>
      <c r="HEU19" s="41"/>
      <c r="HEV19" s="41"/>
      <c r="HEW19" s="41"/>
      <c r="HEX19" s="41"/>
      <c r="HEY19" s="41"/>
      <c r="HEZ19" s="41"/>
      <c r="HFA19" s="41"/>
      <c r="HFB19" s="41"/>
      <c r="HFC19" s="41"/>
      <c r="HFD19" s="41"/>
      <c r="HFE19" s="41"/>
      <c r="HFF19" s="41"/>
      <c r="HFG19" s="41"/>
      <c r="HFH19" s="41"/>
      <c r="HFI19" s="41"/>
      <c r="HFJ19" s="41"/>
      <c r="HFK19" s="41"/>
      <c r="HFL19" s="41"/>
      <c r="HFM19" s="41"/>
      <c r="HFN19" s="41"/>
      <c r="HFO19" s="41"/>
      <c r="HFP19" s="41"/>
      <c r="HFQ19" s="41"/>
      <c r="HFR19" s="41"/>
      <c r="HFS19" s="41"/>
      <c r="HFT19" s="41"/>
      <c r="HFU19" s="41"/>
      <c r="HFV19" s="41"/>
      <c r="HFW19" s="41"/>
      <c r="HFX19" s="41"/>
      <c r="HFY19" s="41"/>
      <c r="HFZ19" s="41"/>
      <c r="HGA19" s="41"/>
      <c r="HGB19" s="41"/>
      <c r="HGC19" s="41"/>
      <c r="HGD19" s="41"/>
      <c r="HGE19" s="41"/>
      <c r="HGF19" s="41"/>
      <c r="HGG19" s="41"/>
      <c r="HGH19" s="41"/>
      <c r="HGI19" s="41"/>
      <c r="HGJ19" s="41"/>
      <c r="HGK19" s="41"/>
      <c r="HGL19" s="41"/>
      <c r="HGM19" s="41"/>
      <c r="HGN19" s="41"/>
      <c r="HGO19" s="41"/>
      <c r="HGP19" s="41"/>
      <c r="HGQ19" s="41"/>
      <c r="HGR19" s="41"/>
      <c r="HGS19" s="41"/>
      <c r="HGT19" s="41"/>
      <c r="HGU19" s="41"/>
      <c r="HGV19" s="41"/>
      <c r="HGW19" s="41"/>
      <c r="HGX19" s="41"/>
      <c r="HGY19" s="41"/>
      <c r="HGZ19" s="41"/>
      <c r="HHA19" s="41"/>
      <c r="HHB19" s="41"/>
      <c r="HHC19" s="41"/>
      <c r="HHD19" s="41"/>
      <c r="HHE19" s="41"/>
      <c r="HHF19" s="41"/>
      <c r="HHG19" s="41"/>
      <c r="HHH19" s="41"/>
      <c r="HHI19" s="41"/>
      <c r="HHJ19" s="41"/>
      <c r="HHK19" s="41"/>
      <c r="HHL19" s="41"/>
      <c r="HHM19" s="41"/>
      <c r="HHN19" s="41"/>
      <c r="HHO19" s="41"/>
      <c r="HHP19" s="41"/>
      <c r="HHQ19" s="41"/>
      <c r="HHR19" s="41"/>
      <c r="HHS19" s="41"/>
      <c r="HHT19" s="41"/>
      <c r="HHU19" s="41"/>
      <c r="HHV19" s="41"/>
      <c r="HHW19" s="41"/>
      <c r="HHX19" s="41"/>
      <c r="HHY19" s="41"/>
      <c r="HHZ19" s="41"/>
      <c r="HIA19" s="41"/>
      <c r="HIB19" s="41"/>
      <c r="HIC19" s="41"/>
      <c r="HID19" s="41"/>
      <c r="HIE19" s="41"/>
      <c r="HIF19" s="41"/>
      <c r="HIG19" s="41"/>
      <c r="HIH19" s="41"/>
      <c r="HII19" s="41"/>
      <c r="HIJ19" s="41"/>
      <c r="HIK19" s="41"/>
      <c r="HIL19" s="41"/>
      <c r="HIM19" s="41"/>
      <c r="HIN19" s="41"/>
      <c r="HIO19" s="41"/>
      <c r="HIP19" s="41"/>
      <c r="HIQ19" s="41"/>
      <c r="HIR19" s="41"/>
      <c r="HIS19" s="41"/>
      <c r="HIT19" s="41"/>
      <c r="HIU19" s="41"/>
      <c r="HIV19" s="41"/>
      <c r="HIW19" s="41"/>
      <c r="HIX19" s="41"/>
      <c r="HIY19" s="41"/>
      <c r="HIZ19" s="41"/>
      <c r="HJA19" s="41"/>
      <c r="HJB19" s="41"/>
      <c r="HJC19" s="41"/>
      <c r="HJD19" s="41"/>
      <c r="HJE19" s="41"/>
      <c r="HJF19" s="41"/>
      <c r="HJG19" s="41"/>
      <c r="HJH19" s="41"/>
      <c r="HJI19" s="41"/>
      <c r="HJJ19" s="41"/>
      <c r="HJK19" s="41"/>
      <c r="HJL19" s="41"/>
      <c r="HJM19" s="41"/>
      <c r="HJN19" s="41"/>
      <c r="HJO19" s="41"/>
      <c r="HJP19" s="41"/>
      <c r="HJQ19" s="41"/>
      <c r="HJR19" s="41"/>
      <c r="HJS19" s="41"/>
      <c r="HJT19" s="41"/>
      <c r="HJU19" s="41"/>
      <c r="HJV19" s="41"/>
      <c r="HJW19" s="41"/>
      <c r="HJX19" s="41"/>
      <c r="HJY19" s="41"/>
      <c r="HJZ19" s="41"/>
      <c r="HKA19" s="41"/>
      <c r="HKB19" s="41"/>
      <c r="HKC19" s="41"/>
      <c r="HKD19" s="41"/>
      <c r="HKE19" s="41"/>
      <c r="HKF19" s="41"/>
      <c r="HKG19" s="41"/>
      <c r="HKH19" s="41"/>
      <c r="HKI19" s="41"/>
      <c r="HKJ19" s="41"/>
      <c r="HKK19" s="41"/>
      <c r="HKL19" s="41"/>
      <c r="HKM19" s="41"/>
      <c r="HKN19" s="41"/>
      <c r="HKO19" s="41"/>
      <c r="HKP19" s="41"/>
      <c r="HKQ19" s="41"/>
      <c r="HKR19" s="41"/>
      <c r="HKS19" s="41"/>
      <c r="HKT19" s="41"/>
      <c r="HKU19" s="41"/>
      <c r="HKV19" s="41"/>
      <c r="HKW19" s="41"/>
      <c r="HKX19" s="41"/>
      <c r="HKY19" s="41"/>
      <c r="HKZ19" s="41"/>
      <c r="HLA19" s="41"/>
      <c r="HLB19" s="41"/>
      <c r="HLC19" s="41"/>
      <c r="HLD19" s="41"/>
      <c r="HLE19" s="41"/>
      <c r="HLF19" s="41"/>
      <c r="HLG19" s="41"/>
      <c r="HLH19" s="41"/>
      <c r="HLI19" s="41"/>
      <c r="HLJ19" s="41"/>
      <c r="HLK19" s="41"/>
      <c r="HLL19" s="41"/>
      <c r="HLM19" s="41"/>
      <c r="HLN19" s="41"/>
      <c r="HLO19" s="41"/>
      <c r="HLP19" s="41"/>
      <c r="HLQ19" s="41"/>
      <c r="HLR19" s="41"/>
      <c r="HLS19" s="41"/>
      <c r="HLT19" s="41"/>
      <c r="HLU19" s="41"/>
      <c r="HLV19" s="41"/>
      <c r="HLW19" s="41"/>
      <c r="HLX19" s="41"/>
      <c r="HLY19" s="41"/>
      <c r="HLZ19" s="41"/>
      <c r="HMA19" s="41"/>
      <c r="HMB19" s="41"/>
      <c r="HMC19" s="41"/>
      <c r="HMD19" s="41"/>
      <c r="HME19" s="41"/>
      <c r="HMF19" s="41"/>
      <c r="HMG19" s="41"/>
      <c r="HMH19" s="41"/>
      <c r="HMI19" s="41"/>
      <c r="HMJ19" s="41"/>
      <c r="HMK19" s="41"/>
      <c r="HML19" s="41"/>
      <c r="HMM19" s="41"/>
      <c r="HMN19" s="41"/>
      <c r="HMO19" s="41"/>
      <c r="HMP19" s="41"/>
      <c r="HMQ19" s="41"/>
      <c r="HMR19" s="41"/>
      <c r="HMS19" s="41"/>
      <c r="HMT19" s="41"/>
      <c r="HMU19" s="41"/>
      <c r="HMV19" s="41"/>
      <c r="HMW19" s="41"/>
      <c r="HMX19" s="41"/>
      <c r="HMY19" s="41"/>
      <c r="HMZ19" s="41"/>
      <c r="HNA19" s="41"/>
      <c r="HNB19" s="41"/>
      <c r="HNC19" s="41"/>
      <c r="HND19" s="41"/>
      <c r="HNE19" s="41"/>
      <c r="HNF19" s="41"/>
      <c r="HNG19" s="41"/>
      <c r="HNH19" s="41"/>
      <c r="HNI19" s="41"/>
      <c r="HNJ19" s="41"/>
      <c r="HNK19" s="41"/>
      <c r="HNL19" s="41"/>
      <c r="HNM19" s="41"/>
      <c r="HNN19" s="41"/>
      <c r="HNO19" s="41"/>
      <c r="HNP19" s="41"/>
      <c r="HNQ19" s="41"/>
      <c r="HNR19" s="41"/>
      <c r="HNS19" s="41"/>
      <c r="HNT19" s="41"/>
      <c r="HNU19" s="41"/>
      <c r="HNV19" s="41"/>
      <c r="HNW19" s="41"/>
      <c r="HNX19" s="41"/>
      <c r="HNY19" s="41"/>
      <c r="HNZ19" s="41"/>
      <c r="HOA19" s="41"/>
      <c r="HOB19" s="41"/>
      <c r="HOC19" s="41"/>
      <c r="HOD19" s="41"/>
      <c r="HOE19" s="41"/>
      <c r="HOF19" s="41"/>
      <c r="HOG19" s="41"/>
      <c r="HOH19" s="41"/>
      <c r="HOI19" s="41"/>
      <c r="HOJ19" s="41"/>
      <c r="HOK19" s="41"/>
      <c r="HOL19" s="41"/>
      <c r="HOM19" s="41"/>
      <c r="HON19" s="41"/>
      <c r="HOO19" s="41"/>
      <c r="HOP19" s="41"/>
      <c r="HOQ19" s="41"/>
      <c r="HOR19" s="41"/>
      <c r="HOS19" s="41"/>
      <c r="HOT19" s="41"/>
      <c r="HOU19" s="41"/>
      <c r="HOV19" s="41"/>
      <c r="HOW19" s="41"/>
      <c r="HOX19" s="41"/>
      <c r="HOY19" s="41"/>
      <c r="HOZ19" s="41"/>
      <c r="HPA19" s="41"/>
      <c r="HPB19" s="41"/>
      <c r="HPC19" s="41"/>
      <c r="HPD19" s="41"/>
      <c r="HPE19" s="41"/>
      <c r="HPF19" s="41"/>
      <c r="HPG19" s="41"/>
      <c r="HPH19" s="41"/>
      <c r="HPI19" s="41"/>
      <c r="HPJ19" s="41"/>
      <c r="HPK19" s="41"/>
      <c r="HPL19" s="41"/>
      <c r="HPM19" s="41"/>
      <c r="HPN19" s="41"/>
      <c r="HPO19" s="41"/>
      <c r="HPP19" s="41"/>
      <c r="HPQ19" s="41"/>
      <c r="HPR19" s="41"/>
      <c r="HPS19" s="41"/>
      <c r="HPT19" s="41"/>
      <c r="HPU19" s="41"/>
      <c r="HPV19" s="41"/>
      <c r="HPW19" s="41"/>
      <c r="HPX19" s="41"/>
      <c r="HPY19" s="41"/>
      <c r="HPZ19" s="41"/>
      <c r="HQA19" s="41"/>
      <c r="HQB19" s="41"/>
      <c r="HQC19" s="41"/>
      <c r="HQD19" s="41"/>
      <c r="HQE19" s="41"/>
      <c r="HQF19" s="41"/>
      <c r="HQG19" s="41"/>
      <c r="HQH19" s="41"/>
      <c r="HQI19" s="41"/>
      <c r="HQJ19" s="41"/>
      <c r="HQK19" s="41"/>
      <c r="HQL19" s="41"/>
      <c r="HQM19" s="41"/>
      <c r="HQN19" s="41"/>
      <c r="HQO19" s="41"/>
      <c r="HQP19" s="41"/>
      <c r="HQQ19" s="41"/>
      <c r="HQR19" s="41"/>
      <c r="HQS19" s="41"/>
      <c r="HQT19" s="41"/>
      <c r="HQU19" s="41"/>
      <c r="HQV19" s="41"/>
      <c r="HQW19" s="41"/>
      <c r="HQX19" s="41"/>
      <c r="HQY19" s="41"/>
      <c r="HQZ19" s="41"/>
      <c r="HRA19" s="41"/>
      <c r="HRB19" s="41"/>
      <c r="HRC19" s="41"/>
      <c r="HRD19" s="41"/>
      <c r="HRE19" s="41"/>
      <c r="HRF19" s="41"/>
      <c r="HRG19" s="41"/>
      <c r="HRH19" s="41"/>
      <c r="HRI19" s="41"/>
      <c r="HRJ19" s="41"/>
      <c r="HRK19" s="41"/>
      <c r="HRL19" s="41"/>
      <c r="HRM19" s="41"/>
      <c r="HRN19" s="41"/>
      <c r="HRO19" s="41"/>
      <c r="HRP19" s="41"/>
      <c r="HRQ19" s="41"/>
      <c r="HRR19" s="41"/>
      <c r="HRS19" s="41"/>
      <c r="HRT19" s="41"/>
      <c r="HRU19" s="41"/>
      <c r="HRV19" s="41"/>
      <c r="HRW19" s="41"/>
      <c r="HRX19" s="41"/>
      <c r="HRY19" s="41"/>
      <c r="HRZ19" s="41"/>
      <c r="HSA19" s="41"/>
      <c r="HSB19" s="41"/>
      <c r="HSC19" s="41"/>
      <c r="HSD19" s="41"/>
      <c r="HSE19" s="41"/>
      <c r="HSF19" s="41"/>
      <c r="HSG19" s="41"/>
      <c r="HSH19" s="41"/>
      <c r="HSI19" s="41"/>
      <c r="HSJ19" s="41"/>
      <c r="HSK19" s="41"/>
      <c r="HSL19" s="41"/>
      <c r="HSM19" s="41"/>
      <c r="HSN19" s="41"/>
      <c r="HSO19" s="41"/>
      <c r="HSP19" s="41"/>
      <c r="HSQ19" s="41"/>
      <c r="HSR19" s="41"/>
      <c r="HSS19" s="41"/>
      <c r="HST19" s="41"/>
      <c r="HSU19" s="41"/>
      <c r="HSV19" s="41"/>
      <c r="HSW19" s="41"/>
      <c r="HSX19" s="41"/>
      <c r="HSY19" s="41"/>
      <c r="HSZ19" s="41"/>
      <c r="HTA19" s="41"/>
      <c r="HTB19" s="41"/>
      <c r="HTC19" s="41"/>
      <c r="HTD19" s="41"/>
      <c r="HTE19" s="41"/>
      <c r="HTF19" s="41"/>
      <c r="HTG19" s="41"/>
      <c r="HTH19" s="41"/>
      <c r="HTI19" s="41"/>
      <c r="HTJ19" s="41"/>
      <c r="HTK19" s="41"/>
      <c r="HTL19" s="41"/>
      <c r="HTM19" s="41"/>
      <c r="HTN19" s="41"/>
      <c r="HTO19" s="41"/>
      <c r="HTP19" s="41"/>
      <c r="HTQ19" s="41"/>
      <c r="HTR19" s="41"/>
      <c r="HTS19" s="41"/>
      <c r="HTT19" s="41"/>
      <c r="HTU19" s="41"/>
      <c r="HTV19" s="41"/>
      <c r="HTW19" s="41"/>
      <c r="HTX19" s="41"/>
      <c r="HTY19" s="41"/>
      <c r="HTZ19" s="41"/>
      <c r="HUA19" s="41"/>
      <c r="HUB19" s="41"/>
      <c r="HUC19" s="41"/>
      <c r="HUD19" s="41"/>
      <c r="HUE19" s="41"/>
      <c r="HUF19" s="41"/>
      <c r="HUG19" s="41"/>
      <c r="HUH19" s="41"/>
      <c r="HUI19" s="41"/>
      <c r="HUJ19" s="41"/>
      <c r="HUK19" s="41"/>
      <c r="HUL19" s="41"/>
      <c r="HUM19" s="41"/>
      <c r="HUN19" s="41"/>
      <c r="HUO19" s="41"/>
      <c r="HUP19" s="41"/>
      <c r="HUQ19" s="41"/>
      <c r="HUR19" s="41"/>
      <c r="HUS19" s="41"/>
      <c r="HUT19" s="41"/>
      <c r="HUU19" s="41"/>
      <c r="HUV19" s="41"/>
      <c r="HUW19" s="41"/>
      <c r="HUX19" s="41"/>
      <c r="HUY19" s="41"/>
      <c r="HUZ19" s="41"/>
      <c r="HVA19" s="41"/>
      <c r="HVB19" s="41"/>
      <c r="HVC19" s="41"/>
      <c r="HVD19" s="41"/>
      <c r="HVE19" s="41"/>
      <c r="HVF19" s="41"/>
      <c r="HVG19" s="41"/>
      <c r="HVH19" s="41"/>
      <c r="HVI19" s="41"/>
      <c r="HVJ19" s="41"/>
      <c r="HVK19" s="41"/>
      <c r="HVL19" s="41"/>
      <c r="HVM19" s="41"/>
      <c r="HVN19" s="41"/>
      <c r="HVO19" s="41"/>
      <c r="HVP19" s="41"/>
      <c r="HVQ19" s="41"/>
      <c r="HVR19" s="41"/>
      <c r="HVS19" s="41"/>
      <c r="HVT19" s="41"/>
      <c r="HVU19" s="41"/>
      <c r="HVV19" s="41"/>
      <c r="HVW19" s="41"/>
      <c r="HVX19" s="41"/>
      <c r="HVY19" s="41"/>
      <c r="HVZ19" s="41"/>
      <c r="HWA19" s="41"/>
      <c r="HWB19" s="41"/>
      <c r="HWC19" s="41"/>
      <c r="HWD19" s="41"/>
      <c r="HWE19" s="41"/>
      <c r="HWF19" s="41"/>
      <c r="HWG19" s="41"/>
      <c r="HWH19" s="41"/>
      <c r="HWI19" s="41"/>
      <c r="HWJ19" s="41"/>
      <c r="HWK19" s="41"/>
      <c r="HWL19" s="41"/>
      <c r="HWM19" s="41"/>
      <c r="HWN19" s="41"/>
      <c r="HWO19" s="41"/>
      <c r="HWP19" s="41"/>
      <c r="HWQ19" s="41"/>
      <c r="HWR19" s="41"/>
      <c r="HWS19" s="41"/>
      <c r="HWT19" s="41"/>
      <c r="HWU19" s="41"/>
      <c r="HWV19" s="41"/>
      <c r="HWW19" s="41"/>
      <c r="HWX19" s="41"/>
      <c r="HWY19" s="41"/>
      <c r="HWZ19" s="41"/>
      <c r="HXA19" s="41"/>
      <c r="HXB19" s="41"/>
      <c r="HXC19" s="41"/>
      <c r="HXD19" s="41"/>
      <c r="HXE19" s="41"/>
      <c r="HXF19" s="41"/>
      <c r="HXG19" s="41"/>
      <c r="HXH19" s="41"/>
      <c r="HXI19" s="41"/>
      <c r="HXJ19" s="41"/>
      <c r="HXK19" s="41"/>
      <c r="HXL19" s="41"/>
      <c r="HXM19" s="41"/>
      <c r="HXN19" s="41"/>
      <c r="HXO19" s="41"/>
      <c r="HXP19" s="41"/>
      <c r="HXQ19" s="41"/>
      <c r="HXR19" s="41"/>
      <c r="HXS19" s="41"/>
      <c r="HXT19" s="41"/>
      <c r="HXU19" s="41"/>
      <c r="HXV19" s="41"/>
      <c r="HXW19" s="41"/>
      <c r="HXX19" s="41"/>
      <c r="HXY19" s="41"/>
      <c r="HXZ19" s="41"/>
      <c r="HYA19" s="41"/>
      <c r="HYB19" s="41"/>
      <c r="HYC19" s="41"/>
      <c r="HYD19" s="41"/>
      <c r="HYE19" s="41"/>
      <c r="HYF19" s="41"/>
      <c r="HYG19" s="41"/>
      <c r="HYH19" s="41"/>
      <c r="HYI19" s="41"/>
      <c r="HYJ19" s="41"/>
      <c r="HYK19" s="41"/>
      <c r="HYL19" s="41"/>
      <c r="HYM19" s="41"/>
      <c r="HYN19" s="41"/>
      <c r="HYO19" s="41"/>
      <c r="HYP19" s="41"/>
      <c r="HYQ19" s="41"/>
      <c r="HYR19" s="41"/>
      <c r="HYS19" s="41"/>
      <c r="HYT19" s="41"/>
      <c r="HYU19" s="41"/>
      <c r="HYV19" s="41"/>
      <c r="HYW19" s="41"/>
      <c r="HYX19" s="41"/>
      <c r="HYY19" s="41"/>
      <c r="HYZ19" s="41"/>
      <c r="HZA19" s="41"/>
      <c r="HZB19" s="41"/>
      <c r="HZC19" s="41"/>
      <c r="HZD19" s="41"/>
      <c r="HZE19" s="41"/>
      <c r="HZF19" s="41"/>
      <c r="HZG19" s="41"/>
      <c r="HZH19" s="41"/>
      <c r="HZI19" s="41"/>
      <c r="HZJ19" s="41"/>
      <c r="HZK19" s="41"/>
      <c r="HZL19" s="41"/>
      <c r="HZM19" s="41"/>
      <c r="HZN19" s="41"/>
      <c r="HZO19" s="41"/>
      <c r="HZP19" s="41"/>
      <c r="HZQ19" s="41"/>
      <c r="HZR19" s="41"/>
      <c r="HZS19" s="41"/>
      <c r="HZT19" s="41"/>
      <c r="HZU19" s="41"/>
      <c r="HZV19" s="41"/>
      <c r="HZW19" s="41"/>
      <c r="HZX19" s="41"/>
      <c r="HZY19" s="41"/>
      <c r="HZZ19" s="41"/>
      <c r="IAA19" s="41"/>
      <c r="IAB19" s="41"/>
      <c r="IAC19" s="41"/>
      <c r="IAD19" s="41"/>
      <c r="IAE19" s="41"/>
      <c r="IAF19" s="41"/>
      <c r="IAG19" s="41"/>
      <c r="IAH19" s="41"/>
      <c r="IAI19" s="41"/>
      <c r="IAJ19" s="41"/>
      <c r="IAK19" s="41"/>
      <c r="IAL19" s="41"/>
      <c r="IAM19" s="41"/>
      <c r="IAN19" s="41"/>
      <c r="IAO19" s="41"/>
      <c r="IAP19" s="41"/>
      <c r="IAQ19" s="41"/>
      <c r="IAR19" s="41"/>
      <c r="IAS19" s="41"/>
      <c r="IAT19" s="41"/>
      <c r="IAU19" s="41"/>
      <c r="IAV19" s="41"/>
      <c r="IAW19" s="41"/>
      <c r="IAX19" s="41"/>
      <c r="IAY19" s="41"/>
      <c r="IAZ19" s="41"/>
      <c r="IBA19" s="41"/>
      <c r="IBB19" s="41"/>
      <c r="IBC19" s="41"/>
      <c r="IBD19" s="41"/>
      <c r="IBE19" s="41"/>
      <c r="IBF19" s="41"/>
      <c r="IBG19" s="41"/>
      <c r="IBH19" s="41"/>
      <c r="IBI19" s="41"/>
      <c r="IBJ19" s="41"/>
      <c r="IBK19" s="41"/>
      <c r="IBL19" s="41"/>
      <c r="IBM19" s="41"/>
      <c r="IBN19" s="41"/>
      <c r="IBO19" s="41"/>
      <c r="IBP19" s="41"/>
      <c r="IBQ19" s="41"/>
      <c r="IBR19" s="41"/>
      <c r="IBS19" s="41"/>
      <c r="IBT19" s="41"/>
      <c r="IBU19" s="41"/>
      <c r="IBV19" s="41"/>
      <c r="IBW19" s="41"/>
      <c r="IBX19" s="41"/>
      <c r="IBY19" s="41"/>
      <c r="IBZ19" s="41"/>
      <c r="ICA19" s="41"/>
      <c r="ICB19" s="41"/>
      <c r="ICC19" s="41"/>
      <c r="ICD19" s="41"/>
      <c r="ICE19" s="41"/>
      <c r="ICF19" s="41"/>
      <c r="ICG19" s="41"/>
      <c r="ICH19" s="41"/>
      <c r="ICI19" s="41"/>
      <c r="ICJ19" s="41"/>
      <c r="ICK19" s="41"/>
      <c r="ICL19" s="41"/>
      <c r="ICM19" s="41"/>
      <c r="ICN19" s="41"/>
      <c r="ICO19" s="41"/>
      <c r="ICP19" s="41"/>
      <c r="ICQ19" s="41"/>
      <c r="ICR19" s="41"/>
      <c r="ICS19" s="41"/>
      <c r="ICT19" s="41"/>
      <c r="ICU19" s="41"/>
      <c r="ICV19" s="41"/>
      <c r="ICW19" s="41"/>
      <c r="ICX19" s="41"/>
      <c r="ICY19" s="41"/>
      <c r="ICZ19" s="41"/>
      <c r="IDA19" s="41"/>
      <c r="IDB19" s="41"/>
      <c r="IDC19" s="41"/>
      <c r="IDD19" s="41"/>
      <c r="IDE19" s="41"/>
      <c r="IDF19" s="41"/>
      <c r="IDG19" s="41"/>
      <c r="IDH19" s="41"/>
      <c r="IDI19" s="41"/>
      <c r="IDJ19" s="41"/>
      <c r="IDK19" s="41"/>
      <c r="IDL19" s="41"/>
      <c r="IDM19" s="41"/>
      <c r="IDN19" s="41"/>
      <c r="IDO19" s="41"/>
      <c r="IDP19" s="41"/>
      <c r="IDQ19" s="41"/>
      <c r="IDR19" s="41"/>
      <c r="IDS19" s="41"/>
      <c r="IDT19" s="41"/>
      <c r="IDU19" s="41"/>
      <c r="IDV19" s="41"/>
      <c r="IDW19" s="41"/>
      <c r="IDX19" s="41"/>
      <c r="IDY19" s="41"/>
      <c r="IDZ19" s="41"/>
      <c r="IEA19" s="41"/>
      <c r="IEB19" s="41"/>
      <c r="IEC19" s="41"/>
      <c r="IED19" s="41"/>
      <c r="IEE19" s="41"/>
      <c r="IEF19" s="41"/>
      <c r="IEG19" s="41"/>
      <c r="IEH19" s="41"/>
      <c r="IEI19" s="41"/>
      <c r="IEJ19" s="41"/>
      <c r="IEK19" s="41"/>
      <c r="IEL19" s="41"/>
      <c r="IEM19" s="41"/>
      <c r="IEN19" s="41"/>
      <c r="IEO19" s="41"/>
      <c r="IEP19" s="41"/>
      <c r="IEQ19" s="41"/>
      <c r="IER19" s="41"/>
      <c r="IES19" s="41"/>
      <c r="IET19" s="41"/>
      <c r="IEU19" s="41"/>
      <c r="IEV19" s="41"/>
      <c r="IEW19" s="41"/>
      <c r="IEX19" s="41"/>
      <c r="IEY19" s="41"/>
      <c r="IEZ19" s="41"/>
      <c r="IFA19" s="41"/>
      <c r="IFB19" s="41"/>
      <c r="IFC19" s="41"/>
      <c r="IFD19" s="41"/>
      <c r="IFE19" s="41"/>
      <c r="IFF19" s="41"/>
      <c r="IFG19" s="41"/>
      <c r="IFH19" s="41"/>
      <c r="IFI19" s="41"/>
      <c r="IFJ19" s="41"/>
      <c r="IFK19" s="41"/>
      <c r="IFL19" s="41"/>
      <c r="IFM19" s="41"/>
      <c r="IFN19" s="41"/>
      <c r="IFO19" s="41"/>
      <c r="IFP19" s="41"/>
      <c r="IFQ19" s="41"/>
      <c r="IFR19" s="41"/>
      <c r="IFS19" s="41"/>
      <c r="IFT19" s="41"/>
      <c r="IFU19" s="41"/>
      <c r="IFV19" s="41"/>
      <c r="IFW19" s="41"/>
      <c r="IFX19" s="41"/>
      <c r="IFY19" s="41"/>
      <c r="IFZ19" s="41"/>
      <c r="IGA19" s="41"/>
      <c r="IGB19" s="41"/>
      <c r="IGC19" s="41"/>
      <c r="IGD19" s="41"/>
      <c r="IGE19" s="41"/>
      <c r="IGF19" s="41"/>
      <c r="IGG19" s="41"/>
      <c r="IGH19" s="41"/>
      <c r="IGI19" s="41"/>
      <c r="IGJ19" s="41"/>
      <c r="IGK19" s="41"/>
      <c r="IGL19" s="41"/>
      <c r="IGM19" s="41"/>
      <c r="IGN19" s="41"/>
      <c r="IGO19" s="41"/>
      <c r="IGP19" s="41"/>
      <c r="IGQ19" s="41"/>
      <c r="IGR19" s="41"/>
      <c r="IGS19" s="41"/>
      <c r="IGT19" s="41"/>
      <c r="IGU19" s="41"/>
      <c r="IGV19" s="41"/>
      <c r="IGW19" s="41"/>
      <c r="IGX19" s="41"/>
      <c r="IGY19" s="41"/>
      <c r="IGZ19" s="41"/>
      <c r="IHA19" s="41"/>
      <c r="IHB19" s="41"/>
      <c r="IHC19" s="41"/>
      <c r="IHD19" s="41"/>
      <c r="IHE19" s="41"/>
      <c r="IHF19" s="41"/>
      <c r="IHG19" s="41"/>
      <c r="IHH19" s="41"/>
      <c r="IHI19" s="41"/>
      <c r="IHJ19" s="41"/>
      <c r="IHK19" s="41"/>
      <c r="IHL19" s="41"/>
      <c r="IHM19" s="41"/>
      <c r="IHN19" s="41"/>
      <c r="IHO19" s="41"/>
      <c r="IHP19" s="41"/>
      <c r="IHQ19" s="41"/>
      <c r="IHR19" s="41"/>
      <c r="IHS19" s="41"/>
      <c r="IHT19" s="41"/>
      <c r="IHU19" s="41"/>
      <c r="IHV19" s="41"/>
      <c r="IHW19" s="41"/>
      <c r="IHX19" s="41"/>
      <c r="IHY19" s="41"/>
      <c r="IHZ19" s="41"/>
      <c r="IIA19" s="41"/>
      <c r="IIB19" s="41"/>
      <c r="IIC19" s="41"/>
      <c r="IID19" s="41"/>
      <c r="IIE19" s="41"/>
      <c r="IIF19" s="41"/>
      <c r="IIG19" s="41"/>
      <c r="IIH19" s="41"/>
      <c r="III19" s="41"/>
      <c r="IIJ19" s="41"/>
      <c r="IIK19" s="41"/>
      <c r="IIL19" s="41"/>
      <c r="IIM19" s="41"/>
      <c r="IIN19" s="41"/>
      <c r="IIO19" s="41"/>
      <c r="IIP19" s="41"/>
      <c r="IIQ19" s="41"/>
      <c r="IIR19" s="41"/>
      <c r="IIS19" s="41"/>
      <c r="IIT19" s="41"/>
      <c r="IIU19" s="41"/>
      <c r="IIV19" s="41"/>
      <c r="IIW19" s="41"/>
      <c r="IIX19" s="41"/>
      <c r="IIY19" s="41"/>
      <c r="IIZ19" s="41"/>
      <c r="IJA19" s="41"/>
      <c r="IJB19" s="41"/>
      <c r="IJC19" s="41"/>
      <c r="IJD19" s="41"/>
      <c r="IJE19" s="41"/>
      <c r="IJF19" s="41"/>
      <c r="IJG19" s="41"/>
      <c r="IJH19" s="41"/>
      <c r="IJI19" s="41"/>
      <c r="IJJ19" s="41"/>
      <c r="IJK19" s="41"/>
      <c r="IJL19" s="41"/>
      <c r="IJM19" s="41"/>
      <c r="IJN19" s="41"/>
      <c r="IJO19" s="41"/>
      <c r="IJP19" s="41"/>
      <c r="IJQ19" s="41"/>
      <c r="IJR19" s="41"/>
      <c r="IJS19" s="41"/>
      <c r="IJT19" s="41"/>
      <c r="IJU19" s="41"/>
      <c r="IJV19" s="41"/>
      <c r="IJW19" s="41"/>
      <c r="IJX19" s="41"/>
      <c r="IJY19" s="41"/>
      <c r="IJZ19" s="41"/>
      <c r="IKA19" s="41"/>
      <c r="IKB19" s="41"/>
      <c r="IKC19" s="41"/>
      <c r="IKD19" s="41"/>
      <c r="IKE19" s="41"/>
      <c r="IKF19" s="41"/>
      <c r="IKG19" s="41"/>
      <c r="IKH19" s="41"/>
      <c r="IKI19" s="41"/>
      <c r="IKJ19" s="41"/>
      <c r="IKK19" s="41"/>
      <c r="IKL19" s="41"/>
      <c r="IKM19" s="41"/>
      <c r="IKN19" s="41"/>
      <c r="IKO19" s="41"/>
      <c r="IKP19" s="41"/>
      <c r="IKQ19" s="41"/>
      <c r="IKR19" s="41"/>
      <c r="IKS19" s="41"/>
      <c r="IKT19" s="41"/>
      <c r="IKU19" s="41"/>
      <c r="IKV19" s="41"/>
      <c r="IKW19" s="41"/>
      <c r="IKX19" s="41"/>
      <c r="IKY19" s="41"/>
      <c r="IKZ19" s="41"/>
      <c r="ILA19" s="41"/>
      <c r="ILB19" s="41"/>
      <c r="ILC19" s="41"/>
      <c r="ILD19" s="41"/>
      <c r="ILE19" s="41"/>
      <c r="ILF19" s="41"/>
      <c r="ILG19" s="41"/>
      <c r="ILH19" s="41"/>
      <c r="ILI19" s="41"/>
      <c r="ILJ19" s="41"/>
      <c r="ILK19" s="41"/>
      <c r="ILL19" s="41"/>
      <c r="ILM19" s="41"/>
      <c r="ILN19" s="41"/>
      <c r="ILO19" s="41"/>
      <c r="ILP19" s="41"/>
      <c r="ILQ19" s="41"/>
      <c r="ILR19" s="41"/>
      <c r="ILS19" s="41"/>
      <c r="ILT19" s="41"/>
      <c r="ILU19" s="41"/>
      <c r="ILV19" s="41"/>
      <c r="ILW19" s="41"/>
      <c r="ILX19" s="41"/>
      <c r="ILY19" s="41"/>
      <c r="ILZ19" s="41"/>
      <c r="IMA19" s="41"/>
      <c r="IMB19" s="41"/>
      <c r="IMC19" s="41"/>
      <c r="IMD19" s="41"/>
      <c r="IME19" s="41"/>
      <c r="IMF19" s="41"/>
      <c r="IMG19" s="41"/>
      <c r="IMH19" s="41"/>
      <c r="IMI19" s="41"/>
      <c r="IMJ19" s="41"/>
      <c r="IMK19" s="41"/>
      <c r="IML19" s="41"/>
      <c r="IMM19" s="41"/>
      <c r="IMN19" s="41"/>
      <c r="IMO19" s="41"/>
      <c r="IMP19" s="41"/>
      <c r="IMQ19" s="41"/>
      <c r="IMR19" s="41"/>
      <c r="IMS19" s="41"/>
      <c r="IMT19" s="41"/>
      <c r="IMU19" s="41"/>
      <c r="IMV19" s="41"/>
      <c r="IMW19" s="41"/>
      <c r="IMX19" s="41"/>
      <c r="IMY19" s="41"/>
      <c r="IMZ19" s="41"/>
      <c r="INA19" s="41"/>
      <c r="INB19" s="41"/>
      <c r="INC19" s="41"/>
      <c r="IND19" s="41"/>
      <c r="INE19" s="41"/>
      <c r="INF19" s="41"/>
      <c r="ING19" s="41"/>
      <c r="INH19" s="41"/>
      <c r="INI19" s="41"/>
      <c r="INJ19" s="41"/>
      <c r="INK19" s="41"/>
      <c r="INL19" s="41"/>
      <c r="INM19" s="41"/>
      <c r="INN19" s="41"/>
      <c r="INO19" s="41"/>
      <c r="INP19" s="41"/>
      <c r="INQ19" s="41"/>
      <c r="INR19" s="41"/>
      <c r="INS19" s="41"/>
      <c r="INT19" s="41"/>
      <c r="INU19" s="41"/>
      <c r="INV19" s="41"/>
      <c r="INW19" s="41"/>
      <c r="INX19" s="41"/>
      <c r="INY19" s="41"/>
      <c r="INZ19" s="41"/>
      <c r="IOA19" s="41"/>
      <c r="IOB19" s="41"/>
      <c r="IOC19" s="41"/>
      <c r="IOD19" s="41"/>
      <c r="IOE19" s="41"/>
      <c r="IOF19" s="41"/>
      <c r="IOG19" s="41"/>
      <c r="IOH19" s="41"/>
      <c r="IOI19" s="41"/>
      <c r="IOJ19" s="41"/>
      <c r="IOK19" s="41"/>
      <c r="IOL19" s="41"/>
      <c r="IOM19" s="41"/>
      <c r="ION19" s="41"/>
      <c r="IOO19" s="41"/>
      <c r="IOP19" s="41"/>
      <c r="IOQ19" s="41"/>
      <c r="IOR19" s="41"/>
      <c r="IOS19" s="41"/>
      <c r="IOT19" s="41"/>
      <c r="IOU19" s="41"/>
      <c r="IOV19" s="41"/>
      <c r="IOW19" s="41"/>
      <c r="IOX19" s="41"/>
      <c r="IOY19" s="41"/>
      <c r="IOZ19" s="41"/>
      <c r="IPA19" s="41"/>
      <c r="IPB19" s="41"/>
      <c r="IPC19" s="41"/>
      <c r="IPD19" s="41"/>
      <c r="IPE19" s="41"/>
      <c r="IPF19" s="41"/>
      <c r="IPG19" s="41"/>
      <c r="IPH19" s="41"/>
      <c r="IPI19" s="41"/>
      <c r="IPJ19" s="41"/>
      <c r="IPK19" s="41"/>
      <c r="IPL19" s="41"/>
      <c r="IPM19" s="41"/>
      <c r="IPN19" s="41"/>
      <c r="IPO19" s="41"/>
      <c r="IPP19" s="41"/>
      <c r="IPQ19" s="41"/>
      <c r="IPR19" s="41"/>
      <c r="IPS19" s="41"/>
      <c r="IPT19" s="41"/>
      <c r="IPU19" s="41"/>
      <c r="IPV19" s="41"/>
      <c r="IPW19" s="41"/>
      <c r="IPX19" s="41"/>
      <c r="IPY19" s="41"/>
      <c r="IPZ19" s="41"/>
      <c r="IQA19" s="41"/>
      <c r="IQB19" s="41"/>
      <c r="IQC19" s="41"/>
      <c r="IQD19" s="41"/>
      <c r="IQE19" s="41"/>
      <c r="IQF19" s="41"/>
      <c r="IQG19" s="41"/>
      <c r="IQH19" s="41"/>
      <c r="IQI19" s="41"/>
      <c r="IQJ19" s="41"/>
      <c r="IQK19" s="41"/>
      <c r="IQL19" s="41"/>
      <c r="IQM19" s="41"/>
      <c r="IQN19" s="41"/>
      <c r="IQO19" s="41"/>
      <c r="IQP19" s="41"/>
      <c r="IQQ19" s="41"/>
      <c r="IQR19" s="41"/>
      <c r="IQS19" s="41"/>
      <c r="IQT19" s="41"/>
      <c r="IQU19" s="41"/>
      <c r="IQV19" s="41"/>
      <c r="IQW19" s="41"/>
      <c r="IQX19" s="41"/>
      <c r="IQY19" s="41"/>
      <c r="IQZ19" s="41"/>
      <c r="IRA19" s="41"/>
      <c r="IRB19" s="41"/>
      <c r="IRC19" s="41"/>
      <c r="IRD19" s="41"/>
      <c r="IRE19" s="41"/>
      <c r="IRF19" s="41"/>
      <c r="IRG19" s="41"/>
      <c r="IRH19" s="41"/>
      <c r="IRI19" s="41"/>
      <c r="IRJ19" s="41"/>
      <c r="IRK19" s="41"/>
      <c r="IRL19" s="41"/>
      <c r="IRM19" s="41"/>
      <c r="IRN19" s="41"/>
      <c r="IRO19" s="41"/>
      <c r="IRP19" s="41"/>
      <c r="IRQ19" s="41"/>
      <c r="IRR19" s="41"/>
      <c r="IRS19" s="41"/>
      <c r="IRT19" s="41"/>
      <c r="IRU19" s="41"/>
      <c r="IRV19" s="41"/>
      <c r="IRW19" s="41"/>
      <c r="IRX19" s="41"/>
      <c r="IRY19" s="41"/>
      <c r="IRZ19" s="41"/>
      <c r="ISA19" s="41"/>
      <c r="ISB19" s="41"/>
      <c r="ISC19" s="41"/>
      <c r="ISD19" s="41"/>
      <c r="ISE19" s="41"/>
      <c r="ISF19" s="41"/>
      <c r="ISG19" s="41"/>
      <c r="ISH19" s="41"/>
      <c r="ISI19" s="41"/>
      <c r="ISJ19" s="41"/>
      <c r="ISK19" s="41"/>
      <c r="ISL19" s="41"/>
      <c r="ISM19" s="41"/>
      <c r="ISN19" s="41"/>
      <c r="ISO19" s="41"/>
      <c r="ISP19" s="41"/>
      <c r="ISQ19" s="41"/>
      <c r="ISR19" s="41"/>
      <c r="ISS19" s="41"/>
      <c r="IST19" s="41"/>
      <c r="ISU19" s="41"/>
      <c r="ISV19" s="41"/>
      <c r="ISW19" s="41"/>
      <c r="ISX19" s="41"/>
      <c r="ISY19" s="41"/>
      <c r="ISZ19" s="41"/>
      <c r="ITA19" s="41"/>
      <c r="ITB19" s="41"/>
      <c r="ITC19" s="41"/>
      <c r="ITD19" s="41"/>
      <c r="ITE19" s="41"/>
      <c r="ITF19" s="41"/>
      <c r="ITG19" s="41"/>
      <c r="ITH19" s="41"/>
      <c r="ITI19" s="41"/>
      <c r="ITJ19" s="41"/>
      <c r="ITK19" s="41"/>
      <c r="ITL19" s="41"/>
      <c r="ITM19" s="41"/>
      <c r="ITN19" s="41"/>
      <c r="ITO19" s="41"/>
      <c r="ITP19" s="41"/>
      <c r="ITQ19" s="41"/>
      <c r="ITR19" s="41"/>
      <c r="ITS19" s="41"/>
      <c r="ITT19" s="41"/>
      <c r="ITU19" s="41"/>
      <c r="ITV19" s="41"/>
      <c r="ITW19" s="41"/>
      <c r="ITX19" s="41"/>
      <c r="ITY19" s="41"/>
      <c r="ITZ19" s="41"/>
      <c r="IUA19" s="41"/>
      <c r="IUB19" s="41"/>
      <c r="IUC19" s="41"/>
      <c r="IUD19" s="41"/>
      <c r="IUE19" s="41"/>
      <c r="IUF19" s="41"/>
      <c r="IUG19" s="41"/>
      <c r="IUH19" s="41"/>
      <c r="IUI19" s="41"/>
      <c r="IUJ19" s="41"/>
      <c r="IUK19" s="41"/>
      <c r="IUL19" s="41"/>
      <c r="IUM19" s="41"/>
      <c r="IUN19" s="41"/>
      <c r="IUO19" s="41"/>
      <c r="IUP19" s="41"/>
      <c r="IUQ19" s="41"/>
      <c r="IUR19" s="41"/>
      <c r="IUS19" s="41"/>
      <c r="IUT19" s="41"/>
      <c r="IUU19" s="41"/>
      <c r="IUV19" s="41"/>
      <c r="IUW19" s="41"/>
      <c r="IUX19" s="41"/>
      <c r="IUY19" s="41"/>
      <c r="IUZ19" s="41"/>
      <c r="IVA19" s="41"/>
      <c r="IVB19" s="41"/>
      <c r="IVC19" s="41"/>
      <c r="IVD19" s="41"/>
      <c r="IVE19" s="41"/>
      <c r="IVF19" s="41"/>
      <c r="IVG19" s="41"/>
      <c r="IVH19" s="41"/>
      <c r="IVI19" s="41"/>
      <c r="IVJ19" s="41"/>
      <c r="IVK19" s="41"/>
      <c r="IVL19" s="41"/>
      <c r="IVM19" s="41"/>
      <c r="IVN19" s="41"/>
      <c r="IVO19" s="41"/>
      <c r="IVP19" s="41"/>
      <c r="IVQ19" s="41"/>
      <c r="IVR19" s="41"/>
      <c r="IVS19" s="41"/>
      <c r="IVT19" s="41"/>
      <c r="IVU19" s="41"/>
      <c r="IVV19" s="41"/>
      <c r="IVW19" s="41"/>
      <c r="IVX19" s="41"/>
      <c r="IVY19" s="41"/>
      <c r="IVZ19" s="41"/>
      <c r="IWA19" s="41"/>
      <c r="IWB19" s="41"/>
      <c r="IWC19" s="41"/>
      <c r="IWD19" s="41"/>
      <c r="IWE19" s="41"/>
      <c r="IWF19" s="41"/>
      <c r="IWG19" s="41"/>
      <c r="IWH19" s="41"/>
      <c r="IWI19" s="41"/>
      <c r="IWJ19" s="41"/>
      <c r="IWK19" s="41"/>
      <c r="IWL19" s="41"/>
      <c r="IWM19" s="41"/>
      <c r="IWN19" s="41"/>
      <c r="IWO19" s="41"/>
      <c r="IWP19" s="41"/>
      <c r="IWQ19" s="41"/>
      <c r="IWR19" s="41"/>
      <c r="IWS19" s="41"/>
      <c r="IWT19" s="41"/>
      <c r="IWU19" s="41"/>
      <c r="IWV19" s="41"/>
      <c r="IWW19" s="41"/>
      <c r="IWX19" s="41"/>
      <c r="IWY19" s="41"/>
      <c r="IWZ19" s="41"/>
      <c r="IXA19" s="41"/>
      <c r="IXB19" s="41"/>
      <c r="IXC19" s="41"/>
      <c r="IXD19" s="41"/>
      <c r="IXE19" s="41"/>
      <c r="IXF19" s="41"/>
      <c r="IXG19" s="41"/>
      <c r="IXH19" s="41"/>
      <c r="IXI19" s="41"/>
      <c r="IXJ19" s="41"/>
      <c r="IXK19" s="41"/>
      <c r="IXL19" s="41"/>
      <c r="IXM19" s="41"/>
      <c r="IXN19" s="41"/>
      <c r="IXO19" s="41"/>
      <c r="IXP19" s="41"/>
      <c r="IXQ19" s="41"/>
      <c r="IXR19" s="41"/>
      <c r="IXS19" s="41"/>
      <c r="IXT19" s="41"/>
      <c r="IXU19" s="41"/>
      <c r="IXV19" s="41"/>
      <c r="IXW19" s="41"/>
      <c r="IXX19" s="41"/>
      <c r="IXY19" s="41"/>
      <c r="IXZ19" s="41"/>
      <c r="IYA19" s="41"/>
      <c r="IYB19" s="41"/>
      <c r="IYC19" s="41"/>
      <c r="IYD19" s="41"/>
      <c r="IYE19" s="41"/>
      <c r="IYF19" s="41"/>
      <c r="IYG19" s="41"/>
      <c r="IYH19" s="41"/>
      <c r="IYI19" s="41"/>
      <c r="IYJ19" s="41"/>
      <c r="IYK19" s="41"/>
      <c r="IYL19" s="41"/>
      <c r="IYM19" s="41"/>
      <c r="IYN19" s="41"/>
      <c r="IYO19" s="41"/>
      <c r="IYP19" s="41"/>
      <c r="IYQ19" s="41"/>
      <c r="IYR19" s="41"/>
      <c r="IYS19" s="41"/>
      <c r="IYT19" s="41"/>
      <c r="IYU19" s="41"/>
      <c r="IYV19" s="41"/>
      <c r="IYW19" s="41"/>
      <c r="IYX19" s="41"/>
      <c r="IYY19" s="41"/>
      <c r="IYZ19" s="41"/>
      <c r="IZA19" s="41"/>
      <c r="IZB19" s="41"/>
      <c r="IZC19" s="41"/>
      <c r="IZD19" s="41"/>
      <c r="IZE19" s="41"/>
      <c r="IZF19" s="41"/>
      <c r="IZG19" s="41"/>
      <c r="IZH19" s="41"/>
      <c r="IZI19" s="41"/>
      <c r="IZJ19" s="41"/>
      <c r="IZK19" s="41"/>
      <c r="IZL19" s="41"/>
      <c r="IZM19" s="41"/>
      <c r="IZN19" s="41"/>
      <c r="IZO19" s="41"/>
      <c r="IZP19" s="41"/>
      <c r="IZQ19" s="41"/>
      <c r="IZR19" s="41"/>
      <c r="IZS19" s="41"/>
      <c r="IZT19" s="41"/>
      <c r="IZU19" s="41"/>
      <c r="IZV19" s="41"/>
      <c r="IZW19" s="41"/>
      <c r="IZX19" s="41"/>
      <c r="IZY19" s="41"/>
      <c r="IZZ19" s="41"/>
      <c r="JAA19" s="41"/>
      <c r="JAB19" s="41"/>
      <c r="JAC19" s="41"/>
      <c r="JAD19" s="41"/>
      <c r="JAE19" s="41"/>
      <c r="JAF19" s="41"/>
      <c r="JAG19" s="41"/>
      <c r="JAH19" s="41"/>
      <c r="JAI19" s="41"/>
      <c r="JAJ19" s="41"/>
      <c r="JAK19" s="41"/>
      <c r="JAL19" s="41"/>
      <c r="JAM19" s="41"/>
      <c r="JAN19" s="41"/>
      <c r="JAO19" s="41"/>
      <c r="JAP19" s="41"/>
      <c r="JAQ19" s="41"/>
      <c r="JAR19" s="41"/>
      <c r="JAS19" s="41"/>
      <c r="JAT19" s="41"/>
      <c r="JAU19" s="41"/>
      <c r="JAV19" s="41"/>
      <c r="JAW19" s="41"/>
      <c r="JAX19" s="41"/>
      <c r="JAY19" s="41"/>
      <c r="JAZ19" s="41"/>
      <c r="JBA19" s="41"/>
      <c r="JBB19" s="41"/>
      <c r="JBC19" s="41"/>
      <c r="JBD19" s="41"/>
      <c r="JBE19" s="41"/>
      <c r="JBF19" s="41"/>
      <c r="JBG19" s="41"/>
      <c r="JBH19" s="41"/>
      <c r="JBI19" s="41"/>
      <c r="JBJ19" s="41"/>
      <c r="JBK19" s="41"/>
      <c r="JBL19" s="41"/>
      <c r="JBM19" s="41"/>
      <c r="JBN19" s="41"/>
      <c r="JBO19" s="41"/>
      <c r="JBP19" s="41"/>
      <c r="JBQ19" s="41"/>
      <c r="JBR19" s="41"/>
      <c r="JBS19" s="41"/>
      <c r="JBT19" s="41"/>
      <c r="JBU19" s="41"/>
      <c r="JBV19" s="41"/>
      <c r="JBW19" s="41"/>
      <c r="JBX19" s="41"/>
      <c r="JBY19" s="41"/>
      <c r="JBZ19" s="41"/>
      <c r="JCA19" s="41"/>
      <c r="JCB19" s="41"/>
      <c r="JCC19" s="41"/>
      <c r="JCD19" s="41"/>
      <c r="JCE19" s="41"/>
      <c r="JCF19" s="41"/>
      <c r="JCG19" s="41"/>
      <c r="JCH19" s="41"/>
      <c r="JCI19" s="41"/>
      <c r="JCJ19" s="41"/>
      <c r="JCK19" s="41"/>
      <c r="JCL19" s="41"/>
      <c r="JCM19" s="41"/>
      <c r="JCN19" s="41"/>
      <c r="JCO19" s="41"/>
      <c r="JCP19" s="41"/>
      <c r="JCQ19" s="41"/>
      <c r="JCR19" s="41"/>
      <c r="JCS19" s="41"/>
      <c r="JCT19" s="41"/>
      <c r="JCU19" s="41"/>
      <c r="JCV19" s="41"/>
      <c r="JCW19" s="41"/>
      <c r="JCX19" s="41"/>
      <c r="JCY19" s="41"/>
      <c r="JCZ19" s="41"/>
      <c r="JDA19" s="41"/>
      <c r="JDB19" s="41"/>
      <c r="JDC19" s="41"/>
      <c r="JDD19" s="41"/>
      <c r="JDE19" s="41"/>
      <c r="JDF19" s="41"/>
      <c r="JDG19" s="41"/>
      <c r="JDH19" s="41"/>
      <c r="JDI19" s="41"/>
      <c r="JDJ19" s="41"/>
      <c r="JDK19" s="41"/>
      <c r="JDL19" s="41"/>
      <c r="JDM19" s="41"/>
      <c r="JDN19" s="41"/>
      <c r="JDO19" s="41"/>
      <c r="JDP19" s="41"/>
      <c r="JDQ19" s="41"/>
      <c r="JDR19" s="41"/>
      <c r="JDS19" s="41"/>
      <c r="JDT19" s="41"/>
      <c r="JDU19" s="41"/>
      <c r="JDV19" s="41"/>
      <c r="JDW19" s="41"/>
      <c r="JDX19" s="41"/>
      <c r="JDY19" s="41"/>
      <c r="JDZ19" s="41"/>
      <c r="JEA19" s="41"/>
      <c r="JEB19" s="41"/>
      <c r="JEC19" s="41"/>
      <c r="JED19" s="41"/>
      <c r="JEE19" s="41"/>
      <c r="JEF19" s="41"/>
      <c r="JEG19" s="41"/>
      <c r="JEH19" s="41"/>
      <c r="JEI19" s="41"/>
      <c r="JEJ19" s="41"/>
      <c r="JEK19" s="41"/>
      <c r="JEL19" s="41"/>
      <c r="JEM19" s="41"/>
      <c r="JEN19" s="41"/>
      <c r="JEO19" s="41"/>
      <c r="JEP19" s="41"/>
      <c r="JEQ19" s="41"/>
      <c r="JER19" s="41"/>
      <c r="JES19" s="41"/>
      <c r="JET19" s="41"/>
      <c r="JEU19" s="41"/>
      <c r="JEV19" s="41"/>
      <c r="JEW19" s="41"/>
      <c r="JEX19" s="41"/>
      <c r="JEY19" s="41"/>
      <c r="JEZ19" s="41"/>
      <c r="JFA19" s="41"/>
      <c r="JFB19" s="41"/>
      <c r="JFC19" s="41"/>
      <c r="JFD19" s="41"/>
      <c r="JFE19" s="41"/>
      <c r="JFF19" s="41"/>
      <c r="JFG19" s="41"/>
      <c r="JFH19" s="41"/>
      <c r="JFI19" s="41"/>
      <c r="JFJ19" s="41"/>
      <c r="JFK19" s="41"/>
      <c r="JFL19" s="41"/>
      <c r="JFM19" s="41"/>
      <c r="JFN19" s="41"/>
      <c r="JFO19" s="41"/>
      <c r="JFP19" s="41"/>
      <c r="JFQ19" s="41"/>
      <c r="JFR19" s="41"/>
      <c r="JFS19" s="41"/>
      <c r="JFT19" s="41"/>
      <c r="JFU19" s="41"/>
      <c r="JFV19" s="41"/>
      <c r="JFW19" s="41"/>
      <c r="JFX19" s="41"/>
      <c r="JFY19" s="41"/>
      <c r="JFZ19" s="41"/>
      <c r="JGA19" s="41"/>
      <c r="JGB19" s="41"/>
      <c r="JGC19" s="41"/>
      <c r="JGD19" s="41"/>
      <c r="JGE19" s="41"/>
      <c r="JGF19" s="41"/>
      <c r="JGG19" s="41"/>
      <c r="JGH19" s="41"/>
      <c r="JGI19" s="41"/>
      <c r="JGJ19" s="41"/>
      <c r="JGK19" s="41"/>
      <c r="JGL19" s="41"/>
      <c r="JGM19" s="41"/>
      <c r="JGN19" s="41"/>
      <c r="JGO19" s="41"/>
      <c r="JGP19" s="41"/>
      <c r="JGQ19" s="41"/>
      <c r="JGR19" s="41"/>
      <c r="JGS19" s="41"/>
      <c r="JGT19" s="41"/>
      <c r="JGU19" s="41"/>
      <c r="JGV19" s="41"/>
      <c r="JGW19" s="41"/>
      <c r="JGX19" s="41"/>
      <c r="JGY19" s="41"/>
      <c r="JGZ19" s="41"/>
      <c r="JHA19" s="41"/>
      <c r="JHB19" s="41"/>
      <c r="JHC19" s="41"/>
      <c r="JHD19" s="41"/>
      <c r="JHE19" s="41"/>
      <c r="JHF19" s="41"/>
      <c r="JHG19" s="41"/>
      <c r="JHH19" s="41"/>
      <c r="JHI19" s="41"/>
      <c r="JHJ19" s="41"/>
      <c r="JHK19" s="41"/>
      <c r="JHL19" s="41"/>
      <c r="JHM19" s="41"/>
      <c r="JHN19" s="41"/>
      <c r="JHO19" s="41"/>
      <c r="JHP19" s="41"/>
      <c r="JHQ19" s="41"/>
      <c r="JHR19" s="41"/>
      <c r="JHS19" s="41"/>
      <c r="JHT19" s="41"/>
      <c r="JHU19" s="41"/>
      <c r="JHV19" s="41"/>
      <c r="JHW19" s="41"/>
      <c r="JHX19" s="41"/>
      <c r="JHY19" s="41"/>
      <c r="JHZ19" s="41"/>
      <c r="JIA19" s="41"/>
      <c r="JIB19" s="41"/>
      <c r="JIC19" s="41"/>
      <c r="JID19" s="41"/>
      <c r="JIE19" s="41"/>
      <c r="JIF19" s="41"/>
      <c r="JIG19" s="41"/>
      <c r="JIH19" s="41"/>
      <c r="JII19" s="41"/>
      <c r="JIJ19" s="41"/>
      <c r="JIK19" s="41"/>
      <c r="JIL19" s="41"/>
      <c r="JIM19" s="41"/>
      <c r="JIN19" s="41"/>
      <c r="JIO19" s="41"/>
      <c r="JIP19" s="41"/>
      <c r="JIQ19" s="41"/>
      <c r="JIR19" s="41"/>
      <c r="JIS19" s="41"/>
      <c r="JIT19" s="41"/>
      <c r="JIU19" s="41"/>
      <c r="JIV19" s="41"/>
      <c r="JIW19" s="41"/>
      <c r="JIX19" s="41"/>
      <c r="JIY19" s="41"/>
      <c r="JIZ19" s="41"/>
      <c r="JJA19" s="41"/>
      <c r="JJB19" s="41"/>
      <c r="JJC19" s="41"/>
      <c r="JJD19" s="41"/>
      <c r="JJE19" s="41"/>
      <c r="JJF19" s="41"/>
      <c r="JJG19" s="41"/>
      <c r="JJH19" s="41"/>
      <c r="JJI19" s="41"/>
      <c r="JJJ19" s="41"/>
      <c r="JJK19" s="41"/>
      <c r="JJL19" s="41"/>
      <c r="JJM19" s="41"/>
      <c r="JJN19" s="41"/>
      <c r="JJO19" s="41"/>
      <c r="JJP19" s="41"/>
      <c r="JJQ19" s="41"/>
      <c r="JJR19" s="41"/>
      <c r="JJS19" s="41"/>
      <c r="JJT19" s="41"/>
      <c r="JJU19" s="41"/>
      <c r="JJV19" s="41"/>
      <c r="JJW19" s="41"/>
      <c r="JJX19" s="41"/>
      <c r="JJY19" s="41"/>
      <c r="JJZ19" s="41"/>
      <c r="JKA19" s="41"/>
      <c r="JKB19" s="41"/>
      <c r="JKC19" s="41"/>
      <c r="JKD19" s="41"/>
      <c r="JKE19" s="41"/>
      <c r="JKF19" s="41"/>
      <c r="JKG19" s="41"/>
      <c r="JKH19" s="41"/>
      <c r="JKI19" s="41"/>
      <c r="JKJ19" s="41"/>
      <c r="JKK19" s="41"/>
      <c r="JKL19" s="41"/>
      <c r="JKM19" s="41"/>
      <c r="JKN19" s="41"/>
      <c r="JKO19" s="41"/>
      <c r="JKP19" s="41"/>
      <c r="JKQ19" s="41"/>
      <c r="JKR19" s="41"/>
      <c r="JKS19" s="41"/>
      <c r="JKT19" s="41"/>
      <c r="JKU19" s="41"/>
      <c r="JKV19" s="41"/>
      <c r="JKW19" s="41"/>
      <c r="JKX19" s="41"/>
      <c r="JKY19" s="41"/>
      <c r="JKZ19" s="41"/>
      <c r="JLA19" s="41"/>
      <c r="JLB19" s="41"/>
      <c r="JLC19" s="41"/>
      <c r="JLD19" s="41"/>
      <c r="JLE19" s="41"/>
      <c r="JLF19" s="41"/>
      <c r="JLG19" s="41"/>
      <c r="JLH19" s="41"/>
      <c r="JLI19" s="41"/>
      <c r="JLJ19" s="41"/>
      <c r="JLK19" s="41"/>
      <c r="JLL19" s="41"/>
      <c r="JLM19" s="41"/>
      <c r="JLN19" s="41"/>
      <c r="JLO19" s="41"/>
      <c r="JLP19" s="41"/>
      <c r="JLQ19" s="41"/>
      <c r="JLR19" s="41"/>
      <c r="JLS19" s="41"/>
      <c r="JLT19" s="41"/>
      <c r="JLU19" s="41"/>
      <c r="JLV19" s="41"/>
      <c r="JLW19" s="41"/>
      <c r="JLX19" s="41"/>
      <c r="JLY19" s="41"/>
      <c r="JLZ19" s="41"/>
      <c r="JMA19" s="41"/>
      <c r="JMB19" s="41"/>
      <c r="JMC19" s="41"/>
      <c r="JMD19" s="41"/>
      <c r="JME19" s="41"/>
      <c r="JMF19" s="41"/>
      <c r="JMG19" s="41"/>
      <c r="JMH19" s="41"/>
      <c r="JMI19" s="41"/>
      <c r="JMJ19" s="41"/>
      <c r="JMK19" s="41"/>
      <c r="JML19" s="41"/>
      <c r="JMM19" s="41"/>
      <c r="JMN19" s="41"/>
      <c r="JMO19" s="41"/>
      <c r="JMP19" s="41"/>
      <c r="JMQ19" s="41"/>
      <c r="JMR19" s="41"/>
      <c r="JMS19" s="41"/>
      <c r="JMT19" s="41"/>
      <c r="JMU19" s="41"/>
      <c r="JMV19" s="41"/>
      <c r="JMW19" s="41"/>
      <c r="JMX19" s="41"/>
      <c r="JMY19" s="41"/>
      <c r="JMZ19" s="41"/>
      <c r="JNA19" s="41"/>
      <c r="JNB19" s="41"/>
      <c r="JNC19" s="41"/>
      <c r="JND19" s="41"/>
      <c r="JNE19" s="41"/>
      <c r="JNF19" s="41"/>
      <c r="JNG19" s="41"/>
      <c r="JNH19" s="41"/>
      <c r="JNI19" s="41"/>
      <c r="JNJ19" s="41"/>
      <c r="JNK19" s="41"/>
      <c r="JNL19" s="41"/>
      <c r="JNM19" s="41"/>
      <c r="JNN19" s="41"/>
      <c r="JNO19" s="41"/>
      <c r="JNP19" s="41"/>
      <c r="JNQ19" s="41"/>
      <c r="JNR19" s="41"/>
      <c r="JNS19" s="41"/>
      <c r="JNT19" s="41"/>
      <c r="JNU19" s="41"/>
      <c r="JNV19" s="41"/>
      <c r="JNW19" s="41"/>
      <c r="JNX19" s="41"/>
      <c r="JNY19" s="41"/>
      <c r="JNZ19" s="41"/>
      <c r="JOA19" s="41"/>
      <c r="JOB19" s="41"/>
      <c r="JOC19" s="41"/>
      <c r="JOD19" s="41"/>
      <c r="JOE19" s="41"/>
      <c r="JOF19" s="41"/>
      <c r="JOG19" s="41"/>
      <c r="JOH19" s="41"/>
      <c r="JOI19" s="41"/>
      <c r="JOJ19" s="41"/>
      <c r="JOK19" s="41"/>
      <c r="JOL19" s="41"/>
      <c r="JOM19" s="41"/>
      <c r="JON19" s="41"/>
      <c r="JOO19" s="41"/>
      <c r="JOP19" s="41"/>
      <c r="JOQ19" s="41"/>
      <c r="JOR19" s="41"/>
      <c r="JOS19" s="41"/>
      <c r="JOT19" s="41"/>
      <c r="JOU19" s="41"/>
      <c r="JOV19" s="41"/>
      <c r="JOW19" s="41"/>
      <c r="JOX19" s="41"/>
      <c r="JOY19" s="41"/>
      <c r="JOZ19" s="41"/>
      <c r="JPA19" s="41"/>
      <c r="JPB19" s="41"/>
      <c r="JPC19" s="41"/>
      <c r="JPD19" s="41"/>
      <c r="JPE19" s="41"/>
      <c r="JPF19" s="41"/>
      <c r="JPG19" s="41"/>
      <c r="JPH19" s="41"/>
      <c r="JPI19" s="41"/>
      <c r="JPJ19" s="41"/>
      <c r="JPK19" s="41"/>
      <c r="JPL19" s="41"/>
      <c r="JPM19" s="41"/>
      <c r="JPN19" s="41"/>
      <c r="JPO19" s="41"/>
      <c r="JPP19" s="41"/>
      <c r="JPQ19" s="41"/>
      <c r="JPR19" s="41"/>
      <c r="JPS19" s="41"/>
      <c r="JPT19" s="41"/>
      <c r="JPU19" s="41"/>
      <c r="JPV19" s="41"/>
      <c r="JPW19" s="41"/>
      <c r="JPX19" s="41"/>
      <c r="JPY19" s="41"/>
      <c r="JPZ19" s="41"/>
      <c r="JQA19" s="41"/>
      <c r="JQB19" s="41"/>
      <c r="JQC19" s="41"/>
      <c r="JQD19" s="41"/>
      <c r="JQE19" s="41"/>
      <c r="JQF19" s="41"/>
      <c r="JQG19" s="41"/>
      <c r="JQH19" s="41"/>
      <c r="JQI19" s="41"/>
      <c r="JQJ19" s="41"/>
      <c r="JQK19" s="41"/>
      <c r="JQL19" s="41"/>
      <c r="JQM19" s="41"/>
      <c r="JQN19" s="41"/>
      <c r="JQO19" s="41"/>
      <c r="JQP19" s="41"/>
      <c r="JQQ19" s="41"/>
      <c r="JQR19" s="41"/>
      <c r="JQS19" s="41"/>
      <c r="JQT19" s="41"/>
      <c r="JQU19" s="41"/>
      <c r="JQV19" s="41"/>
      <c r="JQW19" s="41"/>
      <c r="JQX19" s="41"/>
      <c r="JQY19" s="41"/>
      <c r="JQZ19" s="41"/>
      <c r="JRA19" s="41"/>
      <c r="JRB19" s="41"/>
      <c r="JRC19" s="41"/>
      <c r="JRD19" s="41"/>
      <c r="JRE19" s="41"/>
      <c r="JRF19" s="41"/>
      <c r="JRG19" s="41"/>
      <c r="JRH19" s="41"/>
      <c r="JRI19" s="41"/>
      <c r="JRJ19" s="41"/>
      <c r="JRK19" s="41"/>
      <c r="JRL19" s="41"/>
      <c r="JRM19" s="41"/>
      <c r="JRN19" s="41"/>
      <c r="JRO19" s="41"/>
      <c r="JRP19" s="41"/>
      <c r="JRQ19" s="41"/>
      <c r="JRR19" s="41"/>
      <c r="JRS19" s="41"/>
      <c r="JRT19" s="41"/>
      <c r="JRU19" s="41"/>
      <c r="JRV19" s="41"/>
      <c r="JRW19" s="41"/>
      <c r="JRX19" s="41"/>
      <c r="JRY19" s="41"/>
      <c r="JRZ19" s="41"/>
      <c r="JSA19" s="41"/>
      <c r="JSB19" s="41"/>
      <c r="JSC19" s="41"/>
      <c r="JSD19" s="41"/>
      <c r="JSE19" s="41"/>
      <c r="JSF19" s="41"/>
      <c r="JSG19" s="41"/>
      <c r="JSH19" s="41"/>
      <c r="JSI19" s="41"/>
      <c r="JSJ19" s="41"/>
      <c r="JSK19" s="41"/>
      <c r="JSL19" s="41"/>
      <c r="JSM19" s="41"/>
      <c r="JSN19" s="41"/>
      <c r="JSO19" s="41"/>
      <c r="JSP19" s="41"/>
      <c r="JSQ19" s="41"/>
      <c r="JSR19" s="41"/>
      <c r="JSS19" s="41"/>
      <c r="JST19" s="41"/>
      <c r="JSU19" s="41"/>
      <c r="JSV19" s="41"/>
      <c r="JSW19" s="41"/>
      <c r="JSX19" s="41"/>
      <c r="JSY19" s="41"/>
      <c r="JSZ19" s="41"/>
      <c r="JTA19" s="41"/>
      <c r="JTB19" s="41"/>
      <c r="JTC19" s="41"/>
      <c r="JTD19" s="41"/>
      <c r="JTE19" s="41"/>
      <c r="JTF19" s="41"/>
      <c r="JTG19" s="41"/>
      <c r="JTH19" s="41"/>
      <c r="JTI19" s="41"/>
      <c r="JTJ19" s="41"/>
      <c r="JTK19" s="41"/>
      <c r="JTL19" s="41"/>
      <c r="JTM19" s="41"/>
      <c r="JTN19" s="41"/>
      <c r="JTO19" s="41"/>
      <c r="JTP19" s="41"/>
      <c r="JTQ19" s="41"/>
      <c r="JTR19" s="41"/>
      <c r="JTS19" s="41"/>
      <c r="JTT19" s="41"/>
      <c r="JTU19" s="41"/>
      <c r="JTV19" s="41"/>
      <c r="JTW19" s="41"/>
      <c r="JTX19" s="41"/>
      <c r="JTY19" s="41"/>
      <c r="JTZ19" s="41"/>
      <c r="JUA19" s="41"/>
      <c r="JUB19" s="41"/>
      <c r="JUC19" s="41"/>
      <c r="JUD19" s="41"/>
      <c r="JUE19" s="41"/>
      <c r="JUF19" s="41"/>
      <c r="JUG19" s="41"/>
      <c r="JUH19" s="41"/>
      <c r="JUI19" s="41"/>
      <c r="JUJ19" s="41"/>
      <c r="JUK19" s="41"/>
      <c r="JUL19" s="41"/>
      <c r="JUM19" s="41"/>
      <c r="JUN19" s="41"/>
      <c r="JUO19" s="41"/>
      <c r="JUP19" s="41"/>
      <c r="JUQ19" s="41"/>
      <c r="JUR19" s="41"/>
      <c r="JUS19" s="41"/>
      <c r="JUT19" s="41"/>
      <c r="JUU19" s="41"/>
      <c r="JUV19" s="41"/>
      <c r="JUW19" s="41"/>
      <c r="JUX19" s="41"/>
      <c r="JUY19" s="41"/>
      <c r="JUZ19" s="41"/>
      <c r="JVA19" s="41"/>
      <c r="JVB19" s="41"/>
      <c r="JVC19" s="41"/>
      <c r="JVD19" s="41"/>
      <c r="JVE19" s="41"/>
      <c r="JVF19" s="41"/>
      <c r="JVG19" s="41"/>
      <c r="JVH19" s="41"/>
      <c r="JVI19" s="41"/>
      <c r="JVJ19" s="41"/>
      <c r="JVK19" s="41"/>
      <c r="JVL19" s="41"/>
      <c r="JVM19" s="41"/>
      <c r="JVN19" s="41"/>
      <c r="JVO19" s="41"/>
      <c r="JVP19" s="41"/>
      <c r="JVQ19" s="41"/>
      <c r="JVR19" s="41"/>
      <c r="JVS19" s="41"/>
      <c r="JVT19" s="41"/>
      <c r="JVU19" s="41"/>
      <c r="JVV19" s="41"/>
      <c r="JVW19" s="41"/>
      <c r="JVX19" s="41"/>
      <c r="JVY19" s="41"/>
      <c r="JVZ19" s="41"/>
      <c r="JWA19" s="41"/>
      <c r="JWB19" s="41"/>
      <c r="JWC19" s="41"/>
      <c r="JWD19" s="41"/>
      <c r="JWE19" s="41"/>
      <c r="JWF19" s="41"/>
      <c r="JWG19" s="41"/>
      <c r="JWH19" s="41"/>
      <c r="JWI19" s="41"/>
      <c r="JWJ19" s="41"/>
      <c r="JWK19" s="41"/>
      <c r="JWL19" s="41"/>
      <c r="JWM19" s="41"/>
      <c r="JWN19" s="41"/>
      <c r="JWO19" s="41"/>
      <c r="JWP19" s="41"/>
      <c r="JWQ19" s="41"/>
      <c r="JWR19" s="41"/>
      <c r="JWS19" s="41"/>
      <c r="JWT19" s="41"/>
      <c r="JWU19" s="41"/>
      <c r="JWV19" s="41"/>
      <c r="JWW19" s="41"/>
      <c r="JWX19" s="41"/>
      <c r="JWY19" s="41"/>
      <c r="JWZ19" s="41"/>
      <c r="JXA19" s="41"/>
      <c r="JXB19" s="41"/>
      <c r="JXC19" s="41"/>
      <c r="JXD19" s="41"/>
      <c r="JXE19" s="41"/>
      <c r="JXF19" s="41"/>
      <c r="JXG19" s="41"/>
      <c r="JXH19" s="41"/>
      <c r="JXI19" s="41"/>
      <c r="JXJ19" s="41"/>
      <c r="JXK19" s="41"/>
      <c r="JXL19" s="41"/>
      <c r="JXM19" s="41"/>
      <c r="JXN19" s="41"/>
      <c r="JXO19" s="41"/>
      <c r="JXP19" s="41"/>
      <c r="JXQ19" s="41"/>
      <c r="JXR19" s="41"/>
      <c r="JXS19" s="41"/>
      <c r="JXT19" s="41"/>
      <c r="JXU19" s="41"/>
      <c r="JXV19" s="41"/>
      <c r="JXW19" s="41"/>
      <c r="JXX19" s="41"/>
      <c r="JXY19" s="41"/>
      <c r="JXZ19" s="41"/>
      <c r="JYA19" s="41"/>
      <c r="JYB19" s="41"/>
      <c r="JYC19" s="41"/>
      <c r="JYD19" s="41"/>
      <c r="JYE19" s="41"/>
      <c r="JYF19" s="41"/>
      <c r="JYG19" s="41"/>
      <c r="JYH19" s="41"/>
      <c r="JYI19" s="41"/>
      <c r="JYJ19" s="41"/>
      <c r="JYK19" s="41"/>
      <c r="JYL19" s="41"/>
      <c r="JYM19" s="41"/>
      <c r="JYN19" s="41"/>
      <c r="JYO19" s="41"/>
      <c r="JYP19" s="41"/>
      <c r="JYQ19" s="41"/>
      <c r="JYR19" s="41"/>
      <c r="JYS19" s="41"/>
      <c r="JYT19" s="41"/>
      <c r="JYU19" s="41"/>
      <c r="JYV19" s="41"/>
      <c r="JYW19" s="41"/>
      <c r="JYX19" s="41"/>
      <c r="JYY19" s="41"/>
      <c r="JYZ19" s="41"/>
      <c r="JZA19" s="41"/>
      <c r="JZB19" s="41"/>
      <c r="JZC19" s="41"/>
      <c r="JZD19" s="41"/>
      <c r="JZE19" s="41"/>
      <c r="JZF19" s="41"/>
      <c r="JZG19" s="41"/>
      <c r="JZH19" s="41"/>
      <c r="JZI19" s="41"/>
      <c r="JZJ19" s="41"/>
      <c r="JZK19" s="41"/>
      <c r="JZL19" s="41"/>
      <c r="JZM19" s="41"/>
      <c r="JZN19" s="41"/>
      <c r="JZO19" s="41"/>
      <c r="JZP19" s="41"/>
      <c r="JZQ19" s="41"/>
      <c r="JZR19" s="41"/>
      <c r="JZS19" s="41"/>
      <c r="JZT19" s="41"/>
      <c r="JZU19" s="41"/>
      <c r="JZV19" s="41"/>
      <c r="JZW19" s="41"/>
      <c r="JZX19" s="41"/>
      <c r="JZY19" s="41"/>
      <c r="JZZ19" s="41"/>
      <c r="KAA19" s="41"/>
      <c r="KAB19" s="41"/>
      <c r="KAC19" s="41"/>
      <c r="KAD19" s="41"/>
      <c r="KAE19" s="41"/>
      <c r="KAF19" s="41"/>
      <c r="KAG19" s="41"/>
      <c r="KAH19" s="41"/>
      <c r="KAI19" s="41"/>
      <c r="KAJ19" s="41"/>
      <c r="KAK19" s="41"/>
      <c r="KAL19" s="41"/>
      <c r="KAM19" s="41"/>
      <c r="KAN19" s="41"/>
      <c r="KAO19" s="41"/>
      <c r="KAP19" s="41"/>
      <c r="KAQ19" s="41"/>
      <c r="KAR19" s="41"/>
      <c r="KAS19" s="41"/>
      <c r="KAT19" s="41"/>
      <c r="KAU19" s="41"/>
      <c r="KAV19" s="41"/>
      <c r="KAW19" s="41"/>
      <c r="KAX19" s="41"/>
      <c r="KAY19" s="41"/>
      <c r="KAZ19" s="41"/>
      <c r="KBA19" s="41"/>
      <c r="KBB19" s="41"/>
      <c r="KBC19" s="41"/>
      <c r="KBD19" s="41"/>
      <c r="KBE19" s="41"/>
      <c r="KBF19" s="41"/>
      <c r="KBG19" s="41"/>
      <c r="KBH19" s="41"/>
      <c r="KBI19" s="41"/>
      <c r="KBJ19" s="41"/>
      <c r="KBK19" s="41"/>
      <c r="KBL19" s="41"/>
      <c r="KBM19" s="41"/>
      <c r="KBN19" s="41"/>
      <c r="KBO19" s="41"/>
      <c r="KBP19" s="41"/>
      <c r="KBQ19" s="41"/>
      <c r="KBR19" s="41"/>
      <c r="KBS19" s="41"/>
      <c r="KBT19" s="41"/>
      <c r="KBU19" s="41"/>
      <c r="KBV19" s="41"/>
      <c r="KBW19" s="41"/>
      <c r="KBX19" s="41"/>
      <c r="KBY19" s="41"/>
      <c r="KBZ19" s="41"/>
      <c r="KCA19" s="41"/>
      <c r="KCB19" s="41"/>
      <c r="KCC19" s="41"/>
      <c r="KCD19" s="41"/>
      <c r="KCE19" s="41"/>
      <c r="KCF19" s="41"/>
      <c r="KCG19" s="41"/>
      <c r="KCH19" s="41"/>
      <c r="KCI19" s="41"/>
      <c r="KCJ19" s="41"/>
      <c r="KCK19" s="41"/>
      <c r="KCL19" s="41"/>
      <c r="KCM19" s="41"/>
      <c r="KCN19" s="41"/>
      <c r="KCO19" s="41"/>
      <c r="KCP19" s="41"/>
      <c r="KCQ19" s="41"/>
      <c r="KCR19" s="41"/>
      <c r="KCS19" s="41"/>
      <c r="KCT19" s="41"/>
      <c r="KCU19" s="41"/>
      <c r="KCV19" s="41"/>
      <c r="KCW19" s="41"/>
      <c r="KCX19" s="41"/>
      <c r="KCY19" s="41"/>
      <c r="KCZ19" s="41"/>
      <c r="KDA19" s="41"/>
      <c r="KDB19" s="41"/>
      <c r="KDC19" s="41"/>
      <c r="KDD19" s="41"/>
      <c r="KDE19" s="41"/>
      <c r="KDF19" s="41"/>
      <c r="KDG19" s="41"/>
      <c r="KDH19" s="41"/>
      <c r="KDI19" s="41"/>
      <c r="KDJ19" s="41"/>
      <c r="KDK19" s="41"/>
      <c r="KDL19" s="41"/>
      <c r="KDM19" s="41"/>
      <c r="KDN19" s="41"/>
      <c r="KDO19" s="41"/>
      <c r="KDP19" s="41"/>
      <c r="KDQ19" s="41"/>
      <c r="KDR19" s="41"/>
      <c r="KDS19" s="41"/>
      <c r="KDT19" s="41"/>
      <c r="KDU19" s="41"/>
      <c r="KDV19" s="41"/>
      <c r="KDW19" s="41"/>
      <c r="KDX19" s="41"/>
      <c r="KDY19" s="41"/>
      <c r="KDZ19" s="41"/>
      <c r="KEA19" s="41"/>
      <c r="KEB19" s="41"/>
      <c r="KEC19" s="41"/>
      <c r="KED19" s="41"/>
      <c r="KEE19" s="41"/>
      <c r="KEF19" s="41"/>
      <c r="KEG19" s="41"/>
      <c r="KEH19" s="41"/>
      <c r="KEI19" s="41"/>
      <c r="KEJ19" s="41"/>
      <c r="KEK19" s="41"/>
      <c r="KEL19" s="41"/>
      <c r="KEM19" s="41"/>
      <c r="KEN19" s="41"/>
      <c r="KEO19" s="41"/>
      <c r="KEP19" s="41"/>
      <c r="KEQ19" s="41"/>
      <c r="KER19" s="41"/>
      <c r="KES19" s="41"/>
      <c r="KET19" s="41"/>
      <c r="KEU19" s="41"/>
      <c r="KEV19" s="41"/>
      <c r="KEW19" s="41"/>
      <c r="KEX19" s="41"/>
      <c r="KEY19" s="41"/>
      <c r="KEZ19" s="41"/>
      <c r="KFA19" s="41"/>
      <c r="KFB19" s="41"/>
      <c r="KFC19" s="41"/>
      <c r="KFD19" s="41"/>
      <c r="KFE19" s="41"/>
      <c r="KFF19" s="41"/>
      <c r="KFG19" s="41"/>
      <c r="KFH19" s="41"/>
      <c r="KFI19" s="41"/>
      <c r="KFJ19" s="41"/>
      <c r="KFK19" s="41"/>
      <c r="KFL19" s="41"/>
      <c r="KFM19" s="41"/>
      <c r="KFN19" s="41"/>
      <c r="KFO19" s="41"/>
      <c r="KFP19" s="41"/>
      <c r="KFQ19" s="41"/>
      <c r="KFR19" s="41"/>
      <c r="KFS19" s="41"/>
      <c r="KFT19" s="41"/>
      <c r="KFU19" s="41"/>
      <c r="KFV19" s="41"/>
      <c r="KFW19" s="41"/>
      <c r="KFX19" s="41"/>
      <c r="KFY19" s="41"/>
      <c r="KFZ19" s="41"/>
      <c r="KGA19" s="41"/>
      <c r="KGB19" s="41"/>
      <c r="KGC19" s="41"/>
      <c r="KGD19" s="41"/>
      <c r="KGE19" s="41"/>
      <c r="KGF19" s="41"/>
      <c r="KGG19" s="41"/>
      <c r="KGH19" s="41"/>
      <c r="KGI19" s="41"/>
      <c r="KGJ19" s="41"/>
      <c r="KGK19" s="41"/>
      <c r="KGL19" s="41"/>
      <c r="KGM19" s="41"/>
      <c r="KGN19" s="41"/>
      <c r="KGO19" s="41"/>
      <c r="KGP19" s="41"/>
      <c r="KGQ19" s="41"/>
      <c r="KGR19" s="41"/>
      <c r="KGS19" s="41"/>
      <c r="KGT19" s="41"/>
      <c r="KGU19" s="41"/>
      <c r="KGV19" s="41"/>
      <c r="KGW19" s="41"/>
      <c r="KGX19" s="41"/>
      <c r="KGY19" s="41"/>
      <c r="KGZ19" s="41"/>
      <c r="KHA19" s="41"/>
      <c r="KHB19" s="41"/>
      <c r="KHC19" s="41"/>
      <c r="KHD19" s="41"/>
      <c r="KHE19" s="41"/>
      <c r="KHF19" s="41"/>
      <c r="KHG19" s="41"/>
      <c r="KHH19" s="41"/>
      <c r="KHI19" s="41"/>
      <c r="KHJ19" s="41"/>
      <c r="KHK19" s="41"/>
      <c r="KHL19" s="41"/>
      <c r="KHM19" s="41"/>
      <c r="KHN19" s="41"/>
      <c r="KHO19" s="41"/>
      <c r="KHP19" s="41"/>
      <c r="KHQ19" s="41"/>
      <c r="KHR19" s="41"/>
      <c r="KHS19" s="41"/>
      <c r="KHT19" s="41"/>
      <c r="KHU19" s="41"/>
      <c r="KHV19" s="41"/>
      <c r="KHW19" s="41"/>
      <c r="KHX19" s="41"/>
      <c r="KHY19" s="41"/>
      <c r="KHZ19" s="41"/>
      <c r="KIA19" s="41"/>
      <c r="KIB19" s="41"/>
      <c r="KIC19" s="41"/>
      <c r="KID19" s="41"/>
      <c r="KIE19" s="41"/>
      <c r="KIF19" s="41"/>
      <c r="KIG19" s="41"/>
      <c r="KIH19" s="41"/>
      <c r="KII19" s="41"/>
      <c r="KIJ19" s="41"/>
      <c r="KIK19" s="41"/>
      <c r="KIL19" s="41"/>
      <c r="KIM19" s="41"/>
      <c r="KIN19" s="41"/>
      <c r="KIO19" s="41"/>
      <c r="KIP19" s="41"/>
      <c r="KIQ19" s="41"/>
      <c r="KIR19" s="41"/>
      <c r="KIS19" s="41"/>
      <c r="KIT19" s="41"/>
      <c r="KIU19" s="41"/>
      <c r="KIV19" s="41"/>
      <c r="KIW19" s="41"/>
      <c r="KIX19" s="41"/>
      <c r="KIY19" s="41"/>
      <c r="KIZ19" s="41"/>
      <c r="KJA19" s="41"/>
      <c r="KJB19" s="41"/>
      <c r="KJC19" s="41"/>
      <c r="KJD19" s="41"/>
      <c r="KJE19" s="41"/>
      <c r="KJF19" s="41"/>
      <c r="KJG19" s="41"/>
      <c r="KJH19" s="41"/>
      <c r="KJI19" s="41"/>
      <c r="KJJ19" s="41"/>
      <c r="KJK19" s="41"/>
      <c r="KJL19" s="41"/>
      <c r="KJM19" s="41"/>
      <c r="KJN19" s="41"/>
      <c r="KJO19" s="41"/>
      <c r="KJP19" s="41"/>
      <c r="KJQ19" s="41"/>
      <c r="KJR19" s="41"/>
      <c r="KJS19" s="41"/>
      <c r="KJT19" s="41"/>
      <c r="KJU19" s="41"/>
      <c r="KJV19" s="41"/>
      <c r="KJW19" s="41"/>
      <c r="KJX19" s="41"/>
      <c r="KJY19" s="41"/>
      <c r="KJZ19" s="41"/>
      <c r="KKA19" s="41"/>
      <c r="KKB19" s="41"/>
      <c r="KKC19" s="41"/>
      <c r="KKD19" s="41"/>
      <c r="KKE19" s="41"/>
      <c r="KKF19" s="41"/>
      <c r="KKG19" s="41"/>
      <c r="KKH19" s="41"/>
      <c r="KKI19" s="41"/>
      <c r="KKJ19" s="41"/>
      <c r="KKK19" s="41"/>
      <c r="KKL19" s="41"/>
      <c r="KKM19" s="41"/>
      <c r="KKN19" s="41"/>
      <c r="KKO19" s="41"/>
      <c r="KKP19" s="41"/>
      <c r="KKQ19" s="41"/>
      <c r="KKR19" s="41"/>
      <c r="KKS19" s="41"/>
      <c r="KKT19" s="41"/>
      <c r="KKU19" s="41"/>
      <c r="KKV19" s="41"/>
      <c r="KKW19" s="41"/>
      <c r="KKX19" s="41"/>
      <c r="KKY19" s="41"/>
      <c r="KKZ19" s="41"/>
      <c r="KLA19" s="41"/>
      <c r="KLB19" s="41"/>
      <c r="KLC19" s="41"/>
      <c r="KLD19" s="41"/>
      <c r="KLE19" s="41"/>
      <c r="KLF19" s="41"/>
      <c r="KLG19" s="41"/>
      <c r="KLH19" s="41"/>
      <c r="KLI19" s="41"/>
      <c r="KLJ19" s="41"/>
      <c r="KLK19" s="41"/>
      <c r="KLL19" s="41"/>
      <c r="KLM19" s="41"/>
      <c r="KLN19" s="41"/>
      <c r="KLO19" s="41"/>
      <c r="KLP19" s="41"/>
      <c r="KLQ19" s="41"/>
      <c r="KLR19" s="41"/>
      <c r="KLS19" s="41"/>
      <c r="KLT19" s="41"/>
      <c r="KLU19" s="41"/>
      <c r="KLV19" s="41"/>
      <c r="KLW19" s="41"/>
      <c r="KLX19" s="41"/>
      <c r="KLY19" s="41"/>
      <c r="KLZ19" s="41"/>
      <c r="KMA19" s="41"/>
      <c r="KMB19" s="41"/>
      <c r="KMC19" s="41"/>
      <c r="KMD19" s="41"/>
      <c r="KME19" s="41"/>
      <c r="KMF19" s="41"/>
      <c r="KMG19" s="41"/>
      <c r="KMH19" s="41"/>
      <c r="KMI19" s="41"/>
      <c r="KMJ19" s="41"/>
      <c r="KMK19" s="41"/>
      <c r="KML19" s="41"/>
      <c r="KMM19" s="41"/>
      <c r="KMN19" s="41"/>
      <c r="KMO19" s="41"/>
      <c r="KMP19" s="41"/>
      <c r="KMQ19" s="41"/>
      <c r="KMR19" s="41"/>
      <c r="KMS19" s="41"/>
      <c r="KMT19" s="41"/>
      <c r="KMU19" s="41"/>
      <c r="KMV19" s="41"/>
      <c r="KMW19" s="41"/>
      <c r="KMX19" s="41"/>
      <c r="KMY19" s="41"/>
      <c r="KMZ19" s="41"/>
      <c r="KNA19" s="41"/>
      <c r="KNB19" s="41"/>
      <c r="KNC19" s="41"/>
      <c r="KND19" s="41"/>
      <c r="KNE19" s="41"/>
      <c r="KNF19" s="41"/>
      <c r="KNG19" s="41"/>
      <c r="KNH19" s="41"/>
      <c r="KNI19" s="41"/>
      <c r="KNJ19" s="41"/>
      <c r="KNK19" s="41"/>
      <c r="KNL19" s="41"/>
      <c r="KNM19" s="41"/>
      <c r="KNN19" s="41"/>
      <c r="KNO19" s="41"/>
      <c r="KNP19" s="41"/>
      <c r="KNQ19" s="41"/>
      <c r="KNR19" s="41"/>
      <c r="KNS19" s="41"/>
      <c r="KNT19" s="41"/>
      <c r="KNU19" s="41"/>
      <c r="KNV19" s="41"/>
      <c r="KNW19" s="41"/>
      <c r="KNX19" s="41"/>
      <c r="KNY19" s="41"/>
      <c r="KNZ19" s="41"/>
      <c r="KOA19" s="41"/>
      <c r="KOB19" s="41"/>
      <c r="KOC19" s="41"/>
      <c r="KOD19" s="41"/>
      <c r="KOE19" s="41"/>
      <c r="KOF19" s="41"/>
      <c r="KOG19" s="41"/>
      <c r="KOH19" s="41"/>
      <c r="KOI19" s="41"/>
      <c r="KOJ19" s="41"/>
      <c r="KOK19" s="41"/>
      <c r="KOL19" s="41"/>
      <c r="KOM19" s="41"/>
      <c r="KON19" s="41"/>
      <c r="KOO19" s="41"/>
      <c r="KOP19" s="41"/>
      <c r="KOQ19" s="41"/>
      <c r="KOR19" s="41"/>
      <c r="KOS19" s="41"/>
      <c r="KOT19" s="41"/>
      <c r="KOU19" s="41"/>
      <c r="KOV19" s="41"/>
      <c r="KOW19" s="41"/>
      <c r="KOX19" s="41"/>
      <c r="KOY19" s="41"/>
      <c r="KOZ19" s="41"/>
      <c r="KPA19" s="41"/>
      <c r="KPB19" s="41"/>
      <c r="KPC19" s="41"/>
      <c r="KPD19" s="41"/>
      <c r="KPE19" s="41"/>
      <c r="KPF19" s="41"/>
      <c r="KPG19" s="41"/>
      <c r="KPH19" s="41"/>
      <c r="KPI19" s="41"/>
      <c r="KPJ19" s="41"/>
      <c r="KPK19" s="41"/>
      <c r="KPL19" s="41"/>
      <c r="KPM19" s="41"/>
      <c r="KPN19" s="41"/>
      <c r="KPO19" s="41"/>
      <c r="KPP19" s="41"/>
      <c r="KPQ19" s="41"/>
      <c r="KPR19" s="41"/>
      <c r="KPS19" s="41"/>
      <c r="KPT19" s="41"/>
      <c r="KPU19" s="41"/>
      <c r="KPV19" s="41"/>
      <c r="KPW19" s="41"/>
      <c r="KPX19" s="41"/>
      <c r="KPY19" s="41"/>
      <c r="KPZ19" s="41"/>
      <c r="KQA19" s="41"/>
      <c r="KQB19" s="41"/>
      <c r="KQC19" s="41"/>
      <c r="KQD19" s="41"/>
      <c r="KQE19" s="41"/>
      <c r="KQF19" s="41"/>
      <c r="KQG19" s="41"/>
      <c r="KQH19" s="41"/>
      <c r="KQI19" s="41"/>
      <c r="KQJ19" s="41"/>
      <c r="KQK19" s="41"/>
      <c r="KQL19" s="41"/>
      <c r="KQM19" s="41"/>
      <c r="KQN19" s="41"/>
      <c r="KQO19" s="41"/>
      <c r="KQP19" s="41"/>
      <c r="KQQ19" s="41"/>
      <c r="KQR19" s="41"/>
      <c r="KQS19" s="41"/>
      <c r="KQT19" s="41"/>
      <c r="KQU19" s="41"/>
      <c r="KQV19" s="41"/>
      <c r="KQW19" s="41"/>
      <c r="KQX19" s="41"/>
      <c r="KQY19" s="41"/>
      <c r="KQZ19" s="41"/>
      <c r="KRA19" s="41"/>
      <c r="KRB19" s="41"/>
      <c r="KRC19" s="41"/>
      <c r="KRD19" s="41"/>
      <c r="KRE19" s="41"/>
      <c r="KRF19" s="41"/>
      <c r="KRG19" s="41"/>
      <c r="KRH19" s="41"/>
      <c r="KRI19" s="41"/>
      <c r="KRJ19" s="41"/>
      <c r="KRK19" s="41"/>
      <c r="KRL19" s="41"/>
      <c r="KRM19" s="41"/>
      <c r="KRN19" s="41"/>
      <c r="KRO19" s="41"/>
      <c r="KRP19" s="41"/>
      <c r="KRQ19" s="41"/>
      <c r="KRR19" s="41"/>
      <c r="KRS19" s="41"/>
      <c r="KRT19" s="41"/>
      <c r="KRU19" s="41"/>
      <c r="KRV19" s="41"/>
      <c r="KRW19" s="41"/>
      <c r="KRX19" s="41"/>
      <c r="KRY19" s="41"/>
      <c r="KRZ19" s="41"/>
      <c r="KSA19" s="41"/>
      <c r="KSB19" s="41"/>
      <c r="KSC19" s="41"/>
      <c r="KSD19" s="41"/>
      <c r="KSE19" s="41"/>
      <c r="KSF19" s="41"/>
      <c r="KSG19" s="41"/>
      <c r="KSH19" s="41"/>
      <c r="KSI19" s="41"/>
      <c r="KSJ19" s="41"/>
      <c r="KSK19" s="41"/>
      <c r="KSL19" s="41"/>
      <c r="KSM19" s="41"/>
      <c r="KSN19" s="41"/>
      <c r="KSO19" s="41"/>
      <c r="KSP19" s="41"/>
      <c r="KSQ19" s="41"/>
      <c r="KSR19" s="41"/>
      <c r="KSS19" s="41"/>
      <c r="KST19" s="41"/>
      <c r="KSU19" s="41"/>
      <c r="KSV19" s="41"/>
      <c r="KSW19" s="41"/>
      <c r="KSX19" s="41"/>
      <c r="KSY19" s="41"/>
      <c r="KSZ19" s="41"/>
      <c r="KTA19" s="41"/>
      <c r="KTB19" s="41"/>
      <c r="KTC19" s="41"/>
      <c r="KTD19" s="41"/>
      <c r="KTE19" s="41"/>
      <c r="KTF19" s="41"/>
      <c r="KTG19" s="41"/>
      <c r="KTH19" s="41"/>
      <c r="KTI19" s="41"/>
      <c r="KTJ19" s="41"/>
      <c r="KTK19" s="41"/>
      <c r="KTL19" s="41"/>
      <c r="KTM19" s="41"/>
      <c r="KTN19" s="41"/>
      <c r="KTO19" s="41"/>
      <c r="KTP19" s="41"/>
      <c r="KTQ19" s="41"/>
      <c r="KTR19" s="41"/>
      <c r="KTS19" s="41"/>
      <c r="KTT19" s="41"/>
      <c r="KTU19" s="41"/>
      <c r="KTV19" s="41"/>
      <c r="KTW19" s="41"/>
      <c r="KTX19" s="41"/>
      <c r="KTY19" s="41"/>
      <c r="KTZ19" s="41"/>
      <c r="KUA19" s="41"/>
      <c r="KUB19" s="41"/>
      <c r="KUC19" s="41"/>
      <c r="KUD19" s="41"/>
      <c r="KUE19" s="41"/>
      <c r="KUF19" s="41"/>
      <c r="KUG19" s="41"/>
      <c r="KUH19" s="41"/>
      <c r="KUI19" s="41"/>
      <c r="KUJ19" s="41"/>
      <c r="KUK19" s="41"/>
      <c r="KUL19" s="41"/>
      <c r="KUM19" s="41"/>
      <c r="KUN19" s="41"/>
      <c r="KUO19" s="41"/>
      <c r="KUP19" s="41"/>
      <c r="KUQ19" s="41"/>
      <c r="KUR19" s="41"/>
      <c r="KUS19" s="41"/>
      <c r="KUT19" s="41"/>
      <c r="KUU19" s="41"/>
      <c r="KUV19" s="41"/>
      <c r="KUW19" s="41"/>
      <c r="KUX19" s="41"/>
      <c r="KUY19" s="41"/>
      <c r="KUZ19" s="41"/>
      <c r="KVA19" s="41"/>
      <c r="KVB19" s="41"/>
      <c r="KVC19" s="41"/>
      <c r="KVD19" s="41"/>
      <c r="KVE19" s="41"/>
      <c r="KVF19" s="41"/>
      <c r="KVG19" s="41"/>
      <c r="KVH19" s="41"/>
      <c r="KVI19" s="41"/>
      <c r="KVJ19" s="41"/>
      <c r="KVK19" s="41"/>
      <c r="KVL19" s="41"/>
      <c r="KVM19" s="41"/>
      <c r="KVN19" s="41"/>
      <c r="KVO19" s="41"/>
      <c r="KVP19" s="41"/>
      <c r="KVQ19" s="41"/>
      <c r="KVR19" s="41"/>
      <c r="KVS19" s="41"/>
      <c r="KVT19" s="41"/>
      <c r="KVU19" s="41"/>
      <c r="KVV19" s="41"/>
      <c r="KVW19" s="41"/>
      <c r="KVX19" s="41"/>
      <c r="KVY19" s="41"/>
      <c r="KVZ19" s="41"/>
      <c r="KWA19" s="41"/>
      <c r="KWB19" s="41"/>
      <c r="KWC19" s="41"/>
      <c r="KWD19" s="41"/>
      <c r="KWE19" s="41"/>
      <c r="KWF19" s="41"/>
      <c r="KWG19" s="41"/>
      <c r="KWH19" s="41"/>
      <c r="KWI19" s="41"/>
      <c r="KWJ19" s="41"/>
      <c r="KWK19" s="41"/>
      <c r="KWL19" s="41"/>
      <c r="KWM19" s="41"/>
      <c r="KWN19" s="41"/>
      <c r="KWO19" s="41"/>
      <c r="KWP19" s="41"/>
      <c r="KWQ19" s="41"/>
      <c r="KWR19" s="41"/>
      <c r="KWS19" s="41"/>
      <c r="KWT19" s="41"/>
      <c r="KWU19" s="41"/>
      <c r="KWV19" s="41"/>
      <c r="KWW19" s="41"/>
      <c r="KWX19" s="41"/>
      <c r="KWY19" s="41"/>
      <c r="KWZ19" s="41"/>
      <c r="KXA19" s="41"/>
      <c r="KXB19" s="41"/>
      <c r="KXC19" s="41"/>
      <c r="KXD19" s="41"/>
      <c r="KXE19" s="41"/>
      <c r="KXF19" s="41"/>
      <c r="KXG19" s="41"/>
      <c r="KXH19" s="41"/>
      <c r="KXI19" s="41"/>
      <c r="KXJ19" s="41"/>
      <c r="KXK19" s="41"/>
      <c r="KXL19" s="41"/>
      <c r="KXM19" s="41"/>
      <c r="KXN19" s="41"/>
      <c r="KXO19" s="41"/>
      <c r="KXP19" s="41"/>
      <c r="KXQ19" s="41"/>
      <c r="KXR19" s="41"/>
      <c r="KXS19" s="41"/>
      <c r="KXT19" s="41"/>
      <c r="KXU19" s="41"/>
      <c r="KXV19" s="41"/>
      <c r="KXW19" s="41"/>
      <c r="KXX19" s="41"/>
      <c r="KXY19" s="41"/>
      <c r="KXZ19" s="41"/>
      <c r="KYA19" s="41"/>
      <c r="KYB19" s="41"/>
      <c r="KYC19" s="41"/>
      <c r="KYD19" s="41"/>
      <c r="KYE19" s="41"/>
      <c r="KYF19" s="41"/>
      <c r="KYG19" s="41"/>
      <c r="KYH19" s="41"/>
      <c r="KYI19" s="41"/>
      <c r="KYJ19" s="41"/>
      <c r="KYK19" s="41"/>
      <c r="KYL19" s="41"/>
      <c r="KYM19" s="41"/>
      <c r="KYN19" s="41"/>
      <c r="KYO19" s="41"/>
      <c r="KYP19" s="41"/>
      <c r="KYQ19" s="41"/>
      <c r="KYR19" s="41"/>
      <c r="KYS19" s="41"/>
      <c r="KYT19" s="41"/>
      <c r="KYU19" s="41"/>
      <c r="KYV19" s="41"/>
      <c r="KYW19" s="41"/>
      <c r="KYX19" s="41"/>
      <c r="KYY19" s="41"/>
      <c r="KYZ19" s="41"/>
      <c r="KZA19" s="41"/>
      <c r="KZB19" s="41"/>
      <c r="KZC19" s="41"/>
      <c r="KZD19" s="41"/>
      <c r="KZE19" s="41"/>
      <c r="KZF19" s="41"/>
      <c r="KZG19" s="41"/>
      <c r="KZH19" s="41"/>
      <c r="KZI19" s="41"/>
      <c r="KZJ19" s="41"/>
      <c r="KZK19" s="41"/>
      <c r="KZL19" s="41"/>
      <c r="KZM19" s="41"/>
      <c r="KZN19" s="41"/>
      <c r="KZO19" s="41"/>
      <c r="KZP19" s="41"/>
      <c r="KZQ19" s="41"/>
      <c r="KZR19" s="41"/>
      <c r="KZS19" s="41"/>
      <c r="KZT19" s="41"/>
      <c r="KZU19" s="41"/>
      <c r="KZV19" s="41"/>
      <c r="KZW19" s="41"/>
      <c r="KZX19" s="41"/>
      <c r="KZY19" s="41"/>
      <c r="KZZ19" s="41"/>
      <c r="LAA19" s="41"/>
      <c r="LAB19" s="41"/>
      <c r="LAC19" s="41"/>
      <c r="LAD19" s="41"/>
      <c r="LAE19" s="41"/>
      <c r="LAF19" s="41"/>
      <c r="LAG19" s="41"/>
      <c r="LAH19" s="41"/>
      <c r="LAI19" s="41"/>
      <c r="LAJ19" s="41"/>
      <c r="LAK19" s="41"/>
      <c r="LAL19" s="41"/>
      <c r="LAM19" s="41"/>
      <c r="LAN19" s="41"/>
      <c r="LAO19" s="41"/>
      <c r="LAP19" s="41"/>
      <c r="LAQ19" s="41"/>
      <c r="LAR19" s="41"/>
      <c r="LAS19" s="41"/>
      <c r="LAT19" s="41"/>
      <c r="LAU19" s="41"/>
      <c r="LAV19" s="41"/>
      <c r="LAW19" s="41"/>
      <c r="LAX19" s="41"/>
      <c r="LAY19" s="41"/>
      <c r="LAZ19" s="41"/>
      <c r="LBA19" s="41"/>
      <c r="LBB19" s="41"/>
      <c r="LBC19" s="41"/>
      <c r="LBD19" s="41"/>
      <c r="LBE19" s="41"/>
      <c r="LBF19" s="41"/>
      <c r="LBG19" s="41"/>
      <c r="LBH19" s="41"/>
      <c r="LBI19" s="41"/>
      <c r="LBJ19" s="41"/>
      <c r="LBK19" s="41"/>
      <c r="LBL19" s="41"/>
      <c r="LBM19" s="41"/>
      <c r="LBN19" s="41"/>
      <c r="LBO19" s="41"/>
      <c r="LBP19" s="41"/>
      <c r="LBQ19" s="41"/>
      <c r="LBR19" s="41"/>
      <c r="LBS19" s="41"/>
      <c r="LBT19" s="41"/>
      <c r="LBU19" s="41"/>
      <c r="LBV19" s="41"/>
      <c r="LBW19" s="41"/>
      <c r="LBX19" s="41"/>
      <c r="LBY19" s="41"/>
      <c r="LBZ19" s="41"/>
      <c r="LCA19" s="41"/>
      <c r="LCB19" s="41"/>
      <c r="LCC19" s="41"/>
      <c r="LCD19" s="41"/>
      <c r="LCE19" s="41"/>
      <c r="LCF19" s="41"/>
      <c r="LCG19" s="41"/>
      <c r="LCH19" s="41"/>
      <c r="LCI19" s="41"/>
      <c r="LCJ19" s="41"/>
      <c r="LCK19" s="41"/>
      <c r="LCL19" s="41"/>
      <c r="LCM19" s="41"/>
      <c r="LCN19" s="41"/>
      <c r="LCO19" s="41"/>
      <c r="LCP19" s="41"/>
      <c r="LCQ19" s="41"/>
      <c r="LCR19" s="41"/>
      <c r="LCS19" s="41"/>
      <c r="LCT19" s="41"/>
      <c r="LCU19" s="41"/>
      <c r="LCV19" s="41"/>
      <c r="LCW19" s="41"/>
      <c r="LCX19" s="41"/>
      <c r="LCY19" s="41"/>
      <c r="LCZ19" s="41"/>
      <c r="LDA19" s="41"/>
      <c r="LDB19" s="41"/>
      <c r="LDC19" s="41"/>
      <c r="LDD19" s="41"/>
      <c r="LDE19" s="41"/>
      <c r="LDF19" s="41"/>
      <c r="LDG19" s="41"/>
      <c r="LDH19" s="41"/>
      <c r="LDI19" s="41"/>
      <c r="LDJ19" s="41"/>
      <c r="LDK19" s="41"/>
      <c r="LDL19" s="41"/>
      <c r="LDM19" s="41"/>
      <c r="LDN19" s="41"/>
      <c r="LDO19" s="41"/>
      <c r="LDP19" s="41"/>
      <c r="LDQ19" s="41"/>
      <c r="LDR19" s="41"/>
      <c r="LDS19" s="41"/>
      <c r="LDT19" s="41"/>
      <c r="LDU19" s="41"/>
      <c r="LDV19" s="41"/>
      <c r="LDW19" s="41"/>
      <c r="LDX19" s="41"/>
      <c r="LDY19" s="41"/>
      <c r="LDZ19" s="41"/>
      <c r="LEA19" s="41"/>
      <c r="LEB19" s="41"/>
      <c r="LEC19" s="41"/>
      <c r="LED19" s="41"/>
      <c r="LEE19" s="41"/>
      <c r="LEF19" s="41"/>
      <c r="LEG19" s="41"/>
      <c r="LEH19" s="41"/>
      <c r="LEI19" s="41"/>
      <c r="LEJ19" s="41"/>
      <c r="LEK19" s="41"/>
      <c r="LEL19" s="41"/>
      <c r="LEM19" s="41"/>
      <c r="LEN19" s="41"/>
      <c r="LEO19" s="41"/>
      <c r="LEP19" s="41"/>
      <c r="LEQ19" s="41"/>
      <c r="LER19" s="41"/>
      <c r="LES19" s="41"/>
      <c r="LET19" s="41"/>
      <c r="LEU19" s="41"/>
      <c r="LEV19" s="41"/>
      <c r="LEW19" s="41"/>
      <c r="LEX19" s="41"/>
      <c r="LEY19" s="41"/>
      <c r="LEZ19" s="41"/>
      <c r="LFA19" s="41"/>
      <c r="LFB19" s="41"/>
      <c r="LFC19" s="41"/>
      <c r="LFD19" s="41"/>
      <c r="LFE19" s="41"/>
      <c r="LFF19" s="41"/>
      <c r="LFG19" s="41"/>
      <c r="LFH19" s="41"/>
      <c r="LFI19" s="41"/>
      <c r="LFJ19" s="41"/>
      <c r="LFK19" s="41"/>
      <c r="LFL19" s="41"/>
      <c r="LFM19" s="41"/>
      <c r="LFN19" s="41"/>
      <c r="LFO19" s="41"/>
      <c r="LFP19" s="41"/>
      <c r="LFQ19" s="41"/>
      <c r="LFR19" s="41"/>
      <c r="LFS19" s="41"/>
      <c r="LFT19" s="41"/>
      <c r="LFU19" s="41"/>
      <c r="LFV19" s="41"/>
      <c r="LFW19" s="41"/>
      <c r="LFX19" s="41"/>
      <c r="LFY19" s="41"/>
      <c r="LFZ19" s="41"/>
      <c r="LGA19" s="41"/>
      <c r="LGB19" s="41"/>
      <c r="LGC19" s="41"/>
      <c r="LGD19" s="41"/>
      <c r="LGE19" s="41"/>
      <c r="LGF19" s="41"/>
      <c r="LGG19" s="41"/>
      <c r="LGH19" s="41"/>
      <c r="LGI19" s="41"/>
      <c r="LGJ19" s="41"/>
      <c r="LGK19" s="41"/>
      <c r="LGL19" s="41"/>
      <c r="LGM19" s="41"/>
      <c r="LGN19" s="41"/>
      <c r="LGO19" s="41"/>
      <c r="LGP19" s="41"/>
      <c r="LGQ19" s="41"/>
      <c r="LGR19" s="41"/>
      <c r="LGS19" s="41"/>
      <c r="LGT19" s="41"/>
      <c r="LGU19" s="41"/>
      <c r="LGV19" s="41"/>
      <c r="LGW19" s="41"/>
      <c r="LGX19" s="41"/>
      <c r="LGY19" s="41"/>
      <c r="LGZ19" s="41"/>
      <c r="LHA19" s="41"/>
      <c r="LHB19" s="41"/>
      <c r="LHC19" s="41"/>
      <c r="LHD19" s="41"/>
      <c r="LHE19" s="41"/>
      <c r="LHF19" s="41"/>
      <c r="LHG19" s="41"/>
      <c r="LHH19" s="41"/>
      <c r="LHI19" s="41"/>
      <c r="LHJ19" s="41"/>
      <c r="LHK19" s="41"/>
      <c r="LHL19" s="41"/>
      <c r="LHM19" s="41"/>
      <c r="LHN19" s="41"/>
      <c r="LHO19" s="41"/>
      <c r="LHP19" s="41"/>
      <c r="LHQ19" s="41"/>
      <c r="LHR19" s="41"/>
      <c r="LHS19" s="41"/>
      <c r="LHT19" s="41"/>
      <c r="LHU19" s="41"/>
      <c r="LHV19" s="41"/>
      <c r="LHW19" s="41"/>
      <c r="LHX19" s="41"/>
      <c r="LHY19" s="41"/>
      <c r="LHZ19" s="41"/>
      <c r="LIA19" s="41"/>
      <c r="LIB19" s="41"/>
      <c r="LIC19" s="41"/>
      <c r="LID19" s="41"/>
      <c r="LIE19" s="41"/>
      <c r="LIF19" s="41"/>
      <c r="LIG19" s="41"/>
      <c r="LIH19" s="41"/>
      <c r="LII19" s="41"/>
      <c r="LIJ19" s="41"/>
      <c r="LIK19" s="41"/>
      <c r="LIL19" s="41"/>
      <c r="LIM19" s="41"/>
      <c r="LIN19" s="41"/>
      <c r="LIO19" s="41"/>
      <c r="LIP19" s="41"/>
      <c r="LIQ19" s="41"/>
      <c r="LIR19" s="41"/>
      <c r="LIS19" s="41"/>
      <c r="LIT19" s="41"/>
      <c r="LIU19" s="41"/>
      <c r="LIV19" s="41"/>
      <c r="LIW19" s="41"/>
      <c r="LIX19" s="41"/>
      <c r="LIY19" s="41"/>
      <c r="LIZ19" s="41"/>
      <c r="LJA19" s="41"/>
      <c r="LJB19" s="41"/>
      <c r="LJC19" s="41"/>
      <c r="LJD19" s="41"/>
      <c r="LJE19" s="41"/>
      <c r="LJF19" s="41"/>
      <c r="LJG19" s="41"/>
      <c r="LJH19" s="41"/>
      <c r="LJI19" s="41"/>
      <c r="LJJ19" s="41"/>
      <c r="LJK19" s="41"/>
      <c r="LJL19" s="41"/>
      <c r="LJM19" s="41"/>
      <c r="LJN19" s="41"/>
      <c r="LJO19" s="41"/>
      <c r="LJP19" s="41"/>
      <c r="LJQ19" s="41"/>
      <c r="LJR19" s="41"/>
      <c r="LJS19" s="41"/>
      <c r="LJT19" s="41"/>
      <c r="LJU19" s="41"/>
      <c r="LJV19" s="41"/>
      <c r="LJW19" s="41"/>
      <c r="LJX19" s="41"/>
      <c r="LJY19" s="41"/>
      <c r="LJZ19" s="41"/>
      <c r="LKA19" s="41"/>
      <c r="LKB19" s="41"/>
      <c r="LKC19" s="41"/>
      <c r="LKD19" s="41"/>
      <c r="LKE19" s="41"/>
      <c r="LKF19" s="41"/>
      <c r="LKG19" s="41"/>
      <c r="LKH19" s="41"/>
      <c r="LKI19" s="41"/>
      <c r="LKJ19" s="41"/>
      <c r="LKK19" s="41"/>
      <c r="LKL19" s="41"/>
      <c r="LKM19" s="41"/>
      <c r="LKN19" s="41"/>
      <c r="LKO19" s="41"/>
      <c r="LKP19" s="41"/>
      <c r="LKQ19" s="41"/>
      <c r="LKR19" s="41"/>
      <c r="LKS19" s="41"/>
      <c r="LKT19" s="41"/>
      <c r="LKU19" s="41"/>
      <c r="LKV19" s="41"/>
      <c r="LKW19" s="41"/>
      <c r="LKX19" s="41"/>
      <c r="LKY19" s="41"/>
      <c r="LKZ19" s="41"/>
      <c r="LLA19" s="41"/>
      <c r="LLB19" s="41"/>
      <c r="LLC19" s="41"/>
      <c r="LLD19" s="41"/>
      <c r="LLE19" s="41"/>
      <c r="LLF19" s="41"/>
      <c r="LLG19" s="41"/>
      <c r="LLH19" s="41"/>
      <c r="LLI19" s="41"/>
      <c r="LLJ19" s="41"/>
      <c r="LLK19" s="41"/>
      <c r="LLL19" s="41"/>
      <c r="LLM19" s="41"/>
      <c r="LLN19" s="41"/>
      <c r="LLO19" s="41"/>
      <c r="LLP19" s="41"/>
      <c r="LLQ19" s="41"/>
      <c r="LLR19" s="41"/>
      <c r="LLS19" s="41"/>
      <c r="LLT19" s="41"/>
      <c r="LLU19" s="41"/>
      <c r="LLV19" s="41"/>
      <c r="LLW19" s="41"/>
      <c r="LLX19" s="41"/>
      <c r="LLY19" s="41"/>
      <c r="LLZ19" s="41"/>
      <c r="LMA19" s="41"/>
      <c r="LMB19" s="41"/>
      <c r="LMC19" s="41"/>
      <c r="LMD19" s="41"/>
      <c r="LME19" s="41"/>
      <c r="LMF19" s="41"/>
      <c r="LMG19" s="41"/>
      <c r="LMH19" s="41"/>
      <c r="LMI19" s="41"/>
      <c r="LMJ19" s="41"/>
      <c r="LMK19" s="41"/>
      <c r="LML19" s="41"/>
      <c r="LMM19" s="41"/>
      <c r="LMN19" s="41"/>
      <c r="LMO19" s="41"/>
      <c r="LMP19" s="41"/>
      <c r="LMQ19" s="41"/>
      <c r="LMR19" s="41"/>
      <c r="LMS19" s="41"/>
      <c r="LMT19" s="41"/>
      <c r="LMU19" s="41"/>
      <c r="LMV19" s="41"/>
      <c r="LMW19" s="41"/>
      <c r="LMX19" s="41"/>
      <c r="LMY19" s="41"/>
      <c r="LMZ19" s="41"/>
      <c r="LNA19" s="41"/>
      <c r="LNB19" s="41"/>
      <c r="LNC19" s="41"/>
      <c r="LND19" s="41"/>
      <c r="LNE19" s="41"/>
      <c r="LNF19" s="41"/>
      <c r="LNG19" s="41"/>
      <c r="LNH19" s="41"/>
      <c r="LNI19" s="41"/>
      <c r="LNJ19" s="41"/>
      <c r="LNK19" s="41"/>
      <c r="LNL19" s="41"/>
      <c r="LNM19" s="41"/>
      <c r="LNN19" s="41"/>
      <c r="LNO19" s="41"/>
      <c r="LNP19" s="41"/>
      <c r="LNQ19" s="41"/>
      <c r="LNR19" s="41"/>
      <c r="LNS19" s="41"/>
      <c r="LNT19" s="41"/>
      <c r="LNU19" s="41"/>
      <c r="LNV19" s="41"/>
      <c r="LNW19" s="41"/>
      <c r="LNX19" s="41"/>
      <c r="LNY19" s="41"/>
      <c r="LNZ19" s="41"/>
      <c r="LOA19" s="41"/>
      <c r="LOB19" s="41"/>
      <c r="LOC19" s="41"/>
      <c r="LOD19" s="41"/>
      <c r="LOE19" s="41"/>
      <c r="LOF19" s="41"/>
      <c r="LOG19" s="41"/>
      <c r="LOH19" s="41"/>
      <c r="LOI19" s="41"/>
      <c r="LOJ19" s="41"/>
      <c r="LOK19" s="41"/>
      <c r="LOL19" s="41"/>
      <c r="LOM19" s="41"/>
      <c r="LON19" s="41"/>
      <c r="LOO19" s="41"/>
      <c r="LOP19" s="41"/>
      <c r="LOQ19" s="41"/>
      <c r="LOR19" s="41"/>
      <c r="LOS19" s="41"/>
      <c r="LOT19" s="41"/>
      <c r="LOU19" s="41"/>
      <c r="LOV19" s="41"/>
      <c r="LOW19" s="41"/>
      <c r="LOX19" s="41"/>
      <c r="LOY19" s="41"/>
      <c r="LOZ19" s="41"/>
      <c r="LPA19" s="41"/>
      <c r="LPB19" s="41"/>
      <c r="LPC19" s="41"/>
      <c r="LPD19" s="41"/>
      <c r="LPE19" s="41"/>
      <c r="LPF19" s="41"/>
      <c r="LPG19" s="41"/>
      <c r="LPH19" s="41"/>
      <c r="LPI19" s="41"/>
      <c r="LPJ19" s="41"/>
      <c r="LPK19" s="41"/>
      <c r="LPL19" s="41"/>
      <c r="LPM19" s="41"/>
      <c r="LPN19" s="41"/>
      <c r="LPO19" s="41"/>
      <c r="LPP19" s="41"/>
      <c r="LPQ19" s="41"/>
      <c r="LPR19" s="41"/>
      <c r="LPS19" s="41"/>
      <c r="LPT19" s="41"/>
      <c r="LPU19" s="41"/>
      <c r="LPV19" s="41"/>
      <c r="LPW19" s="41"/>
      <c r="LPX19" s="41"/>
      <c r="LPY19" s="41"/>
      <c r="LPZ19" s="41"/>
      <c r="LQA19" s="41"/>
      <c r="LQB19" s="41"/>
      <c r="LQC19" s="41"/>
      <c r="LQD19" s="41"/>
      <c r="LQE19" s="41"/>
      <c r="LQF19" s="41"/>
      <c r="LQG19" s="41"/>
      <c r="LQH19" s="41"/>
      <c r="LQI19" s="41"/>
      <c r="LQJ19" s="41"/>
      <c r="LQK19" s="41"/>
      <c r="LQL19" s="41"/>
      <c r="LQM19" s="41"/>
      <c r="LQN19" s="41"/>
      <c r="LQO19" s="41"/>
      <c r="LQP19" s="41"/>
      <c r="LQQ19" s="41"/>
      <c r="LQR19" s="41"/>
      <c r="LQS19" s="41"/>
      <c r="LQT19" s="41"/>
      <c r="LQU19" s="41"/>
      <c r="LQV19" s="41"/>
      <c r="LQW19" s="41"/>
      <c r="LQX19" s="41"/>
      <c r="LQY19" s="41"/>
      <c r="LQZ19" s="41"/>
      <c r="LRA19" s="41"/>
      <c r="LRB19" s="41"/>
      <c r="LRC19" s="41"/>
      <c r="LRD19" s="41"/>
      <c r="LRE19" s="41"/>
      <c r="LRF19" s="41"/>
      <c r="LRG19" s="41"/>
      <c r="LRH19" s="41"/>
      <c r="LRI19" s="41"/>
      <c r="LRJ19" s="41"/>
      <c r="LRK19" s="41"/>
      <c r="LRL19" s="41"/>
      <c r="LRM19" s="41"/>
      <c r="LRN19" s="41"/>
      <c r="LRO19" s="41"/>
      <c r="LRP19" s="41"/>
      <c r="LRQ19" s="41"/>
      <c r="LRR19" s="41"/>
      <c r="LRS19" s="41"/>
      <c r="LRT19" s="41"/>
      <c r="LRU19" s="41"/>
      <c r="LRV19" s="41"/>
      <c r="LRW19" s="41"/>
      <c r="LRX19" s="41"/>
      <c r="LRY19" s="41"/>
      <c r="LRZ19" s="41"/>
      <c r="LSA19" s="41"/>
      <c r="LSB19" s="41"/>
      <c r="LSC19" s="41"/>
      <c r="LSD19" s="41"/>
      <c r="LSE19" s="41"/>
      <c r="LSF19" s="41"/>
      <c r="LSG19" s="41"/>
      <c r="LSH19" s="41"/>
      <c r="LSI19" s="41"/>
      <c r="LSJ19" s="41"/>
      <c r="LSK19" s="41"/>
      <c r="LSL19" s="41"/>
      <c r="LSM19" s="41"/>
      <c r="LSN19" s="41"/>
      <c r="LSO19" s="41"/>
      <c r="LSP19" s="41"/>
      <c r="LSQ19" s="41"/>
      <c r="LSR19" s="41"/>
      <c r="LSS19" s="41"/>
      <c r="LST19" s="41"/>
      <c r="LSU19" s="41"/>
      <c r="LSV19" s="41"/>
      <c r="LSW19" s="41"/>
      <c r="LSX19" s="41"/>
      <c r="LSY19" s="41"/>
      <c r="LSZ19" s="41"/>
      <c r="LTA19" s="41"/>
      <c r="LTB19" s="41"/>
      <c r="LTC19" s="41"/>
      <c r="LTD19" s="41"/>
      <c r="LTE19" s="41"/>
      <c r="LTF19" s="41"/>
      <c r="LTG19" s="41"/>
      <c r="LTH19" s="41"/>
      <c r="LTI19" s="41"/>
      <c r="LTJ19" s="41"/>
      <c r="LTK19" s="41"/>
      <c r="LTL19" s="41"/>
      <c r="LTM19" s="41"/>
      <c r="LTN19" s="41"/>
      <c r="LTO19" s="41"/>
      <c r="LTP19" s="41"/>
      <c r="LTQ19" s="41"/>
      <c r="LTR19" s="41"/>
      <c r="LTS19" s="41"/>
      <c r="LTT19" s="41"/>
      <c r="LTU19" s="41"/>
      <c r="LTV19" s="41"/>
      <c r="LTW19" s="41"/>
      <c r="LTX19" s="41"/>
      <c r="LTY19" s="41"/>
      <c r="LTZ19" s="41"/>
      <c r="LUA19" s="41"/>
      <c r="LUB19" s="41"/>
      <c r="LUC19" s="41"/>
      <c r="LUD19" s="41"/>
      <c r="LUE19" s="41"/>
      <c r="LUF19" s="41"/>
      <c r="LUG19" s="41"/>
      <c r="LUH19" s="41"/>
      <c r="LUI19" s="41"/>
      <c r="LUJ19" s="41"/>
      <c r="LUK19" s="41"/>
      <c r="LUL19" s="41"/>
      <c r="LUM19" s="41"/>
      <c r="LUN19" s="41"/>
      <c r="LUO19" s="41"/>
      <c r="LUP19" s="41"/>
      <c r="LUQ19" s="41"/>
      <c r="LUR19" s="41"/>
      <c r="LUS19" s="41"/>
      <c r="LUT19" s="41"/>
      <c r="LUU19" s="41"/>
      <c r="LUV19" s="41"/>
      <c r="LUW19" s="41"/>
      <c r="LUX19" s="41"/>
      <c r="LUY19" s="41"/>
      <c r="LUZ19" s="41"/>
      <c r="LVA19" s="41"/>
      <c r="LVB19" s="41"/>
      <c r="LVC19" s="41"/>
      <c r="LVD19" s="41"/>
      <c r="LVE19" s="41"/>
      <c r="LVF19" s="41"/>
      <c r="LVG19" s="41"/>
      <c r="LVH19" s="41"/>
      <c r="LVI19" s="41"/>
      <c r="LVJ19" s="41"/>
      <c r="LVK19" s="41"/>
      <c r="LVL19" s="41"/>
      <c r="LVM19" s="41"/>
      <c r="LVN19" s="41"/>
      <c r="LVO19" s="41"/>
      <c r="LVP19" s="41"/>
      <c r="LVQ19" s="41"/>
      <c r="LVR19" s="41"/>
      <c r="LVS19" s="41"/>
      <c r="LVT19" s="41"/>
      <c r="LVU19" s="41"/>
      <c r="LVV19" s="41"/>
      <c r="LVW19" s="41"/>
      <c r="LVX19" s="41"/>
      <c r="LVY19" s="41"/>
      <c r="LVZ19" s="41"/>
      <c r="LWA19" s="41"/>
      <c r="LWB19" s="41"/>
      <c r="LWC19" s="41"/>
      <c r="LWD19" s="41"/>
      <c r="LWE19" s="41"/>
      <c r="LWF19" s="41"/>
      <c r="LWG19" s="41"/>
      <c r="LWH19" s="41"/>
      <c r="LWI19" s="41"/>
      <c r="LWJ19" s="41"/>
      <c r="LWK19" s="41"/>
      <c r="LWL19" s="41"/>
      <c r="LWM19" s="41"/>
      <c r="LWN19" s="41"/>
      <c r="LWO19" s="41"/>
      <c r="LWP19" s="41"/>
      <c r="LWQ19" s="41"/>
      <c r="LWR19" s="41"/>
      <c r="LWS19" s="41"/>
      <c r="LWT19" s="41"/>
      <c r="LWU19" s="41"/>
      <c r="LWV19" s="41"/>
      <c r="LWW19" s="41"/>
      <c r="LWX19" s="41"/>
      <c r="LWY19" s="41"/>
      <c r="LWZ19" s="41"/>
      <c r="LXA19" s="41"/>
      <c r="LXB19" s="41"/>
      <c r="LXC19" s="41"/>
      <c r="LXD19" s="41"/>
      <c r="LXE19" s="41"/>
      <c r="LXF19" s="41"/>
      <c r="LXG19" s="41"/>
      <c r="LXH19" s="41"/>
      <c r="LXI19" s="41"/>
      <c r="LXJ19" s="41"/>
      <c r="LXK19" s="41"/>
      <c r="LXL19" s="41"/>
      <c r="LXM19" s="41"/>
      <c r="LXN19" s="41"/>
      <c r="LXO19" s="41"/>
      <c r="LXP19" s="41"/>
      <c r="LXQ19" s="41"/>
      <c r="LXR19" s="41"/>
      <c r="LXS19" s="41"/>
      <c r="LXT19" s="41"/>
      <c r="LXU19" s="41"/>
      <c r="LXV19" s="41"/>
      <c r="LXW19" s="41"/>
      <c r="LXX19" s="41"/>
      <c r="LXY19" s="41"/>
      <c r="LXZ19" s="41"/>
      <c r="LYA19" s="41"/>
      <c r="LYB19" s="41"/>
      <c r="LYC19" s="41"/>
      <c r="LYD19" s="41"/>
      <c r="LYE19" s="41"/>
      <c r="LYF19" s="41"/>
      <c r="LYG19" s="41"/>
      <c r="LYH19" s="41"/>
      <c r="LYI19" s="41"/>
      <c r="LYJ19" s="41"/>
      <c r="LYK19" s="41"/>
      <c r="LYL19" s="41"/>
      <c r="LYM19" s="41"/>
      <c r="LYN19" s="41"/>
      <c r="LYO19" s="41"/>
      <c r="LYP19" s="41"/>
      <c r="LYQ19" s="41"/>
      <c r="LYR19" s="41"/>
      <c r="LYS19" s="41"/>
      <c r="LYT19" s="41"/>
      <c r="LYU19" s="41"/>
      <c r="LYV19" s="41"/>
      <c r="LYW19" s="41"/>
      <c r="LYX19" s="41"/>
      <c r="LYY19" s="41"/>
      <c r="LYZ19" s="41"/>
      <c r="LZA19" s="41"/>
      <c r="LZB19" s="41"/>
      <c r="LZC19" s="41"/>
      <c r="LZD19" s="41"/>
      <c r="LZE19" s="41"/>
      <c r="LZF19" s="41"/>
      <c r="LZG19" s="41"/>
      <c r="LZH19" s="41"/>
      <c r="LZI19" s="41"/>
      <c r="LZJ19" s="41"/>
      <c r="LZK19" s="41"/>
      <c r="LZL19" s="41"/>
      <c r="LZM19" s="41"/>
      <c r="LZN19" s="41"/>
      <c r="LZO19" s="41"/>
      <c r="LZP19" s="41"/>
      <c r="LZQ19" s="41"/>
      <c r="LZR19" s="41"/>
      <c r="LZS19" s="41"/>
      <c r="LZT19" s="41"/>
      <c r="LZU19" s="41"/>
      <c r="LZV19" s="41"/>
      <c r="LZW19" s="41"/>
      <c r="LZX19" s="41"/>
      <c r="LZY19" s="41"/>
      <c r="LZZ19" s="41"/>
      <c r="MAA19" s="41"/>
      <c r="MAB19" s="41"/>
      <c r="MAC19" s="41"/>
      <c r="MAD19" s="41"/>
      <c r="MAE19" s="41"/>
      <c r="MAF19" s="41"/>
      <c r="MAG19" s="41"/>
      <c r="MAH19" s="41"/>
      <c r="MAI19" s="41"/>
      <c r="MAJ19" s="41"/>
      <c r="MAK19" s="41"/>
      <c r="MAL19" s="41"/>
      <c r="MAM19" s="41"/>
      <c r="MAN19" s="41"/>
      <c r="MAO19" s="41"/>
      <c r="MAP19" s="41"/>
      <c r="MAQ19" s="41"/>
      <c r="MAR19" s="41"/>
      <c r="MAS19" s="41"/>
      <c r="MAT19" s="41"/>
      <c r="MAU19" s="41"/>
      <c r="MAV19" s="41"/>
      <c r="MAW19" s="41"/>
      <c r="MAX19" s="41"/>
      <c r="MAY19" s="41"/>
      <c r="MAZ19" s="41"/>
      <c r="MBA19" s="41"/>
      <c r="MBB19" s="41"/>
      <c r="MBC19" s="41"/>
      <c r="MBD19" s="41"/>
      <c r="MBE19" s="41"/>
      <c r="MBF19" s="41"/>
      <c r="MBG19" s="41"/>
      <c r="MBH19" s="41"/>
      <c r="MBI19" s="41"/>
      <c r="MBJ19" s="41"/>
      <c r="MBK19" s="41"/>
      <c r="MBL19" s="41"/>
      <c r="MBM19" s="41"/>
      <c r="MBN19" s="41"/>
      <c r="MBO19" s="41"/>
      <c r="MBP19" s="41"/>
      <c r="MBQ19" s="41"/>
      <c r="MBR19" s="41"/>
      <c r="MBS19" s="41"/>
      <c r="MBT19" s="41"/>
      <c r="MBU19" s="41"/>
      <c r="MBV19" s="41"/>
      <c r="MBW19" s="41"/>
      <c r="MBX19" s="41"/>
      <c r="MBY19" s="41"/>
      <c r="MBZ19" s="41"/>
      <c r="MCA19" s="41"/>
      <c r="MCB19" s="41"/>
      <c r="MCC19" s="41"/>
      <c r="MCD19" s="41"/>
      <c r="MCE19" s="41"/>
      <c r="MCF19" s="41"/>
      <c r="MCG19" s="41"/>
      <c r="MCH19" s="41"/>
      <c r="MCI19" s="41"/>
      <c r="MCJ19" s="41"/>
      <c r="MCK19" s="41"/>
      <c r="MCL19" s="41"/>
      <c r="MCM19" s="41"/>
      <c r="MCN19" s="41"/>
      <c r="MCO19" s="41"/>
      <c r="MCP19" s="41"/>
      <c r="MCQ19" s="41"/>
      <c r="MCR19" s="41"/>
      <c r="MCS19" s="41"/>
      <c r="MCT19" s="41"/>
      <c r="MCU19" s="41"/>
      <c r="MCV19" s="41"/>
      <c r="MCW19" s="41"/>
      <c r="MCX19" s="41"/>
      <c r="MCY19" s="41"/>
      <c r="MCZ19" s="41"/>
      <c r="MDA19" s="41"/>
      <c r="MDB19" s="41"/>
      <c r="MDC19" s="41"/>
      <c r="MDD19" s="41"/>
      <c r="MDE19" s="41"/>
      <c r="MDF19" s="41"/>
      <c r="MDG19" s="41"/>
      <c r="MDH19" s="41"/>
      <c r="MDI19" s="41"/>
      <c r="MDJ19" s="41"/>
      <c r="MDK19" s="41"/>
      <c r="MDL19" s="41"/>
      <c r="MDM19" s="41"/>
      <c r="MDN19" s="41"/>
      <c r="MDO19" s="41"/>
      <c r="MDP19" s="41"/>
      <c r="MDQ19" s="41"/>
      <c r="MDR19" s="41"/>
      <c r="MDS19" s="41"/>
      <c r="MDT19" s="41"/>
      <c r="MDU19" s="41"/>
      <c r="MDV19" s="41"/>
      <c r="MDW19" s="41"/>
      <c r="MDX19" s="41"/>
      <c r="MDY19" s="41"/>
      <c r="MDZ19" s="41"/>
      <c r="MEA19" s="41"/>
      <c r="MEB19" s="41"/>
      <c r="MEC19" s="41"/>
      <c r="MED19" s="41"/>
      <c r="MEE19" s="41"/>
      <c r="MEF19" s="41"/>
      <c r="MEG19" s="41"/>
      <c r="MEH19" s="41"/>
      <c r="MEI19" s="41"/>
      <c r="MEJ19" s="41"/>
      <c r="MEK19" s="41"/>
      <c r="MEL19" s="41"/>
      <c r="MEM19" s="41"/>
      <c r="MEN19" s="41"/>
      <c r="MEO19" s="41"/>
      <c r="MEP19" s="41"/>
      <c r="MEQ19" s="41"/>
      <c r="MER19" s="41"/>
      <c r="MES19" s="41"/>
      <c r="MET19" s="41"/>
      <c r="MEU19" s="41"/>
      <c r="MEV19" s="41"/>
      <c r="MEW19" s="41"/>
      <c r="MEX19" s="41"/>
      <c r="MEY19" s="41"/>
      <c r="MEZ19" s="41"/>
      <c r="MFA19" s="41"/>
      <c r="MFB19" s="41"/>
      <c r="MFC19" s="41"/>
      <c r="MFD19" s="41"/>
      <c r="MFE19" s="41"/>
      <c r="MFF19" s="41"/>
      <c r="MFG19" s="41"/>
      <c r="MFH19" s="41"/>
      <c r="MFI19" s="41"/>
      <c r="MFJ19" s="41"/>
      <c r="MFK19" s="41"/>
      <c r="MFL19" s="41"/>
      <c r="MFM19" s="41"/>
      <c r="MFN19" s="41"/>
      <c r="MFO19" s="41"/>
      <c r="MFP19" s="41"/>
      <c r="MFQ19" s="41"/>
      <c r="MFR19" s="41"/>
      <c r="MFS19" s="41"/>
      <c r="MFT19" s="41"/>
      <c r="MFU19" s="41"/>
      <c r="MFV19" s="41"/>
      <c r="MFW19" s="41"/>
      <c r="MFX19" s="41"/>
      <c r="MFY19" s="41"/>
      <c r="MFZ19" s="41"/>
      <c r="MGA19" s="41"/>
      <c r="MGB19" s="41"/>
      <c r="MGC19" s="41"/>
      <c r="MGD19" s="41"/>
      <c r="MGE19" s="41"/>
      <c r="MGF19" s="41"/>
      <c r="MGG19" s="41"/>
      <c r="MGH19" s="41"/>
      <c r="MGI19" s="41"/>
      <c r="MGJ19" s="41"/>
      <c r="MGK19" s="41"/>
      <c r="MGL19" s="41"/>
      <c r="MGM19" s="41"/>
      <c r="MGN19" s="41"/>
      <c r="MGO19" s="41"/>
      <c r="MGP19" s="41"/>
      <c r="MGQ19" s="41"/>
      <c r="MGR19" s="41"/>
      <c r="MGS19" s="41"/>
      <c r="MGT19" s="41"/>
      <c r="MGU19" s="41"/>
      <c r="MGV19" s="41"/>
      <c r="MGW19" s="41"/>
      <c r="MGX19" s="41"/>
      <c r="MGY19" s="41"/>
      <c r="MGZ19" s="41"/>
      <c r="MHA19" s="41"/>
      <c r="MHB19" s="41"/>
      <c r="MHC19" s="41"/>
      <c r="MHD19" s="41"/>
      <c r="MHE19" s="41"/>
      <c r="MHF19" s="41"/>
      <c r="MHG19" s="41"/>
      <c r="MHH19" s="41"/>
      <c r="MHI19" s="41"/>
      <c r="MHJ19" s="41"/>
      <c r="MHK19" s="41"/>
      <c r="MHL19" s="41"/>
      <c r="MHM19" s="41"/>
      <c r="MHN19" s="41"/>
      <c r="MHO19" s="41"/>
      <c r="MHP19" s="41"/>
      <c r="MHQ19" s="41"/>
      <c r="MHR19" s="41"/>
      <c r="MHS19" s="41"/>
      <c r="MHT19" s="41"/>
      <c r="MHU19" s="41"/>
      <c r="MHV19" s="41"/>
      <c r="MHW19" s="41"/>
      <c r="MHX19" s="41"/>
      <c r="MHY19" s="41"/>
      <c r="MHZ19" s="41"/>
      <c r="MIA19" s="41"/>
      <c r="MIB19" s="41"/>
      <c r="MIC19" s="41"/>
      <c r="MID19" s="41"/>
      <c r="MIE19" s="41"/>
      <c r="MIF19" s="41"/>
      <c r="MIG19" s="41"/>
      <c r="MIH19" s="41"/>
      <c r="MII19" s="41"/>
      <c r="MIJ19" s="41"/>
      <c r="MIK19" s="41"/>
      <c r="MIL19" s="41"/>
      <c r="MIM19" s="41"/>
      <c r="MIN19" s="41"/>
      <c r="MIO19" s="41"/>
      <c r="MIP19" s="41"/>
      <c r="MIQ19" s="41"/>
      <c r="MIR19" s="41"/>
      <c r="MIS19" s="41"/>
      <c r="MIT19" s="41"/>
      <c r="MIU19" s="41"/>
      <c r="MIV19" s="41"/>
      <c r="MIW19" s="41"/>
      <c r="MIX19" s="41"/>
      <c r="MIY19" s="41"/>
      <c r="MIZ19" s="41"/>
      <c r="MJA19" s="41"/>
      <c r="MJB19" s="41"/>
      <c r="MJC19" s="41"/>
      <c r="MJD19" s="41"/>
      <c r="MJE19" s="41"/>
      <c r="MJF19" s="41"/>
      <c r="MJG19" s="41"/>
      <c r="MJH19" s="41"/>
      <c r="MJI19" s="41"/>
      <c r="MJJ19" s="41"/>
      <c r="MJK19" s="41"/>
      <c r="MJL19" s="41"/>
      <c r="MJM19" s="41"/>
      <c r="MJN19" s="41"/>
      <c r="MJO19" s="41"/>
      <c r="MJP19" s="41"/>
      <c r="MJQ19" s="41"/>
      <c r="MJR19" s="41"/>
      <c r="MJS19" s="41"/>
      <c r="MJT19" s="41"/>
      <c r="MJU19" s="41"/>
      <c r="MJV19" s="41"/>
      <c r="MJW19" s="41"/>
      <c r="MJX19" s="41"/>
      <c r="MJY19" s="41"/>
      <c r="MJZ19" s="41"/>
      <c r="MKA19" s="41"/>
      <c r="MKB19" s="41"/>
      <c r="MKC19" s="41"/>
      <c r="MKD19" s="41"/>
      <c r="MKE19" s="41"/>
      <c r="MKF19" s="41"/>
      <c r="MKG19" s="41"/>
      <c r="MKH19" s="41"/>
      <c r="MKI19" s="41"/>
      <c r="MKJ19" s="41"/>
      <c r="MKK19" s="41"/>
      <c r="MKL19" s="41"/>
      <c r="MKM19" s="41"/>
      <c r="MKN19" s="41"/>
      <c r="MKO19" s="41"/>
      <c r="MKP19" s="41"/>
      <c r="MKQ19" s="41"/>
      <c r="MKR19" s="41"/>
      <c r="MKS19" s="41"/>
      <c r="MKT19" s="41"/>
      <c r="MKU19" s="41"/>
      <c r="MKV19" s="41"/>
      <c r="MKW19" s="41"/>
      <c r="MKX19" s="41"/>
      <c r="MKY19" s="41"/>
      <c r="MKZ19" s="41"/>
      <c r="MLA19" s="41"/>
      <c r="MLB19" s="41"/>
      <c r="MLC19" s="41"/>
      <c r="MLD19" s="41"/>
      <c r="MLE19" s="41"/>
      <c r="MLF19" s="41"/>
      <c r="MLG19" s="41"/>
      <c r="MLH19" s="41"/>
      <c r="MLI19" s="41"/>
      <c r="MLJ19" s="41"/>
      <c r="MLK19" s="41"/>
      <c r="MLL19" s="41"/>
      <c r="MLM19" s="41"/>
      <c r="MLN19" s="41"/>
      <c r="MLO19" s="41"/>
      <c r="MLP19" s="41"/>
      <c r="MLQ19" s="41"/>
      <c r="MLR19" s="41"/>
      <c r="MLS19" s="41"/>
      <c r="MLT19" s="41"/>
      <c r="MLU19" s="41"/>
      <c r="MLV19" s="41"/>
      <c r="MLW19" s="41"/>
      <c r="MLX19" s="41"/>
      <c r="MLY19" s="41"/>
      <c r="MLZ19" s="41"/>
      <c r="MMA19" s="41"/>
      <c r="MMB19" s="41"/>
      <c r="MMC19" s="41"/>
      <c r="MMD19" s="41"/>
      <c r="MME19" s="41"/>
      <c r="MMF19" s="41"/>
      <c r="MMG19" s="41"/>
      <c r="MMH19" s="41"/>
      <c r="MMI19" s="41"/>
      <c r="MMJ19" s="41"/>
      <c r="MMK19" s="41"/>
      <c r="MML19" s="41"/>
      <c r="MMM19" s="41"/>
      <c r="MMN19" s="41"/>
      <c r="MMO19" s="41"/>
      <c r="MMP19" s="41"/>
      <c r="MMQ19" s="41"/>
      <c r="MMR19" s="41"/>
      <c r="MMS19" s="41"/>
      <c r="MMT19" s="41"/>
      <c r="MMU19" s="41"/>
      <c r="MMV19" s="41"/>
      <c r="MMW19" s="41"/>
      <c r="MMX19" s="41"/>
      <c r="MMY19" s="41"/>
      <c r="MMZ19" s="41"/>
      <c r="MNA19" s="41"/>
      <c r="MNB19" s="41"/>
      <c r="MNC19" s="41"/>
      <c r="MND19" s="41"/>
      <c r="MNE19" s="41"/>
      <c r="MNF19" s="41"/>
      <c r="MNG19" s="41"/>
      <c r="MNH19" s="41"/>
      <c r="MNI19" s="41"/>
      <c r="MNJ19" s="41"/>
      <c r="MNK19" s="41"/>
      <c r="MNL19" s="41"/>
      <c r="MNM19" s="41"/>
      <c r="MNN19" s="41"/>
      <c r="MNO19" s="41"/>
      <c r="MNP19" s="41"/>
      <c r="MNQ19" s="41"/>
      <c r="MNR19" s="41"/>
      <c r="MNS19" s="41"/>
      <c r="MNT19" s="41"/>
      <c r="MNU19" s="41"/>
      <c r="MNV19" s="41"/>
      <c r="MNW19" s="41"/>
      <c r="MNX19" s="41"/>
      <c r="MNY19" s="41"/>
      <c r="MNZ19" s="41"/>
      <c r="MOA19" s="41"/>
      <c r="MOB19" s="41"/>
      <c r="MOC19" s="41"/>
      <c r="MOD19" s="41"/>
      <c r="MOE19" s="41"/>
      <c r="MOF19" s="41"/>
      <c r="MOG19" s="41"/>
      <c r="MOH19" s="41"/>
      <c r="MOI19" s="41"/>
      <c r="MOJ19" s="41"/>
      <c r="MOK19" s="41"/>
      <c r="MOL19" s="41"/>
      <c r="MOM19" s="41"/>
      <c r="MON19" s="41"/>
      <c r="MOO19" s="41"/>
      <c r="MOP19" s="41"/>
      <c r="MOQ19" s="41"/>
      <c r="MOR19" s="41"/>
      <c r="MOS19" s="41"/>
      <c r="MOT19" s="41"/>
      <c r="MOU19" s="41"/>
      <c r="MOV19" s="41"/>
      <c r="MOW19" s="41"/>
      <c r="MOX19" s="41"/>
      <c r="MOY19" s="41"/>
      <c r="MOZ19" s="41"/>
      <c r="MPA19" s="41"/>
      <c r="MPB19" s="41"/>
      <c r="MPC19" s="41"/>
      <c r="MPD19" s="41"/>
      <c r="MPE19" s="41"/>
      <c r="MPF19" s="41"/>
      <c r="MPG19" s="41"/>
      <c r="MPH19" s="41"/>
      <c r="MPI19" s="41"/>
      <c r="MPJ19" s="41"/>
      <c r="MPK19" s="41"/>
      <c r="MPL19" s="41"/>
      <c r="MPM19" s="41"/>
      <c r="MPN19" s="41"/>
      <c r="MPO19" s="41"/>
      <c r="MPP19" s="41"/>
      <c r="MPQ19" s="41"/>
      <c r="MPR19" s="41"/>
      <c r="MPS19" s="41"/>
      <c r="MPT19" s="41"/>
      <c r="MPU19" s="41"/>
      <c r="MPV19" s="41"/>
      <c r="MPW19" s="41"/>
      <c r="MPX19" s="41"/>
      <c r="MPY19" s="41"/>
      <c r="MPZ19" s="41"/>
      <c r="MQA19" s="41"/>
      <c r="MQB19" s="41"/>
      <c r="MQC19" s="41"/>
      <c r="MQD19" s="41"/>
      <c r="MQE19" s="41"/>
      <c r="MQF19" s="41"/>
      <c r="MQG19" s="41"/>
      <c r="MQH19" s="41"/>
      <c r="MQI19" s="41"/>
      <c r="MQJ19" s="41"/>
      <c r="MQK19" s="41"/>
      <c r="MQL19" s="41"/>
      <c r="MQM19" s="41"/>
      <c r="MQN19" s="41"/>
      <c r="MQO19" s="41"/>
      <c r="MQP19" s="41"/>
      <c r="MQQ19" s="41"/>
      <c r="MQR19" s="41"/>
      <c r="MQS19" s="41"/>
      <c r="MQT19" s="41"/>
      <c r="MQU19" s="41"/>
      <c r="MQV19" s="41"/>
      <c r="MQW19" s="41"/>
      <c r="MQX19" s="41"/>
      <c r="MQY19" s="41"/>
      <c r="MQZ19" s="41"/>
      <c r="MRA19" s="41"/>
      <c r="MRB19" s="41"/>
      <c r="MRC19" s="41"/>
      <c r="MRD19" s="41"/>
      <c r="MRE19" s="41"/>
      <c r="MRF19" s="41"/>
      <c r="MRG19" s="41"/>
      <c r="MRH19" s="41"/>
      <c r="MRI19" s="41"/>
      <c r="MRJ19" s="41"/>
      <c r="MRK19" s="41"/>
      <c r="MRL19" s="41"/>
      <c r="MRM19" s="41"/>
      <c r="MRN19" s="41"/>
      <c r="MRO19" s="41"/>
      <c r="MRP19" s="41"/>
      <c r="MRQ19" s="41"/>
      <c r="MRR19" s="41"/>
      <c r="MRS19" s="41"/>
      <c r="MRT19" s="41"/>
      <c r="MRU19" s="41"/>
      <c r="MRV19" s="41"/>
      <c r="MRW19" s="41"/>
      <c r="MRX19" s="41"/>
      <c r="MRY19" s="41"/>
      <c r="MRZ19" s="41"/>
      <c r="MSA19" s="41"/>
      <c r="MSB19" s="41"/>
      <c r="MSC19" s="41"/>
      <c r="MSD19" s="41"/>
      <c r="MSE19" s="41"/>
      <c r="MSF19" s="41"/>
      <c r="MSG19" s="41"/>
      <c r="MSH19" s="41"/>
      <c r="MSI19" s="41"/>
      <c r="MSJ19" s="41"/>
      <c r="MSK19" s="41"/>
      <c r="MSL19" s="41"/>
      <c r="MSM19" s="41"/>
      <c r="MSN19" s="41"/>
      <c r="MSO19" s="41"/>
      <c r="MSP19" s="41"/>
      <c r="MSQ19" s="41"/>
      <c r="MSR19" s="41"/>
      <c r="MSS19" s="41"/>
      <c r="MST19" s="41"/>
      <c r="MSU19" s="41"/>
      <c r="MSV19" s="41"/>
      <c r="MSW19" s="41"/>
      <c r="MSX19" s="41"/>
      <c r="MSY19" s="41"/>
      <c r="MSZ19" s="41"/>
      <c r="MTA19" s="41"/>
      <c r="MTB19" s="41"/>
      <c r="MTC19" s="41"/>
      <c r="MTD19" s="41"/>
      <c r="MTE19" s="41"/>
      <c r="MTF19" s="41"/>
      <c r="MTG19" s="41"/>
      <c r="MTH19" s="41"/>
      <c r="MTI19" s="41"/>
      <c r="MTJ19" s="41"/>
      <c r="MTK19" s="41"/>
      <c r="MTL19" s="41"/>
      <c r="MTM19" s="41"/>
      <c r="MTN19" s="41"/>
      <c r="MTO19" s="41"/>
      <c r="MTP19" s="41"/>
      <c r="MTQ19" s="41"/>
      <c r="MTR19" s="41"/>
      <c r="MTS19" s="41"/>
      <c r="MTT19" s="41"/>
      <c r="MTU19" s="41"/>
      <c r="MTV19" s="41"/>
      <c r="MTW19" s="41"/>
      <c r="MTX19" s="41"/>
      <c r="MTY19" s="41"/>
      <c r="MTZ19" s="41"/>
      <c r="MUA19" s="41"/>
      <c r="MUB19" s="41"/>
      <c r="MUC19" s="41"/>
      <c r="MUD19" s="41"/>
      <c r="MUE19" s="41"/>
      <c r="MUF19" s="41"/>
      <c r="MUG19" s="41"/>
      <c r="MUH19" s="41"/>
      <c r="MUI19" s="41"/>
      <c r="MUJ19" s="41"/>
      <c r="MUK19" s="41"/>
      <c r="MUL19" s="41"/>
      <c r="MUM19" s="41"/>
      <c r="MUN19" s="41"/>
      <c r="MUO19" s="41"/>
      <c r="MUP19" s="41"/>
      <c r="MUQ19" s="41"/>
      <c r="MUR19" s="41"/>
      <c r="MUS19" s="41"/>
      <c r="MUT19" s="41"/>
      <c r="MUU19" s="41"/>
      <c r="MUV19" s="41"/>
      <c r="MUW19" s="41"/>
      <c r="MUX19" s="41"/>
      <c r="MUY19" s="41"/>
      <c r="MUZ19" s="41"/>
      <c r="MVA19" s="41"/>
      <c r="MVB19" s="41"/>
      <c r="MVC19" s="41"/>
      <c r="MVD19" s="41"/>
      <c r="MVE19" s="41"/>
      <c r="MVF19" s="41"/>
      <c r="MVG19" s="41"/>
      <c r="MVH19" s="41"/>
      <c r="MVI19" s="41"/>
      <c r="MVJ19" s="41"/>
      <c r="MVK19" s="41"/>
      <c r="MVL19" s="41"/>
      <c r="MVM19" s="41"/>
      <c r="MVN19" s="41"/>
      <c r="MVO19" s="41"/>
      <c r="MVP19" s="41"/>
      <c r="MVQ19" s="41"/>
      <c r="MVR19" s="41"/>
      <c r="MVS19" s="41"/>
      <c r="MVT19" s="41"/>
      <c r="MVU19" s="41"/>
      <c r="MVV19" s="41"/>
      <c r="MVW19" s="41"/>
      <c r="MVX19" s="41"/>
      <c r="MVY19" s="41"/>
      <c r="MVZ19" s="41"/>
      <c r="MWA19" s="41"/>
      <c r="MWB19" s="41"/>
      <c r="MWC19" s="41"/>
      <c r="MWD19" s="41"/>
      <c r="MWE19" s="41"/>
      <c r="MWF19" s="41"/>
      <c r="MWG19" s="41"/>
      <c r="MWH19" s="41"/>
      <c r="MWI19" s="41"/>
      <c r="MWJ19" s="41"/>
      <c r="MWK19" s="41"/>
      <c r="MWL19" s="41"/>
      <c r="MWM19" s="41"/>
      <c r="MWN19" s="41"/>
      <c r="MWO19" s="41"/>
      <c r="MWP19" s="41"/>
      <c r="MWQ19" s="41"/>
      <c r="MWR19" s="41"/>
      <c r="MWS19" s="41"/>
      <c r="MWT19" s="41"/>
      <c r="MWU19" s="41"/>
      <c r="MWV19" s="41"/>
      <c r="MWW19" s="41"/>
      <c r="MWX19" s="41"/>
      <c r="MWY19" s="41"/>
      <c r="MWZ19" s="41"/>
      <c r="MXA19" s="41"/>
      <c r="MXB19" s="41"/>
      <c r="MXC19" s="41"/>
      <c r="MXD19" s="41"/>
      <c r="MXE19" s="41"/>
      <c r="MXF19" s="41"/>
      <c r="MXG19" s="41"/>
      <c r="MXH19" s="41"/>
      <c r="MXI19" s="41"/>
      <c r="MXJ19" s="41"/>
      <c r="MXK19" s="41"/>
      <c r="MXL19" s="41"/>
      <c r="MXM19" s="41"/>
      <c r="MXN19" s="41"/>
      <c r="MXO19" s="41"/>
      <c r="MXP19" s="41"/>
      <c r="MXQ19" s="41"/>
      <c r="MXR19" s="41"/>
      <c r="MXS19" s="41"/>
      <c r="MXT19" s="41"/>
      <c r="MXU19" s="41"/>
      <c r="MXV19" s="41"/>
      <c r="MXW19" s="41"/>
      <c r="MXX19" s="41"/>
      <c r="MXY19" s="41"/>
      <c r="MXZ19" s="41"/>
      <c r="MYA19" s="41"/>
      <c r="MYB19" s="41"/>
      <c r="MYC19" s="41"/>
      <c r="MYD19" s="41"/>
      <c r="MYE19" s="41"/>
      <c r="MYF19" s="41"/>
      <c r="MYG19" s="41"/>
      <c r="MYH19" s="41"/>
      <c r="MYI19" s="41"/>
      <c r="MYJ19" s="41"/>
      <c r="MYK19" s="41"/>
      <c r="MYL19" s="41"/>
      <c r="MYM19" s="41"/>
      <c r="MYN19" s="41"/>
      <c r="MYO19" s="41"/>
      <c r="MYP19" s="41"/>
      <c r="MYQ19" s="41"/>
      <c r="MYR19" s="41"/>
      <c r="MYS19" s="41"/>
      <c r="MYT19" s="41"/>
      <c r="MYU19" s="41"/>
      <c r="MYV19" s="41"/>
      <c r="MYW19" s="41"/>
      <c r="MYX19" s="41"/>
      <c r="MYY19" s="41"/>
      <c r="MYZ19" s="41"/>
      <c r="MZA19" s="41"/>
      <c r="MZB19" s="41"/>
      <c r="MZC19" s="41"/>
      <c r="MZD19" s="41"/>
      <c r="MZE19" s="41"/>
      <c r="MZF19" s="41"/>
      <c r="MZG19" s="41"/>
      <c r="MZH19" s="41"/>
      <c r="MZI19" s="41"/>
      <c r="MZJ19" s="41"/>
      <c r="MZK19" s="41"/>
      <c r="MZL19" s="41"/>
      <c r="MZM19" s="41"/>
      <c r="MZN19" s="41"/>
      <c r="MZO19" s="41"/>
      <c r="MZP19" s="41"/>
      <c r="MZQ19" s="41"/>
      <c r="MZR19" s="41"/>
      <c r="MZS19" s="41"/>
      <c r="MZT19" s="41"/>
      <c r="MZU19" s="41"/>
      <c r="MZV19" s="41"/>
      <c r="MZW19" s="41"/>
      <c r="MZX19" s="41"/>
      <c r="MZY19" s="41"/>
      <c r="MZZ19" s="41"/>
      <c r="NAA19" s="41"/>
      <c r="NAB19" s="41"/>
      <c r="NAC19" s="41"/>
      <c r="NAD19" s="41"/>
      <c r="NAE19" s="41"/>
      <c r="NAF19" s="41"/>
      <c r="NAG19" s="41"/>
      <c r="NAH19" s="41"/>
      <c r="NAI19" s="41"/>
      <c r="NAJ19" s="41"/>
      <c r="NAK19" s="41"/>
      <c r="NAL19" s="41"/>
      <c r="NAM19" s="41"/>
      <c r="NAN19" s="41"/>
      <c r="NAO19" s="41"/>
      <c r="NAP19" s="41"/>
      <c r="NAQ19" s="41"/>
      <c r="NAR19" s="41"/>
      <c r="NAS19" s="41"/>
      <c r="NAT19" s="41"/>
      <c r="NAU19" s="41"/>
      <c r="NAV19" s="41"/>
      <c r="NAW19" s="41"/>
      <c r="NAX19" s="41"/>
      <c r="NAY19" s="41"/>
      <c r="NAZ19" s="41"/>
      <c r="NBA19" s="41"/>
      <c r="NBB19" s="41"/>
      <c r="NBC19" s="41"/>
      <c r="NBD19" s="41"/>
      <c r="NBE19" s="41"/>
      <c r="NBF19" s="41"/>
      <c r="NBG19" s="41"/>
      <c r="NBH19" s="41"/>
      <c r="NBI19" s="41"/>
      <c r="NBJ19" s="41"/>
      <c r="NBK19" s="41"/>
      <c r="NBL19" s="41"/>
      <c r="NBM19" s="41"/>
      <c r="NBN19" s="41"/>
      <c r="NBO19" s="41"/>
      <c r="NBP19" s="41"/>
      <c r="NBQ19" s="41"/>
      <c r="NBR19" s="41"/>
      <c r="NBS19" s="41"/>
      <c r="NBT19" s="41"/>
      <c r="NBU19" s="41"/>
      <c r="NBV19" s="41"/>
      <c r="NBW19" s="41"/>
      <c r="NBX19" s="41"/>
      <c r="NBY19" s="41"/>
      <c r="NBZ19" s="41"/>
      <c r="NCA19" s="41"/>
      <c r="NCB19" s="41"/>
      <c r="NCC19" s="41"/>
      <c r="NCD19" s="41"/>
      <c r="NCE19" s="41"/>
      <c r="NCF19" s="41"/>
      <c r="NCG19" s="41"/>
      <c r="NCH19" s="41"/>
      <c r="NCI19" s="41"/>
      <c r="NCJ19" s="41"/>
      <c r="NCK19" s="41"/>
      <c r="NCL19" s="41"/>
      <c r="NCM19" s="41"/>
      <c r="NCN19" s="41"/>
      <c r="NCO19" s="41"/>
      <c r="NCP19" s="41"/>
      <c r="NCQ19" s="41"/>
      <c r="NCR19" s="41"/>
      <c r="NCS19" s="41"/>
      <c r="NCT19" s="41"/>
      <c r="NCU19" s="41"/>
      <c r="NCV19" s="41"/>
      <c r="NCW19" s="41"/>
      <c r="NCX19" s="41"/>
      <c r="NCY19" s="41"/>
      <c r="NCZ19" s="41"/>
      <c r="NDA19" s="41"/>
      <c r="NDB19" s="41"/>
      <c r="NDC19" s="41"/>
      <c r="NDD19" s="41"/>
      <c r="NDE19" s="41"/>
      <c r="NDF19" s="41"/>
      <c r="NDG19" s="41"/>
      <c r="NDH19" s="41"/>
      <c r="NDI19" s="41"/>
      <c r="NDJ19" s="41"/>
      <c r="NDK19" s="41"/>
      <c r="NDL19" s="41"/>
      <c r="NDM19" s="41"/>
      <c r="NDN19" s="41"/>
      <c r="NDO19" s="41"/>
      <c r="NDP19" s="41"/>
      <c r="NDQ19" s="41"/>
      <c r="NDR19" s="41"/>
      <c r="NDS19" s="41"/>
      <c r="NDT19" s="41"/>
      <c r="NDU19" s="41"/>
      <c r="NDV19" s="41"/>
      <c r="NDW19" s="41"/>
      <c r="NDX19" s="41"/>
      <c r="NDY19" s="41"/>
      <c r="NDZ19" s="41"/>
      <c r="NEA19" s="41"/>
      <c r="NEB19" s="41"/>
      <c r="NEC19" s="41"/>
      <c r="NED19" s="41"/>
      <c r="NEE19" s="41"/>
      <c r="NEF19" s="41"/>
      <c r="NEG19" s="41"/>
      <c r="NEH19" s="41"/>
      <c r="NEI19" s="41"/>
      <c r="NEJ19" s="41"/>
      <c r="NEK19" s="41"/>
      <c r="NEL19" s="41"/>
      <c r="NEM19" s="41"/>
      <c r="NEN19" s="41"/>
      <c r="NEO19" s="41"/>
      <c r="NEP19" s="41"/>
      <c r="NEQ19" s="41"/>
      <c r="NER19" s="41"/>
      <c r="NES19" s="41"/>
      <c r="NET19" s="41"/>
      <c r="NEU19" s="41"/>
      <c r="NEV19" s="41"/>
      <c r="NEW19" s="41"/>
      <c r="NEX19" s="41"/>
      <c r="NEY19" s="41"/>
      <c r="NEZ19" s="41"/>
      <c r="NFA19" s="41"/>
      <c r="NFB19" s="41"/>
      <c r="NFC19" s="41"/>
      <c r="NFD19" s="41"/>
      <c r="NFE19" s="41"/>
      <c r="NFF19" s="41"/>
      <c r="NFG19" s="41"/>
      <c r="NFH19" s="41"/>
      <c r="NFI19" s="41"/>
      <c r="NFJ19" s="41"/>
      <c r="NFK19" s="41"/>
      <c r="NFL19" s="41"/>
      <c r="NFM19" s="41"/>
      <c r="NFN19" s="41"/>
      <c r="NFO19" s="41"/>
      <c r="NFP19" s="41"/>
      <c r="NFQ19" s="41"/>
      <c r="NFR19" s="41"/>
      <c r="NFS19" s="41"/>
      <c r="NFT19" s="41"/>
      <c r="NFU19" s="41"/>
      <c r="NFV19" s="41"/>
      <c r="NFW19" s="41"/>
      <c r="NFX19" s="41"/>
      <c r="NFY19" s="41"/>
      <c r="NFZ19" s="41"/>
      <c r="NGA19" s="41"/>
      <c r="NGB19" s="41"/>
      <c r="NGC19" s="41"/>
      <c r="NGD19" s="41"/>
      <c r="NGE19" s="41"/>
      <c r="NGF19" s="41"/>
      <c r="NGG19" s="41"/>
      <c r="NGH19" s="41"/>
      <c r="NGI19" s="41"/>
      <c r="NGJ19" s="41"/>
      <c r="NGK19" s="41"/>
      <c r="NGL19" s="41"/>
      <c r="NGM19" s="41"/>
      <c r="NGN19" s="41"/>
      <c r="NGO19" s="41"/>
      <c r="NGP19" s="41"/>
      <c r="NGQ19" s="41"/>
      <c r="NGR19" s="41"/>
      <c r="NGS19" s="41"/>
      <c r="NGT19" s="41"/>
      <c r="NGU19" s="41"/>
      <c r="NGV19" s="41"/>
      <c r="NGW19" s="41"/>
      <c r="NGX19" s="41"/>
      <c r="NGY19" s="41"/>
      <c r="NGZ19" s="41"/>
      <c r="NHA19" s="41"/>
      <c r="NHB19" s="41"/>
      <c r="NHC19" s="41"/>
      <c r="NHD19" s="41"/>
      <c r="NHE19" s="41"/>
      <c r="NHF19" s="41"/>
      <c r="NHG19" s="41"/>
      <c r="NHH19" s="41"/>
      <c r="NHI19" s="41"/>
      <c r="NHJ19" s="41"/>
      <c r="NHK19" s="41"/>
      <c r="NHL19" s="41"/>
      <c r="NHM19" s="41"/>
      <c r="NHN19" s="41"/>
      <c r="NHO19" s="41"/>
      <c r="NHP19" s="41"/>
      <c r="NHQ19" s="41"/>
      <c r="NHR19" s="41"/>
      <c r="NHS19" s="41"/>
      <c r="NHT19" s="41"/>
      <c r="NHU19" s="41"/>
      <c r="NHV19" s="41"/>
      <c r="NHW19" s="41"/>
      <c r="NHX19" s="41"/>
      <c r="NHY19" s="41"/>
      <c r="NHZ19" s="41"/>
      <c r="NIA19" s="41"/>
      <c r="NIB19" s="41"/>
      <c r="NIC19" s="41"/>
      <c r="NID19" s="41"/>
      <c r="NIE19" s="41"/>
      <c r="NIF19" s="41"/>
      <c r="NIG19" s="41"/>
      <c r="NIH19" s="41"/>
      <c r="NII19" s="41"/>
      <c r="NIJ19" s="41"/>
      <c r="NIK19" s="41"/>
      <c r="NIL19" s="41"/>
      <c r="NIM19" s="41"/>
      <c r="NIN19" s="41"/>
      <c r="NIO19" s="41"/>
      <c r="NIP19" s="41"/>
      <c r="NIQ19" s="41"/>
      <c r="NIR19" s="41"/>
      <c r="NIS19" s="41"/>
      <c r="NIT19" s="41"/>
      <c r="NIU19" s="41"/>
      <c r="NIV19" s="41"/>
      <c r="NIW19" s="41"/>
      <c r="NIX19" s="41"/>
      <c r="NIY19" s="41"/>
      <c r="NIZ19" s="41"/>
      <c r="NJA19" s="41"/>
      <c r="NJB19" s="41"/>
      <c r="NJC19" s="41"/>
      <c r="NJD19" s="41"/>
      <c r="NJE19" s="41"/>
      <c r="NJF19" s="41"/>
      <c r="NJG19" s="41"/>
      <c r="NJH19" s="41"/>
      <c r="NJI19" s="41"/>
      <c r="NJJ19" s="41"/>
      <c r="NJK19" s="41"/>
      <c r="NJL19" s="41"/>
      <c r="NJM19" s="41"/>
      <c r="NJN19" s="41"/>
      <c r="NJO19" s="41"/>
      <c r="NJP19" s="41"/>
      <c r="NJQ19" s="41"/>
      <c r="NJR19" s="41"/>
      <c r="NJS19" s="41"/>
      <c r="NJT19" s="41"/>
      <c r="NJU19" s="41"/>
      <c r="NJV19" s="41"/>
      <c r="NJW19" s="41"/>
      <c r="NJX19" s="41"/>
      <c r="NJY19" s="41"/>
      <c r="NJZ19" s="41"/>
      <c r="NKA19" s="41"/>
      <c r="NKB19" s="41"/>
      <c r="NKC19" s="41"/>
      <c r="NKD19" s="41"/>
      <c r="NKE19" s="41"/>
      <c r="NKF19" s="41"/>
      <c r="NKG19" s="41"/>
      <c r="NKH19" s="41"/>
      <c r="NKI19" s="41"/>
      <c r="NKJ19" s="41"/>
      <c r="NKK19" s="41"/>
      <c r="NKL19" s="41"/>
      <c r="NKM19" s="41"/>
      <c r="NKN19" s="41"/>
      <c r="NKO19" s="41"/>
      <c r="NKP19" s="41"/>
      <c r="NKQ19" s="41"/>
      <c r="NKR19" s="41"/>
      <c r="NKS19" s="41"/>
      <c r="NKT19" s="41"/>
      <c r="NKU19" s="41"/>
      <c r="NKV19" s="41"/>
      <c r="NKW19" s="41"/>
      <c r="NKX19" s="41"/>
      <c r="NKY19" s="41"/>
      <c r="NKZ19" s="41"/>
      <c r="NLA19" s="41"/>
      <c r="NLB19" s="41"/>
      <c r="NLC19" s="41"/>
      <c r="NLD19" s="41"/>
      <c r="NLE19" s="41"/>
      <c r="NLF19" s="41"/>
      <c r="NLG19" s="41"/>
      <c r="NLH19" s="41"/>
      <c r="NLI19" s="41"/>
      <c r="NLJ19" s="41"/>
      <c r="NLK19" s="41"/>
      <c r="NLL19" s="41"/>
      <c r="NLM19" s="41"/>
      <c r="NLN19" s="41"/>
      <c r="NLO19" s="41"/>
      <c r="NLP19" s="41"/>
      <c r="NLQ19" s="41"/>
      <c r="NLR19" s="41"/>
      <c r="NLS19" s="41"/>
      <c r="NLT19" s="41"/>
      <c r="NLU19" s="41"/>
      <c r="NLV19" s="41"/>
      <c r="NLW19" s="41"/>
      <c r="NLX19" s="41"/>
      <c r="NLY19" s="41"/>
      <c r="NLZ19" s="41"/>
      <c r="NMA19" s="41"/>
      <c r="NMB19" s="41"/>
      <c r="NMC19" s="41"/>
      <c r="NMD19" s="41"/>
      <c r="NME19" s="41"/>
      <c r="NMF19" s="41"/>
      <c r="NMG19" s="41"/>
      <c r="NMH19" s="41"/>
      <c r="NMI19" s="41"/>
      <c r="NMJ19" s="41"/>
      <c r="NMK19" s="41"/>
      <c r="NML19" s="41"/>
      <c r="NMM19" s="41"/>
      <c r="NMN19" s="41"/>
      <c r="NMO19" s="41"/>
      <c r="NMP19" s="41"/>
      <c r="NMQ19" s="41"/>
      <c r="NMR19" s="41"/>
      <c r="NMS19" s="41"/>
      <c r="NMT19" s="41"/>
      <c r="NMU19" s="41"/>
      <c r="NMV19" s="41"/>
      <c r="NMW19" s="41"/>
      <c r="NMX19" s="41"/>
      <c r="NMY19" s="41"/>
      <c r="NMZ19" s="41"/>
      <c r="NNA19" s="41"/>
      <c r="NNB19" s="41"/>
      <c r="NNC19" s="41"/>
      <c r="NND19" s="41"/>
      <c r="NNE19" s="41"/>
      <c r="NNF19" s="41"/>
      <c r="NNG19" s="41"/>
      <c r="NNH19" s="41"/>
      <c r="NNI19" s="41"/>
      <c r="NNJ19" s="41"/>
      <c r="NNK19" s="41"/>
      <c r="NNL19" s="41"/>
      <c r="NNM19" s="41"/>
      <c r="NNN19" s="41"/>
      <c r="NNO19" s="41"/>
      <c r="NNP19" s="41"/>
      <c r="NNQ19" s="41"/>
      <c r="NNR19" s="41"/>
      <c r="NNS19" s="41"/>
      <c r="NNT19" s="41"/>
      <c r="NNU19" s="41"/>
      <c r="NNV19" s="41"/>
      <c r="NNW19" s="41"/>
      <c r="NNX19" s="41"/>
      <c r="NNY19" s="41"/>
      <c r="NNZ19" s="41"/>
      <c r="NOA19" s="41"/>
      <c r="NOB19" s="41"/>
      <c r="NOC19" s="41"/>
      <c r="NOD19" s="41"/>
      <c r="NOE19" s="41"/>
      <c r="NOF19" s="41"/>
      <c r="NOG19" s="41"/>
      <c r="NOH19" s="41"/>
      <c r="NOI19" s="41"/>
      <c r="NOJ19" s="41"/>
      <c r="NOK19" s="41"/>
      <c r="NOL19" s="41"/>
      <c r="NOM19" s="41"/>
      <c r="NON19" s="41"/>
      <c r="NOO19" s="41"/>
      <c r="NOP19" s="41"/>
      <c r="NOQ19" s="41"/>
      <c r="NOR19" s="41"/>
      <c r="NOS19" s="41"/>
      <c r="NOT19" s="41"/>
      <c r="NOU19" s="41"/>
      <c r="NOV19" s="41"/>
      <c r="NOW19" s="41"/>
      <c r="NOX19" s="41"/>
      <c r="NOY19" s="41"/>
      <c r="NOZ19" s="41"/>
      <c r="NPA19" s="41"/>
      <c r="NPB19" s="41"/>
      <c r="NPC19" s="41"/>
      <c r="NPD19" s="41"/>
      <c r="NPE19" s="41"/>
      <c r="NPF19" s="41"/>
      <c r="NPG19" s="41"/>
      <c r="NPH19" s="41"/>
      <c r="NPI19" s="41"/>
      <c r="NPJ19" s="41"/>
      <c r="NPK19" s="41"/>
      <c r="NPL19" s="41"/>
      <c r="NPM19" s="41"/>
      <c r="NPN19" s="41"/>
      <c r="NPO19" s="41"/>
      <c r="NPP19" s="41"/>
      <c r="NPQ19" s="41"/>
      <c r="NPR19" s="41"/>
      <c r="NPS19" s="41"/>
      <c r="NPT19" s="41"/>
      <c r="NPU19" s="41"/>
      <c r="NPV19" s="41"/>
      <c r="NPW19" s="41"/>
      <c r="NPX19" s="41"/>
      <c r="NPY19" s="41"/>
      <c r="NPZ19" s="41"/>
      <c r="NQA19" s="41"/>
      <c r="NQB19" s="41"/>
      <c r="NQC19" s="41"/>
      <c r="NQD19" s="41"/>
      <c r="NQE19" s="41"/>
      <c r="NQF19" s="41"/>
      <c r="NQG19" s="41"/>
      <c r="NQH19" s="41"/>
      <c r="NQI19" s="41"/>
      <c r="NQJ19" s="41"/>
      <c r="NQK19" s="41"/>
      <c r="NQL19" s="41"/>
      <c r="NQM19" s="41"/>
      <c r="NQN19" s="41"/>
      <c r="NQO19" s="41"/>
      <c r="NQP19" s="41"/>
      <c r="NQQ19" s="41"/>
      <c r="NQR19" s="41"/>
      <c r="NQS19" s="41"/>
      <c r="NQT19" s="41"/>
      <c r="NQU19" s="41"/>
      <c r="NQV19" s="41"/>
      <c r="NQW19" s="41"/>
      <c r="NQX19" s="41"/>
      <c r="NQY19" s="41"/>
      <c r="NQZ19" s="41"/>
      <c r="NRA19" s="41"/>
      <c r="NRB19" s="41"/>
      <c r="NRC19" s="41"/>
      <c r="NRD19" s="41"/>
      <c r="NRE19" s="41"/>
      <c r="NRF19" s="41"/>
      <c r="NRG19" s="41"/>
      <c r="NRH19" s="41"/>
      <c r="NRI19" s="41"/>
      <c r="NRJ19" s="41"/>
      <c r="NRK19" s="41"/>
      <c r="NRL19" s="41"/>
      <c r="NRM19" s="41"/>
      <c r="NRN19" s="41"/>
      <c r="NRO19" s="41"/>
      <c r="NRP19" s="41"/>
      <c r="NRQ19" s="41"/>
      <c r="NRR19" s="41"/>
      <c r="NRS19" s="41"/>
      <c r="NRT19" s="41"/>
      <c r="NRU19" s="41"/>
      <c r="NRV19" s="41"/>
      <c r="NRW19" s="41"/>
      <c r="NRX19" s="41"/>
      <c r="NRY19" s="41"/>
      <c r="NRZ19" s="41"/>
      <c r="NSA19" s="41"/>
      <c r="NSB19" s="41"/>
      <c r="NSC19" s="41"/>
      <c r="NSD19" s="41"/>
      <c r="NSE19" s="41"/>
      <c r="NSF19" s="41"/>
      <c r="NSG19" s="41"/>
      <c r="NSH19" s="41"/>
      <c r="NSI19" s="41"/>
      <c r="NSJ19" s="41"/>
      <c r="NSK19" s="41"/>
      <c r="NSL19" s="41"/>
      <c r="NSM19" s="41"/>
      <c r="NSN19" s="41"/>
      <c r="NSO19" s="41"/>
      <c r="NSP19" s="41"/>
      <c r="NSQ19" s="41"/>
      <c r="NSR19" s="41"/>
      <c r="NSS19" s="41"/>
      <c r="NST19" s="41"/>
      <c r="NSU19" s="41"/>
      <c r="NSV19" s="41"/>
      <c r="NSW19" s="41"/>
      <c r="NSX19" s="41"/>
      <c r="NSY19" s="41"/>
      <c r="NSZ19" s="41"/>
      <c r="NTA19" s="41"/>
      <c r="NTB19" s="41"/>
      <c r="NTC19" s="41"/>
      <c r="NTD19" s="41"/>
      <c r="NTE19" s="41"/>
      <c r="NTF19" s="41"/>
      <c r="NTG19" s="41"/>
      <c r="NTH19" s="41"/>
      <c r="NTI19" s="41"/>
      <c r="NTJ19" s="41"/>
      <c r="NTK19" s="41"/>
      <c r="NTL19" s="41"/>
      <c r="NTM19" s="41"/>
      <c r="NTN19" s="41"/>
      <c r="NTO19" s="41"/>
      <c r="NTP19" s="41"/>
      <c r="NTQ19" s="41"/>
      <c r="NTR19" s="41"/>
      <c r="NTS19" s="41"/>
      <c r="NTT19" s="41"/>
      <c r="NTU19" s="41"/>
      <c r="NTV19" s="41"/>
      <c r="NTW19" s="41"/>
      <c r="NTX19" s="41"/>
      <c r="NTY19" s="41"/>
      <c r="NTZ19" s="41"/>
      <c r="NUA19" s="41"/>
      <c r="NUB19" s="41"/>
      <c r="NUC19" s="41"/>
      <c r="NUD19" s="41"/>
      <c r="NUE19" s="41"/>
      <c r="NUF19" s="41"/>
      <c r="NUG19" s="41"/>
      <c r="NUH19" s="41"/>
      <c r="NUI19" s="41"/>
      <c r="NUJ19" s="41"/>
      <c r="NUK19" s="41"/>
      <c r="NUL19" s="41"/>
      <c r="NUM19" s="41"/>
      <c r="NUN19" s="41"/>
      <c r="NUO19" s="41"/>
      <c r="NUP19" s="41"/>
      <c r="NUQ19" s="41"/>
      <c r="NUR19" s="41"/>
      <c r="NUS19" s="41"/>
      <c r="NUT19" s="41"/>
      <c r="NUU19" s="41"/>
      <c r="NUV19" s="41"/>
      <c r="NUW19" s="41"/>
      <c r="NUX19" s="41"/>
      <c r="NUY19" s="41"/>
      <c r="NUZ19" s="41"/>
      <c r="NVA19" s="41"/>
      <c r="NVB19" s="41"/>
      <c r="NVC19" s="41"/>
      <c r="NVD19" s="41"/>
      <c r="NVE19" s="41"/>
      <c r="NVF19" s="41"/>
      <c r="NVG19" s="41"/>
      <c r="NVH19" s="41"/>
      <c r="NVI19" s="41"/>
      <c r="NVJ19" s="41"/>
      <c r="NVK19" s="41"/>
      <c r="NVL19" s="41"/>
      <c r="NVM19" s="41"/>
      <c r="NVN19" s="41"/>
      <c r="NVO19" s="41"/>
      <c r="NVP19" s="41"/>
      <c r="NVQ19" s="41"/>
      <c r="NVR19" s="41"/>
      <c r="NVS19" s="41"/>
      <c r="NVT19" s="41"/>
      <c r="NVU19" s="41"/>
      <c r="NVV19" s="41"/>
      <c r="NVW19" s="41"/>
      <c r="NVX19" s="41"/>
      <c r="NVY19" s="41"/>
      <c r="NVZ19" s="41"/>
      <c r="NWA19" s="41"/>
      <c r="NWB19" s="41"/>
      <c r="NWC19" s="41"/>
      <c r="NWD19" s="41"/>
      <c r="NWE19" s="41"/>
      <c r="NWF19" s="41"/>
      <c r="NWG19" s="41"/>
      <c r="NWH19" s="41"/>
      <c r="NWI19" s="41"/>
      <c r="NWJ19" s="41"/>
      <c r="NWK19" s="41"/>
      <c r="NWL19" s="41"/>
      <c r="NWM19" s="41"/>
      <c r="NWN19" s="41"/>
      <c r="NWO19" s="41"/>
      <c r="NWP19" s="41"/>
      <c r="NWQ19" s="41"/>
      <c r="NWR19" s="41"/>
      <c r="NWS19" s="41"/>
      <c r="NWT19" s="41"/>
      <c r="NWU19" s="41"/>
      <c r="NWV19" s="41"/>
      <c r="NWW19" s="41"/>
      <c r="NWX19" s="41"/>
      <c r="NWY19" s="41"/>
      <c r="NWZ19" s="41"/>
      <c r="NXA19" s="41"/>
      <c r="NXB19" s="41"/>
      <c r="NXC19" s="41"/>
      <c r="NXD19" s="41"/>
      <c r="NXE19" s="41"/>
      <c r="NXF19" s="41"/>
      <c r="NXG19" s="41"/>
      <c r="NXH19" s="41"/>
      <c r="NXI19" s="41"/>
      <c r="NXJ19" s="41"/>
      <c r="NXK19" s="41"/>
      <c r="NXL19" s="41"/>
      <c r="NXM19" s="41"/>
      <c r="NXN19" s="41"/>
      <c r="NXO19" s="41"/>
      <c r="NXP19" s="41"/>
      <c r="NXQ19" s="41"/>
      <c r="NXR19" s="41"/>
      <c r="NXS19" s="41"/>
      <c r="NXT19" s="41"/>
      <c r="NXU19" s="41"/>
      <c r="NXV19" s="41"/>
      <c r="NXW19" s="41"/>
      <c r="NXX19" s="41"/>
      <c r="NXY19" s="41"/>
      <c r="NXZ19" s="41"/>
      <c r="NYA19" s="41"/>
      <c r="NYB19" s="41"/>
      <c r="NYC19" s="41"/>
      <c r="NYD19" s="41"/>
      <c r="NYE19" s="41"/>
      <c r="NYF19" s="41"/>
      <c r="NYG19" s="41"/>
      <c r="NYH19" s="41"/>
      <c r="NYI19" s="41"/>
      <c r="NYJ19" s="41"/>
      <c r="NYK19" s="41"/>
      <c r="NYL19" s="41"/>
      <c r="NYM19" s="41"/>
      <c r="NYN19" s="41"/>
      <c r="NYO19" s="41"/>
      <c r="NYP19" s="41"/>
      <c r="NYQ19" s="41"/>
      <c r="NYR19" s="41"/>
      <c r="NYS19" s="41"/>
      <c r="NYT19" s="41"/>
      <c r="NYU19" s="41"/>
      <c r="NYV19" s="41"/>
      <c r="NYW19" s="41"/>
      <c r="NYX19" s="41"/>
      <c r="NYY19" s="41"/>
      <c r="NYZ19" s="41"/>
      <c r="NZA19" s="41"/>
      <c r="NZB19" s="41"/>
      <c r="NZC19" s="41"/>
      <c r="NZD19" s="41"/>
      <c r="NZE19" s="41"/>
      <c r="NZF19" s="41"/>
      <c r="NZG19" s="41"/>
      <c r="NZH19" s="41"/>
      <c r="NZI19" s="41"/>
      <c r="NZJ19" s="41"/>
      <c r="NZK19" s="41"/>
      <c r="NZL19" s="41"/>
      <c r="NZM19" s="41"/>
      <c r="NZN19" s="41"/>
      <c r="NZO19" s="41"/>
      <c r="NZP19" s="41"/>
      <c r="NZQ19" s="41"/>
      <c r="NZR19" s="41"/>
      <c r="NZS19" s="41"/>
      <c r="NZT19" s="41"/>
      <c r="NZU19" s="41"/>
      <c r="NZV19" s="41"/>
      <c r="NZW19" s="41"/>
      <c r="NZX19" s="41"/>
      <c r="NZY19" s="41"/>
      <c r="NZZ19" s="41"/>
      <c r="OAA19" s="41"/>
      <c r="OAB19" s="41"/>
      <c r="OAC19" s="41"/>
      <c r="OAD19" s="41"/>
      <c r="OAE19" s="41"/>
      <c r="OAF19" s="41"/>
      <c r="OAG19" s="41"/>
      <c r="OAH19" s="41"/>
      <c r="OAI19" s="41"/>
      <c r="OAJ19" s="41"/>
      <c r="OAK19" s="41"/>
      <c r="OAL19" s="41"/>
      <c r="OAM19" s="41"/>
      <c r="OAN19" s="41"/>
      <c r="OAO19" s="41"/>
      <c r="OAP19" s="41"/>
      <c r="OAQ19" s="41"/>
      <c r="OAR19" s="41"/>
      <c r="OAS19" s="41"/>
      <c r="OAT19" s="41"/>
      <c r="OAU19" s="41"/>
      <c r="OAV19" s="41"/>
      <c r="OAW19" s="41"/>
      <c r="OAX19" s="41"/>
      <c r="OAY19" s="41"/>
      <c r="OAZ19" s="41"/>
      <c r="OBA19" s="41"/>
      <c r="OBB19" s="41"/>
      <c r="OBC19" s="41"/>
      <c r="OBD19" s="41"/>
      <c r="OBE19" s="41"/>
      <c r="OBF19" s="41"/>
      <c r="OBG19" s="41"/>
      <c r="OBH19" s="41"/>
      <c r="OBI19" s="41"/>
      <c r="OBJ19" s="41"/>
      <c r="OBK19" s="41"/>
      <c r="OBL19" s="41"/>
      <c r="OBM19" s="41"/>
      <c r="OBN19" s="41"/>
      <c r="OBO19" s="41"/>
      <c r="OBP19" s="41"/>
      <c r="OBQ19" s="41"/>
      <c r="OBR19" s="41"/>
      <c r="OBS19" s="41"/>
      <c r="OBT19" s="41"/>
      <c r="OBU19" s="41"/>
      <c r="OBV19" s="41"/>
      <c r="OBW19" s="41"/>
      <c r="OBX19" s="41"/>
      <c r="OBY19" s="41"/>
      <c r="OBZ19" s="41"/>
      <c r="OCA19" s="41"/>
      <c r="OCB19" s="41"/>
      <c r="OCC19" s="41"/>
      <c r="OCD19" s="41"/>
      <c r="OCE19" s="41"/>
      <c r="OCF19" s="41"/>
      <c r="OCG19" s="41"/>
      <c r="OCH19" s="41"/>
      <c r="OCI19" s="41"/>
      <c r="OCJ19" s="41"/>
      <c r="OCK19" s="41"/>
      <c r="OCL19" s="41"/>
      <c r="OCM19" s="41"/>
      <c r="OCN19" s="41"/>
      <c r="OCO19" s="41"/>
      <c r="OCP19" s="41"/>
      <c r="OCQ19" s="41"/>
      <c r="OCR19" s="41"/>
      <c r="OCS19" s="41"/>
      <c r="OCT19" s="41"/>
      <c r="OCU19" s="41"/>
      <c r="OCV19" s="41"/>
      <c r="OCW19" s="41"/>
      <c r="OCX19" s="41"/>
      <c r="OCY19" s="41"/>
      <c r="OCZ19" s="41"/>
      <c r="ODA19" s="41"/>
      <c r="ODB19" s="41"/>
      <c r="ODC19" s="41"/>
      <c r="ODD19" s="41"/>
      <c r="ODE19" s="41"/>
      <c r="ODF19" s="41"/>
      <c r="ODG19" s="41"/>
      <c r="ODH19" s="41"/>
      <c r="ODI19" s="41"/>
      <c r="ODJ19" s="41"/>
      <c r="ODK19" s="41"/>
      <c r="ODL19" s="41"/>
      <c r="ODM19" s="41"/>
      <c r="ODN19" s="41"/>
      <c r="ODO19" s="41"/>
      <c r="ODP19" s="41"/>
      <c r="ODQ19" s="41"/>
      <c r="ODR19" s="41"/>
      <c r="ODS19" s="41"/>
      <c r="ODT19" s="41"/>
      <c r="ODU19" s="41"/>
      <c r="ODV19" s="41"/>
      <c r="ODW19" s="41"/>
      <c r="ODX19" s="41"/>
      <c r="ODY19" s="41"/>
      <c r="ODZ19" s="41"/>
      <c r="OEA19" s="41"/>
      <c r="OEB19" s="41"/>
      <c r="OEC19" s="41"/>
      <c r="OED19" s="41"/>
      <c r="OEE19" s="41"/>
      <c r="OEF19" s="41"/>
      <c r="OEG19" s="41"/>
      <c r="OEH19" s="41"/>
      <c r="OEI19" s="41"/>
      <c r="OEJ19" s="41"/>
      <c r="OEK19" s="41"/>
      <c r="OEL19" s="41"/>
      <c r="OEM19" s="41"/>
      <c r="OEN19" s="41"/>
      <c r="OEO19" s="41"/>
      <c r="OEP19" s="41"/>
      <c r="OEQ19" s="41"/>
      <c r="OER19" s="41"/>
      <c r="OES19" s="41"/>
      <c r="OET19" s="41"/>
      <c r="OEU19" s="41"/>
      <c r="OEV19" s="41"/>
      <c r="OEW19" s="41"/>
      <c r="OEX19" s="41"/>
      <c r="OEY19" s="41"/>
      <c r="OEZ19" s="41"/>
      <c r="OFA19" s="41"/>
      <c r="OFB19" s="41"/>
      <c r="OFC19" s="41"/>
      <c r="OFD19" s="41"/>
      <c r="OFE19" s="41"/>
      <c r="OFF19" s="41"/>
      <c r="OFG19" s="41"/>
      <c r="OFH19" s="41"/>
      <c r="OFI19" s="41"/>
      <c r="OFJ19" s="41"/>
      <c r="OFK19" s="41"/>
      <c r="OFL19" s="41"/>
      <c r="OFM19" s="41"/>
      <c r="OFN19" s="41"/>
      <c r="OFO19" s="41"/>
      <c r="OFP19" s="41"/>
      <c r="OFQ19" s="41"/>
      <c r="OFR19" s="41"/>
      <c r="OFS19" s="41"/>
      <c r="OFT19" s="41"/>
      <c r="OFU19" s="41"/>
      <c r="OFV19" s="41"/>
      <c r="OFW19" s="41"/>
      <c r="OFX19" s="41"/>
      <c r="OFY19" s="41"/>
      <c r="OFZ19" s="41"/>
      <c r="OGA19" s="41"/>
      <c r="OGB19" s="41"/>
      <c r="OGC19" s="41"/>
      <c r="OGD19" s="41"/>
      <c r="OGE19" s="41"/>
      <c r="OGF19" s="41"/>
      <c r="OGG19" s="41"/>
      <c r="OGH19" s="41"/>
      <c r="OGI19" s="41"/>
      <c r="OGJ19" s="41"/>
      <c r="OGK19" s="41"/>
      <c r="OGL19" s="41"/>
      <c r="OGM19" s="41"/>
      <c r="OGN19" s="41"/>
      <c r="OGO19" s="41"/>
      <c r="OGP19" s="41"/>
      <c r="OGQ19" s="41"/>
      <c r="OGR19" s="41"/>
      <c r="OGS19" s="41"/>
      <c r="OGT19" s="41"/>
      <c r="OGU19" s="41"/>
      <c r="OGV19" s="41"/>
      <c r="OGW19" s="41"/>
      <c r="OGX19" s="41"/>
      <c r="OGY19" s="41"/>
      <c r="OGZ19" s="41"/>
      <c r="OHA19" s="41"/>
      <c r="OHB19" s="41"/>
      <c r="OHC19" s="41"/>
      <c r="OHD19" s="41"/>
      <c r="OHE19" s="41"/>
      <c r="OHF19" s="41"/>
      <c r="OHG19" s="41"/>
      <c r="OHH19" s="41"/>
      <c r="OHI19" s="41"/>
      <c r="OHJ19" s="41"/>
      <c r="OHK19" s="41"/>
      <c r="OHL19" s="41"/>
      <c r="OHM19" s="41"/>
      <c r="OHN19" s="41"/>
      <c r="OHO19" s="41"/>
      <c r="OHP19" s="41"/>
      <c r="OHQ19" s="41"/>
      <c r="OHR19" s="41"/>
      <c r="OHS19" s="41"/>
      <c r="OHT19" s="41"/>
      <c r="OHU19" s="41"/>
      <c r="OHV19" s="41"/>
      <c r="OHW19" s="41"/>
      <c r="OHX19" s="41"/>
      <c r="OHY19" s="41"/>
      <c r="OHZ19" s="41"/>
      <c r="OIA19" s="41"/>
      <c r="OIB19" s="41"/>
      <c r="OIC19" s="41"/>
      <c r="OID19" s="41"/>
      <c r="OIE19" s="41"/>
      <c r="OIF19" s="41"/>
      <c r="OIG19" s="41"/>
      <c r="OIH19" s="41"/>
      <c r="OII19" s="41"/>
      <c r="OIJ19" s="41"/>
      <c r="OIK19" s="41"/>
      <c r="OIL19" s="41"/>
      <c r="OIM19" s="41"/>
      <c r="OIN19" s="41"/>
      <c r="OIO19" s="41"/>
      <c r="OIP19" s="41"/>
      <c r="OIQ19" s="41"/>
      <c r="OIR19" s="41"/>
      <c r="OIS19" s="41"/>
      <c r="OIT19" s="41"/>
      <c r="OIU19" s="41"/>
      <c r="OIV19" s="41"/>
      <c r="OIW19" s="41"/>
      <c r="OIX19" s="41"/>
      <c r="OIY19" s="41"/>
      <c r="OIZ19" s="41"/>
      <c r="OJA19" s="41"/>
      <c r="OJB19" s="41"/>
      <c r="OJC19" s="41"/>
      <c r="OJD19" s="41"/>
      <c r="OJE19" s="41"/>
      <c r="OJF19" s="41"/>
      <c r="OJG19" s="41"/>
      <c r="OJH19" s="41"/>
      <c r="OJI19" s="41"/>
      <c r="OJJ19" s="41"/>
      <c r="OJK19" s="41"/>
      <c r="OJL19" s="41"/>
      <c r="OJM19" s="41"/>
      <c r="OJN19" s="41"/>
      <c r="OJO19" s="41"/>
      <c r="OJP19" s="41"/>
      <c r="OJQ19" s="41"/>
      <c r="OJR19" s="41"/>
      <c r="OJS19" s="41"/>
      <c r="OJT19" s="41"/>
      <c r="OJU19" s="41"/>
      <c r="OJV19" s="41"/>
      <c r="OJW19" s="41"/>
      <c r="OJX19" s="41"/>
      <c r="OJY19" s="41"/>
      <c r="OJZ19" s="41"/>
      <c r="OKA19" s="41"/>
      <c r="OKB19" s="41"/>
      <c r="OKC19" s="41"/>
      <c r="OKD19" s="41"/>
      <c r="OKE19" s="41"/>
      <c r="OKF19" s="41"/>
      <c r="OKG19" s="41"/>
      <c r="OKH19" s="41"/>
      <c r="OKI19" s="41"/>
      <c r="OKJ19" s="41"/>
      <c r="OKK19" s="41"/>
      <c r="OKL19" s="41"/>
      <c r="OKM19" s="41"/>
      <c r="OKN19" s="41"/>
      <c r="OKO19" s="41"/>
      <c r="OKP19" s="41"/>
      <c r="OKQ19" s="41"/>
      <c r="OKR19" s="41"/>
      <c r="OKS19" s="41"/>
      <c r="OKT19" s="41"/>
      <c r="OKU19" s="41"/>
      <c r="OKV19" s="41"/>
      <c r="OKW19" s="41"/>
      <c r="OKX19" s="41"/>
      <c r="OKY19" s="41"/>
      <c r="OKZ19" s="41"/>
      <c r="OLA19" s="41"/>
      <c r="OLB19" s="41"/>
      <c r="OLC19" s="41"/>
      <c r="OLD19" s="41"/>
      <c r="OLE19" s="41"/>
      <c r="OLF19" s="41"/>
      <c r="OLG19" s="41"/>
      <c r="OLH19" s="41"/>
      <c r="OLI19" s="41"/>
      <c r="OLJ19" s="41"/>
      <c r="OLK19" s="41"/>
      <c r="OLL19" s="41"/>
      <c r="OLM19" s="41"/>
      <c r="OLN19" s="41"/>
      <c r="OLO19" s="41"/>
      <c r="OLP19" s="41"/>
      <c r="OLQ19" s="41"/>
      <c r="OLR19" s="41"/>
      <c r="OLS19" s="41"/>
      <c r="OLT19" s="41"/>
      <c r="OLU19" s="41"/>
      <c r="OLV19" s="41"/>
      <c r="OLW19" s="41"/>
      <c r="OLX19" s="41"/>
      <c r="OLY19" s="41"/>
      <c r="OLZ19" s="41"/>
      <c r="OMA19" s="41"/>
      <c r="OMB19" s="41"/>
      <c r="OMC19" s="41"/>
      <c r="OMD19" s="41"/>
      <c r="OME19" s="41"/>
      <c r="OMF19" s="41"/>
      <c r="OMG19" s="41"/>
      <c r="OMH19" s="41"/>
      <c r="OMI19" s="41"/>
      <c r="OMJ19" s="41"/>
      <c r="OMK19" s="41"/>
      <c r="OML19" s="41"/>
      <c r="OMM19" s="41"/>
      <c r="OMN19" s="41"/>
      <c r="OMO19" s="41"/>
      <c r="OMP19" s="41"/>
      <c r="OMQ19" s="41"/>
      <c r="OMR19" s="41"/>
      <c r="OMS19" s="41"/>
      <c r="OMT19" s="41"/>
      <c r="OMU19" s="41"/>
      <c r="OMV19" s="41"/>
      <c r="OMW19" s="41"/>
      <c r="OMX19" s="41"/>
      <c r="OMY19" s="41"/>
      <c r="OMZ19" s="41"/>
      <c r="ONA19" s="41"/>
      <c r="ONB19" s="41"/>
      <c r="ONC19" s="41"/>
      <c r="OND19" s="41"/>
      <c r="ONE19" s="41"/>
      <c r="ONF19" s="41"/>
      <c r="ONG19" s="41"/>
      <c r="ONH19" s="41"/>
      <c r="ONI19" s="41"/>
      <c r="ONJ19" s="41"/>
      <c r="ONK19" s="41"/>
      <c r="ONL19" s="41"/>
      <c r="ONM19" s="41"/>
      <c r="ONN19" s="41"/>
      <c r="ONO19" s="41"/>
      <c r="ONP19" s="41"/>
      <c r="ONQ19" s="41"/>
      <c r="ONR19" s="41"/>
      <c r="ONS19" s="41"/>
      <c r="ONT19" s="41"/>
      <c r="ONU19" s="41"/>
      <c r="ONV19" s="41"/>
      <c r="ONW19" s="41"/>
      <c r="ONX19" s="41"/>
      <c r="ONY19" s="41"/>
      <c r="ONZ19" s="41"/>
      <c r="OOA19" s="41"/>
      <c r="OOB19" s="41"/>
      <c r="OOC19" s="41"/>
      <c r="OOD19" s="41"/>
      <c r="OOE19" s="41"/>
      <c r="OOF19" s="41"/>
      <c r="OOG19" s="41"/>
      <c r="OOH19" s="41"/>
      <c r="OOI19" s="41"/>
      <c r="OOJ19" s="41"/>
      <c r="OOK19" s="41"/>
      <c r="OOL19" s="41"/>
      <c r="OOM19" s="41"/>
      <c r="OON19" s="41"/>
      <c r="OOO19" s="41"/>
      <c r="OOP19" s="41"/>
      <c r="OOQ19" s="41"/>
      <c r="OOR19" s="41"/>
      <c r="OOS19" s="41"/>
      <c r="OOT19" s="41"/>
      <c r="OOU19" s="41"/>
      <c r="OOV19" s="41"/>
      <c r="OOW19" s="41"/>
      <c r="OOX19" s="41"/>
      <c r="OOY19" s="41"/>
      <c r="OOZ19" s="41"/>
      <c r="OPA19" s="41"/>
      <c r="OPB19" s="41"/>
      <c r="OPC19" s="41"/>
      <c r="OPD19" s="41"/>
      <c r="OPE19" s="41"/>
      <c r="OPF19" s="41"/>
      <c r="OPG19" s="41"/>
      <c r="OPH19" s="41"/>
      <c r="OPI19" s="41"/>
      <c r="OPJ19" s="41"/>
      <c r="OPK19" s="41"/>
      <c r="OPL19" s="41"/>
      <c r="OPM19" s="41"/>
      <c r="OPN19" s="41"/>
      <c r="OPO19" s="41"/>
      <c r="OPP19" s="41"/>
      <c r="OPQ19" s="41"/>
      <c r="OPR19" s="41"/>
      <c r="OPS19" s="41"/>
      <c r="OPT19" s="41"/>
      <c r="OPU19" s="41"/>
      <c r="OPV19" s="41"/>
      <c r="OPW19" s="41"/>
      <c r="OPX19" s="41"/>
      <c r="OPY19" s="41"/>
      <c r="OPZ19" s="41"/>
      <c r="OQA19" s="41"/>
      <c r="OQB19" s="41"/>
      <c r="OQC19" s="41"/>
      <c r="OQD19" s="41"/>
      <c r="OQE19" s="41"/>
      <c r="OQF19" s="41"/>
      <c r="OQG19" s="41"/>
      <c r="OQH19" s="41"/>
      <c r="OQI19" s="41"/>
      <c r="OQJ19" s="41"/>
      <c r="OQK19" s="41"/>
      <c r="OQL19" s="41"/>
      <c r="OQM19" s="41"/>
      <c r="OQN19" s="41"/>
      <c r="OQO19" s="41"/>
      <c r="OQP19" s="41"/>
      <c r="OQQ19" s="41"/>
      <c r="OQR19" s="41"/>
      <c r="OQS19" s="41"/>
      <c r="OQT19" s="41"/>
      <c r="OQU19" s="41"/>
      <c r="OQV19" s="41"/>
      <c r="OQW19" s="41"/>
      <c r="OQX19" s="41"/>
      <c r="OQY19" s="41"/>
      <c r="OQZ19" s="41"/>
      <c r="ORA19" s="41"/>
      <c r="ORB19" s="41"/>
      <c r="ORC19" s="41"/>
      <c r="ORD19" s="41"/>
      <c r="ORE19" s="41"/>
      <c r="ORF19" s="41"/>
      <c r="ORG19" s="41"/>
      <c r="ORH19" s="41"/>
      <c r="ORI19" s="41"/>
      <c r="ORJ19" s="41"/>
      <c r="ORK19" s="41"/>
      <c r="ORL19" s="41"/>
      <c r="ORM19" s="41"/>
      <c r="ORN19" s="41"/>
      <c r="ORO19" s="41"/>
      <c r="ORP19" s="41"/>
      <c r="ORQ19" s="41"/>
      <c r="ORR19" s="41"/>
      <c r="ORS19" s="41"/>
      <c r="ORT19" s="41"/>
      <c r="ORU19" s="41"/>
      <c r="ORV19" s="41"/>
      <c r="ORW19" s="41"/>
      <c r="ORX19" s="41"/>
      <c r="ORY19" s="41"/>
      <c r="ORZ19" s="41"/>
      <c r="OSA19" s="41"/>
      <c r="OSB19" s="41"/>
      <c r="OSC19" s="41"/>
      <c r="OSD19" s="41"/>
      <c r="OSE19" s="41"/>
      <c r="OSF19" s="41"/>
      <c r="OSG19" s="41"/>
      <c r="OSH19" s="41"/>
      <c r="OSI19" s="41"/>
      <c r="OSJ19" s="41"/>
      <c r="OSK19" s="41"/>
      <c r="OSL19" s="41"/>
      <c r="OSM19" s="41"/>
      <c r="OSN19" s="41"/>
      <c r="OSO19" s="41"/>
      <c r="OSP19" s="41"/>
      <c r="OSQ19" s="41"/>
      <c r="OSR19" s="41"/>
      <c r="OSS19" s="41"/>
      <c r="OST19" s="41"/>
      <c r="OSU19" s="41"/>
      <c r="OSV19" s="41"/>
      <c r="OSW19" s="41"/>
      <c r="OSX19" s="41"/>
      <c r="OSY19" s="41"/>
      <c r="OSZ19" s="41"/>
      <c r="OTA19" s="41"/>
      <c r="OTB19" s="41"/>
      <c r="OTC19" s="41"/>
      <c r="OTD19" s="41"/>
      <c r="OTE19" s="41"/>
      <c r="OTF19" s="41"/>
      <c r="OTG19" s="41"/>
      <c r="OTH19" s="41"/>
      <c r="OTI19" s="41"/>
      <c r="OTJ19" s="41"/>
      <c r="OTK19" s="41"/>
      <c r="OTL19" s="41"/>
      <c r="OTM19" s="41"/>
      <c r="OTN19" s="41"/>
      <c r="OTO19" s="41"/>
      <c r="OTP19" s="41"/>
      <c r="OTQ19" s="41"/>
      <c r="OTR19" s="41"/>
      <c r="OTS19" s="41"/>
      <c r="OTT19" s="41"/>
      <c r="OTU19" s="41"/>
      <c r="OTV19" s="41"/>
      <c r="OTW19" s="41"/>
      <c r="OTX19" s="41"/>
      <c r="OTY19" s="41"/>
      <c r="OTZ19" s="41"/>
      <c r="OUA19" s="41"/>
      <c r="OUB19" s="41"/>
      <c r="OUC19" s="41"/>
      <c r="OUD19" s="41"/>
      <c r="OUE19" s="41"/>
      <c r="OUF19" s="41"/>
      <c r="OUG19" s="41"/>
      <c r="OUH19" s="41"/>
      <c r="OUI19" s="41"/>
      <c r="OUJ19" s="41"/>
      <c r="OUK19" s="41"/>
      <c r="OUL19" s="41"/>
      <c r="OUM19" s="41"/>
      <c r="OUN19" s="41"/>
      <c r="OUO19" s="41"/>
      <c r="OUP19" s="41"/>
      <c r="OUQ19" s="41"/>
      <c r="OUR19" s="41"/>
      <c r="OUS19" s="41"/>
      <c r="OUT19" s="41"/>
      <c r="OUU19" s="41"/>
      <c r="OUV19" s="41"/>
      <c r="OUW19" s="41"/>
      <c r="OUX19" s="41"/>
      <c r="OUY19" s="41"/>
      <c r="OUZ19" s="41"/>
      <c r="OVA19" s="41"/>
      <c r="OVB19" s="41"/>
      <c r="OVC19" s="41"/>
      <c r="OVD19" s="41"/>
      <c r="OVE19" s="41"/>
      <c r="OVF19" s="41"/>
      <c r="OVG19" s="41"/>
      <c r="OVH19" s="41"/>
      <c r="OVI19" s="41"/>
      <c r="OVJ19" s="41"/>
      <c r="OVK19" s="41"/>
      <c r="OVL19" s="41"/>
      <c r="OVM19" s="41"/>
      <c r="OVN19" s="41"/>
      <c r="OVO19" s="41"/>
      <c r="OVP19" s="41"/>
      <c r="OVQ19" s="41"/>
      <c r="OVR19" s="41"/>
      <c r="OVS19" s="41"/>
      <c r="OVT19" s="41"/>
      <c r="OVU19" s="41"/>
      <c r="OVV19" s="41"/>
      <c r="OVW19" s="41"/>
      <c r="OVX19" s="41"/>
      <c r="OVY19" s="41"/>
      <c r="OVZ19" s="41"/>
      <c r="OWA19" s="41"/>
      <c r="OWB19" s="41"/>
      <c r="OWC19" s="41"/>
      <c r="OWD19" s="41"/>
      <c r="OWE19" s="41"/>
      <c r="OWF19" s="41"/>
      <c r="OWG19" s="41"/>
      <c r="OWH19" s="41"/>
      <c r="OWI19" s="41"/>
      <c r="OWJ19" s="41"/>
      <c r="OWK19" s="41"/>
      <c r="OWL19" s="41"/>
      <c r="OWM19" s="41"/>
      <c r="OWN19" s="41"/>
      <c r="OWO19" s="41"/>
      <c r="OWP19" s="41"/>
      <c r="OWQ19" s="41"/>
      <c r="OWR19" s="41"/>
      <c r="OWS19" s="41"/>
      <c r="OWT19" s="41"/>
      <c r="OWU19" s="41"/>
      <c r="OWV19" s="41"/>
      <c r="OWW19" s="41"/>
      <c r="OWX19" s="41"/>
      <c r="OWY19" s="41"/>
      <c r="OWZ19" s="41"/>
      <c r="OXA19" s="41"/>
      <c r="OXB19" s="41"/>
      <c r="OXC19" s="41"/>
      <c r="OXD19" s="41"/>
      <c r="OXE19" s="41"/>
      <c r="OXF19" s="41"/>
      <c r="OXG19" s="41"/>
      <c r="OXH19" s="41"/>
      <c r="OXI19" s="41"/>
      <c r="OXJ19" s="41"/>
      <c r="OXK19" s="41"/>
      <c r="OXL19" s="41"/>
      <c r="OXM19" s="41"/>
      <c r="OXN19" s="41"/>
      <c r="OXO19" s="41"/>
      <c r="OXP19" s="41"/>
      <c r="OXQ19" s="41"/>
      <c r="OXR19" s="41"/>
      <c r="OXS19" s="41"/>
      <c r="OXT19" s="41"/>
      <c r="OXU19" s="41"/>
      <c r="OXV19" s="41"/>
      <c r="OXW19" s="41"/>
      <c r="OXX19" s="41"/>
      <c r="OXY19" s="41"/>
      <c r="OXZ19" s="41"/>
      <c r="OYA19" s="41"/>
      <c r="OYB19" s="41"/>
      <c r="OYC19" s="41"/>
      <c r="OYD19" s="41"/>
      <c r="OYE19" s="41"/>
      <c r="OYF19" s="41"/>
      <c r="OYG19" s="41"/>
      <c r="OYH19" s="41"/>
      <c r="OYI19" s="41"/>
      <c r="OYJ19" s="41"/>
      <c r="OYK19" s="41"/>
      <c r="OYL19" s="41"/>
      <c r="OYM19" s="41"/>
      <c r="OYN19" s="41"/>
      <c r="OYO19" s="41"/>
      <c r="OYP19" s="41"/>
      <c r="OYQ19" s="41"/>
      <c r="OYR19" s="41"/>
      <c r="OYS19" s="41"/>
      <c r="OYT19" s="41"/>
      <c r="OYU19" s="41"/>
      <c r="OYV19" s="41"/>
      <c r="OYW19" s="41"/>
      <c r="OYX19" s="41"/>
      <c r="OYY19" s="41"/>
      <c r="OYZ19" s="41"/>
      <c r="OZA19" s="41"/>
      <c r="OZB19" s="41"/>
      <c r="OZC19" s="41"/>
      <c r="OZD19" s="41"/>
      <c r="OZE19" s="41"/>
      <c r="OZF19" s="41"/>
      <c r="OZG19" s="41"/>
      <c r="OZH19" s="41"/>
      <c r="OZI19" s="41"/>
      <c r="OZJ19" s="41"/>
      <c r="OZK19" s="41"/>
      <c r="OZL19" s="41"/>
      <c r="OZM19" s="41"/>
      <c r="OZN19" s="41"/>
      <c r="OZO19" s="41"/>
      <c r="OZP19" s="41"/>
      <c r="OZQ19" s="41"/>
      <c r="OZR19" s="41"/>
      <c r="OZS19" s="41"/>
      <c r="OZT19" s="41"/>
      <c r="OZU19" s="41"/>
      <c r="OZV19" s="41"/>
      <c r="OZW19" s="41"/>
      <c r="OZX19" s="41"/>
      <c r="OZY19" s="41"/>
      <c r="OZZ19" s="41"/>
      <c r="PAA19" s="41"/>
      <c r="PAB19" s="41"/>
      <c r="PAC19" s="41"/>
      <c r="PAD19" s="41"/>
      <c r="PAE19" s="41"/>
      <c r="PAF19" s="41"/>
      <c r="PAG19" s="41"/>
      <c r="PAH19" s="41"/>
      <c r="PAI19" s="41"/>
      <c r="PAJ19" s="41"/>
      <c r="PAK19" s="41"/>
      <c r="PAL19" s="41"/>
      <c r="PAM19" s="41"/>
      <c r="PAN19" s="41"/>
      <c r="PAO19" s="41"/>
      <c r="PAP19" s="41"/>
      <c r="PAQ19" s="41"/>
      <c r="PAR19" s="41"/>
      <c r="PAS19" s="41"/>
      <c r="PAT19" s="41"/>
      <c r="PAU19" s="41"/>
      <c r="PAV19" s="41"/>
      <c r="PAW19" s="41"/>
      <c r="PAX19" s="41"/>
      <c r="PAY19" s="41"/>
      <c r="PAZ19" s="41"/>
      <c r="PBA19" s="41"/>
      <c r="PBB19" s="41"/>
      <c r="PBC19" s="41"/>
      <c r="PBD19" s="41"/>
      <c r="PBE19" s="41"/>
      <c r="PBF19" s="41"/>
      <c r="PBG19" s="41"/>
      <c r="PBH19" s="41"/>
      <c r="PBI19" s="41"/>
      <c r="PBJ19" s="41"/>
      <c r="PBK19" s="41"/>
      <c r="PBL19" s="41"/>
      <c r="PBM19" s="41"/>
      <c r="PBN19" s="41"/>
      <c r="PBO19" s="41"/>
      <c r="PBP19" s="41"/>
      <c r="PBQ19" s="41"/>
      <c r="PBR19" s="41"/>
      <c r="PBS19" s="41"/>
      <c r="PBT19" s="41"/>
      <c r="PBU19" s="41"/>
      <c r="PBV19" s="41"/>
      <c r="PBW19" s="41"/>
      <c r="PBX19" s="41"/>
      <c r="PBY19" s="41"/>
      <c r="PBZ19" s="41"/>
      <c r="PCA19" s="41"/>
      <c r="PCB19" s="41"/>
      <c r="PCC19" s="41"/>
      <c r="PCD19" s="41"/>
      <c r="PCE19" s="41"/>
      <c r="PCF19" s="41"/>
      <c r="PCG19" s="41"/>
      <c r="PCH19" s="41"/>
      <c r="PCI19" s="41"/>
      <c r="PCJ19" s="41"/>
      <c r="PCK19" s="41"/>
      <c r="PCL19" s="41"/>
      <c r="PCM19" s="41"/>
      <c r="PCN19" s="41"/>
      <c r="PCO19" s="41"/>
      <c r="PCP19" s="41"/>
      <c r="PCQ19" s="41"/>
      <c r="PCR19" s="41"/>
      <c r="PCS19" s="41"/>
      <c r="PCT19" s="41"/>
      <c r="PCU19" s="41"/>
      <c r="PCV19" s="41"/>
      <c r="PCW19" s="41"/>
      <c r="PCX19" s="41"/>
      <c r="PCY19" s="41"/>
      <c r="PCZ19" s="41"/>
      <c r="PDA19" s="41"/>
      <c r="PDB19" s="41"/>
      <c r="PDC19" s="41"/>
      <c r="PDD19" s="41"/>
      <c r="PDE19" s="41"/>
      <c r="PDF19" s="41"/>
      <c r="PDG19" s="41"/>
      <c r="PDH19" s="41"/>
      <c r="PDI19" s="41"/>
      <c r="PDJ19" s="41"/>
      <c r="PDK19" s="41"/>
      <c r="PDL19" s="41"/>
      <c r="PDM19" s="41"/>
      <c r="PDN19" s="41"/>
      <c r="PDO19" s="41"/>
      <c r="PDP19" s="41"/>
      <c r="PDQ19" s="41"/>
      <c r="PDR19" s="41"/>
      <c r="PDS19" s="41"/>
      <c r="PDT19" s="41"/>
      <c r="PDU19" s="41"/>
      <c r="PDV19" s="41"/>
      <c r="PDW19" s="41"/>
      <c r="PDX19" s="41"/>
      <c r="PDY19" s="41"/>
      <c r="PDZ19" s="41"/>
      <c r="PEA19" s="41"/>
      <c r="PEB19" s="41"/>
      <c r="PEC19" s="41"/>
      <c r="PED19" s="41"/>
      <c r="PEE19" s="41"/>
      <c r="PEF19" s="41"/>
      <c r="PEG19" s="41"/>
      <c r="PEH19" s="41"/>
      <c r="PEI19" s="41"/>
      <c r="PEJ19" s="41"/>
      <c r="PEK19" s="41"/>
      <c r="PEL19" s="41"/>
      <c r="PEM19" s="41"/>
      <c r="PEN19" s="41"/>
      <c r="PEO19" s="41"/>
      <c r="PEP19" s="41"/>
      <c r="PEQ19" s="41"/>
      <c r="PER19" s="41"/>
      <c r="PES19" s="41"/>
      <c r="PET19" s="41"/>
      <c r="PEU19" s="41"/>
      <c r="PEV19" s="41"/>
      <c r="PEW19" s="41"/>
      <c r="PEX19" s="41"/>
      <c r="PEY19" s="41"/>
      <c r="PEZ19" s="41"/>
      <c r="PFA19" s="41"/>
      <c r="PFB19" s="41"/>
      <c r="PFC19" s="41"/>
      <c r="PFD19" s="41"/>
      <c r="PFE19" s="41"/>
      <c r="PFF19" s="41"/>
      <c r="PFG19" s="41"/>
      <c r="PFH19" s="41"/>
      <c r="PFI19" s="41"/>
      <c r="PFJ19" s="41"/>
      <c r="PFK19" s="41"/>
      <c r="PFL19" s="41"/>
      <c r="PFM19" s="41"/>
      <c r="PFN19" s="41"/>
      <c r="PFO19" s="41"/>
      <c r="PFP19" s="41"/>
      <c r="PFQ19" s="41"/>
      <c r="PFR19" s="41"/>
      <c r="PFS19" s="41"/>
      <c r="PFT19" s="41"/>
      <c r="PFU19" s="41"/>
      <c r="PFV19" s="41"/>
      <c r="PFW19" s="41"/>
      <c r="PFX19" s="41"/>
      <c r="PFY19" s="41"/>
      <c r="PFZ19" s="41"/>
      <c r="PGA19" s="41"/>
      <c r="PGB19" s="41"/>
      <c r="PGC19" s="41"/>
      <c r="PGD19" s="41"/>
      <c r="PGE19" s="41"/>
      <c r="PGF19" s="41"/>
      <c r="PGG19" s="41"/>
      <c r="PGH19" s="41"/>
      <c r="PGI19" s="41"/>
      <c r="PGJ19" s="41"/>
      <c r="PGK19" s="41"/>
      <c r="PGL19" s="41"/>
      <c r="PGM19" s="41"/>
      <c r="PGN19" s="41"/>
      <c r="PGO19" s="41"/>
      <c r="PGP19" s="41"/>
      <c r="PGQ19" s="41"/>
      <c r="PGR19" s="41"/>
      <c r="PGS19" s="41"/>
      <c r="PGT19" s="41"/>
      <c r="PGU19" s="41"/>
      <c r="PGV19" s="41"/>
      <c r="PGW19" s="41"/>
      <c r="PGX19" s="41"/>
      <c r="PGY19" s="41"/>
      <c r="PGZ19" s="41"/>
      <c r="PHA19" s="41"/>
      <c r="PHB19" s="41"/>
      <c r="PHC19" s="41"/>
      <c r="PHD19" s="41"/>
      <c r="PHE19" s="41"/>
      <c r="PHF19" s="41"/>
      <c r="PHG19" s="41"/>
      <c r="PHH19" s="41"/>
      <c r="PHI19" s="41"/>
      <c r="PHJ19" s="41"/>
      <c r="PHK19" s="41"/>
      <c r="PHL19" s="41"/>
      <c r="PHM19" s="41"/>
      <c r="PHN19" s="41"/>
      <c r="PHO19" s="41"/>
      <c r="PHP19" s="41"/>
      <c r="PHQ19" s="41"/>
      <c r="PHR19" s="41"/>
      <c r="PHS19" s="41"/>
      <c r="PHT19" s="41"/>
      <c r="PHU19" s="41"/>
      <c r="PHV19" s="41"/>
      <c r="PHW19" s="41"/>
      <c r="PHX19" s="41"/>
      <c r="PHY19" s="41"/>
      <c r="PHZ19" s="41"/>
      <c r="PIA19" s="41"/>
      <c r="PIB19" s="41"/>
      <c r="PIC19" s="41"/>
      <c r="PID19" s="41"/>
      <c r="PIE19" s="41"/>
      <c r="PIF19" s="41"/>
      <c r="PIG19" s="41"/>
      <c r="PIH19" s="41"/>
      <c r="PII19" s="41"/>
      <c r="PIJ19" s="41"/>
      <c r="PIK19" s="41"/>
      <c r="PIL19" s="41"/>
      <c r="PIM19" s="41"/>
      <c r="PIN19" s="41"/>
      <c r="PIO19" s="41"/>
      <c r="PIP19" s="41"/>
      <c r="PIQ19" s="41"/>
      <c r="PIR19" s="41"/>
      <c r="PIS19" s="41"/>
      <c r="PIT19" s="41"/>
      <c r="PIU19" s="41"/>
      <c r="PIV19" s="41"/>
      <c r="PIW19" s="41"/>
      <c r="PIX19" s="41"/>
      <c r="PIY19" s="41"/>
      <c r="PIZ19" s="41"/>
      <c r="PJA19" s="41"/>
      <c r="PJB19" s="41"/>
      <c r="PJC19" s="41"/>
      <c r="PJD19" s="41"/>
      <c r="PJE19" s="41"/>
      <c r="PJF19" s="41"/>
      <c r="PJG19" s="41"/>
      <c r="PJH19" s="41"/>
      <c r="PJI19" s="41"/>
      <c r="PJJ19" s="41"/>
      <c r="PJK19" s="41"/>
      <c r="PJL19" s="41"/>
      <c r="PJM19" s="41"/>
      <c r="PJN19" s="41"/>
      <c r="PJO19" s="41"/>
      <c r="PJP19" s="41"/>
      <c r="PJQ19" s="41"/>
      <c r="PJR19" s="41"/>
      <c r="PJS19" s="41"/>
      <c r="PJT19" s="41"/>
      <c r="PJU19" s="41"/>
      <c r="PJV19" s="41"/>
      <c r="PJW19" s="41"/>
      <c r="PJX19" s="41"/>
      <c r="PJY19" s="41"/>
      <c r="PJZ19" s="41"/>
      <c r="PKA19" s="41"/>
      <c r="PKB19" s="41"/>
      <c r="PKC19" s="41"/>
      <c r="PKD19" s="41"/>
      <c r="PKE19" s="41"/>
      <c r="PKF19" s="41"/>
      <c r="PKG19" s="41"/>
      <c r="PKH19" s="41"/>
      <c r="PKI19" s="41"/>
      <c r="PKJ19" s="41"/>
      <c r="PKK19" s="41"/>
      <c r="PKL19" s="41"/>
      <c r="PKM19" s="41"/>
      <c r="PKN19" s="41"/>
      <c r="PKO19" s="41"/>
      <c r="PKP19" s="41"/>
      <c r="PKQ19" s="41"/>
      <c r="PKR19" s="41"/>
      <c r="PKS19" s="41"/>
      <c r="PKT19" s="41"/>
      <c r="PKU19" s="41"/>
      <c r="PKV19" s="41"/>
      <c r="PKW19" s="41"/>
      <c r="PKX19" s="41"/>
      <c r="PKY19" s="41"/>
      <c r="PKZ19" s="41"/>
      <c r="PLA19" s="41"/>
      <c r="PLB19" s="41"/>
      <c r="PLC19" s="41"/>
      <c r="PLD19" s="41"/>
      <c r="PLE19" s="41"/>
      <c r="PLF19" s="41"/>
      <c r="PLG19" s="41"/>
      <c r="PLH19" s="41"/>
      <c r="PLI19" s="41"/>
      <c r="PLJ19" s="41"/>
      <c r="PLK19" s="41"/>
      <c r="PLL19" s="41"/>
      <c r="PLM19" s="41"/>
      <c r="PLN19" s="41"/>
      <c r="PLO19" s="41"/>
      <c r="PLP19" s="41"/>
      <c r="PLQ19" s="41"/>
      <c r="PLR19" s="41"/>
      <c r="PLS19" s="41"/>
      <c r="PLT19" s="41"/>
      <c r="PLU19" s="41"/>
      <c r="PLV19" s="41"/>
      <c r="PLW19" s="41"/>
      <c r="PLX19" s="41"/>
      <c r="PLY19" s="41"/>
      <c r="PLZ19" s="41"/>
      <c r="PMA19" s="41"/>
      <c r="PMB19" s="41"/>
      <c r="PMC19" s="41"/>
      <c r="PMD19" s="41"/>
      <c r="PME19" s="41"/>
      <c r="PMF19" s="41"/>
      <c r="PMG19" s="41"/>
      <c r="PMH19" s="41"/>
      <c r="PMI19" s="41"/>
      <c r="PMJ19" s="41"/>
      <c r="PMK19" s="41"/>
      <c r="PML19" s="41"/>
      <c r="PMM19" s="41"/>
      <c r="PMN19" s="41"/>
      <c r="PMO19" s="41"/>
      <c r="PMP19" s="41"/>
      <c r="PMQ19" s="41"/>
      <c r="PMR19" s="41"/>
      <c r="PMS19" s="41"/>
      <c r="PMT19" s="41"/>
      <c r="PMU19" s="41"/>
      <c r="PMV19" s="41"/>
      <c r="PMW19" s="41"/>
      <c r="PMX19" s="41"/>
      <c r="PMY19" s="41"/>
      <c r="PMZ19" s="41"/>
      <c r="PNA19" s="41"/>
      <c r="PNB19" s="41"/>
      <c r="PNC19" s="41"/>
      <c r="PND19" s="41"/>
      <c r="PNE19" s="41"/>
      <c r="PNF19" s="41"/>
      <c r="PNG19" s="41"/>
      <c r="PNH19" s="41"/>
      <c r="PNI19" s="41"/>
      <c r="PNJ19" s="41"/>
      <c r="PNK19" s="41"/>
      <c r="PNL19" s="41"/>
      <c r="PNM19" s="41"/>
      <c r="PNN19" s="41"/>
      <c r="PNO19" s="41"/>
      <c r="PNP19" s="41"/>
      <c r="PNQ19" s="41"/>
      <c r="PNR19" s="41"/>
      <c r="PNS19" s="41"/>
      <c r="PNT19" s="41"/>
      <c r="PNU19" s="41"/>
      <c r="PNV19" s="41"/>
      <c r="PNW19" s="41"/>
      <c r="PNX19" s="41"/>
      <c r="PNY19" s="41"/>
      <c r="PNZ19" s="41"/>
      <c r="POA19" s="41"/>
      <c r="POB19" s="41"/>
      <c r="POC19" s="41"/>
      <c r="POD19" s="41"/>
      <c r="POE19" s="41"/>
      <c r="POF19" s="41"/>
      <c r="POG19" s="41"/>
      <c r="POH19" s="41"/>
      <c r="POI19" s="41"/>
      <c r="POJ19" s="41"/>
      <c r="POK19" s="41"/>
      <c r="POL19" s="41"/>
      <c r="POM19" s="41"/>
      <c r="PON19" s="41"/>
      <c r="POO19" s="41"/>
      <c r="POP19" s="41"/>
      <c r="POQ19" s="41"/>
      <c r="POR19" s="41"/>
      <c r="POS19" s="41"/>
      <c r="POT19" s="41"/>
      <c r="POU19" s="41"/>
      <c r="POV19" s="41"/>
      <c r="POW19" s="41"/>
      <c r="POX19" s="41"/>
      <c r="POY19" s="41"/>
      <c r="POZ19" s="41"/>
      <c r="PPA19" s="41"/>
      <c r="PPB19" s="41"/>
      <c r="PPC19" s="41"/>
      <c r="PPD19" s="41"/>
      <c r="PPE19" s="41"/>
      <c r="PPF19" s="41"/>
      <c r="PPG19" s="41"/>
      <c r="PPH19" s="41"/>
      <c r="PPI19" s="41"/>
      <c r="PPJ19" s="41"/>
      <c r="PPK19" s="41"/>
      <c r="PPL19" s="41"/>
      <c r="PPM19" s="41"/>
      <c r="PPN19" s="41"/>
      <c r="PPO19" s="41"/>
      <c r="PPP19" s="41"/>
      <c r="PPQ19" s="41"/>
      <c r="PPR19" s="41"/>
      <c r="PPS19" s="41"/>
      <c r="PPT19" s="41"/>
      <c r="PPU19" s="41"/>
      <c r="PPV19" s="41"/>
      <c r="PPW19" s="41"/>
      <c r="PPX19" s="41"/>
      <c r="PPY19" s="41"/>
      <c r="PPZ19" s="41"/>
      <c r="PQA19" s="41"/>
      <c r="PQB19" s="41"/>
      <c r="PQC19" s="41"/>
      <c r="PQD19" s="41"/>
      <c r="PQE19" s="41"/>
      <c r="PQF19" s="41"/>
      <c r="PQG19" s="41"/>
      <c r="PQH19" s="41"/>
      <c r="PQI19" s="41"/>
      <c r="PQJ19" s="41"/>
      <c r="PQK19" s="41"/>
      <c r="PQL19" s="41"/>
      <c r="PQM19" s="41"/>
      <c r="PQN19" s="41"/>
      <c r="PQO19" s="41"/>
      <c r="PQP19" s="41"/>
      <c r="PQQ19" s="41"/>
      <c r="PQR19" s="41"/>
      <c r="PQS19" s="41"/>
      <c r="PQT19" s="41"/>
      <c r="PQU19" s="41"/>
      <c r="PQV19" s="41"/>
      <c r="PQW19" s="41"/>
      <c r="PQX19" s="41"/>
      <c r="PQY19" s="41"/>
      <c r="PQZ19" s="41"/>
      <c r="PRA19" s="41"/>
      <c r="PRB19" s="41"/>
      <c r="PRC19" s="41"/>
      <c r="PRD19" s="41"/>
      <c r="PRE19" s="41"/>
      <c r="PRF19" s="41"/>
      <c r="PRG19" s="41"/>
      <c r="PRH19" s="41"/>
      <c r="PRI19" s="41"/>
      <c r="PRJ19" s="41"/>
      <c r="PRK19" s="41"/>
      <c r="PRL19" s="41"/>
      <c r="PRM19" s="41"/>
      <c r="PRN19" s="41"/>
      <c r="PRO19" s="41"/>
      <c r="PRP19" s="41"/>
      <c r="PRQ19" s="41"/>
      <c r="PRR19" s="41"/>
      <c r="PRS19" s="41"/>
      <c r="PRT19" s="41"/>
      <c r="PRU19" s="41"/>
      <c r="PRV19" s="41"/>
      <c r="PRW19" s="41"/>
      <c r="PRX19" s="41"/>
      <c r="PRY19" s="41"/>
      <c r="PRZ19" s="41"/>
      <c r="PSA19" s="41"/>
      <c r="PSB19" s="41"/>
      <c r="PSC19" s="41"/>
      <c r="PSD19" s="41"/>
      <c r="PSE19" s="41"/>
      <c r="PSF19" s="41"/>
      <c r="PSG19" s="41"/>
      <c r="PSH19" s="41"/>
      <c r="PSI19" s="41"/>
      <c r="PSJ19" s="41"/>
      <c r="PSK19" s="41"/>
      <c r="PSL19" s="41"/>
      <c r="PSM19" s="41"/>
      <c r="PSN19" s="41"/>
      <c r="PSO19" s="41"/>
      <c r="PSP19" s="41"/>
      <c r="PSQ19" s="41"/>
      <c r="PSR19" s="41"/>
      <c r="PSS19" s="41"/>
      <c r="PST19" s="41"/>
      <c r="PSU19" s="41"/>
      <c r="PSV19" s="41"/>
      <c r="PSW19" s="41"/>
      <c r="PSX19" s="41"/>
      <c r="PSY19" s="41"/>
      <c r="PSZ19" s="41"/>
      <c r="PTA19" s="41"/>
      <c r="PTB19" s="41"/>
      <c r="PTC19" s="41"/>
      <c r="PTD19" s="41"/>
      <c r="PTE19" s="41"/>
      <c r="PTF19" s="41"/>
      <c r="PTG19" s="41"/>
      <c r="PTH19" s="41"/>
      <c r="PTI19" s="41"/>
      <c r="PTJ19" s="41"/>
      <c r="PTK19" s="41"/>
      <c r="PTL19" s="41"/>
      <c r="PTM19" s="41"/>
      <c r="PTN19" s="41"/>
      <c r="PTO19" s="41"/>
      <c r="PTP19" s="41"/>
      <c r="PTQ19" s="41"/>
      <c r="PTR19" s="41"/>
      <c r="PTS19" s="41"/>
      <c r="PTT19" s="41"/>
      <c r="PTU19" s="41"/>
      <c r="PTV19" s="41"/>
      <c r="PTW19" s="41"/>
      <c r="PTX19" s="41"/>
      <c r="PTY19" s="41"/>
      <c r="PTZ19" s="41"/>
      <c r="PUA19" s="41"/>
      <c r="PUB19" s="41"/>
      <c r="PUC19" s="41"/>
      <c r="PUD19" s="41"/>
      <c r="PUE19" s="41"/>
      <c r="PUF19" s="41"/>
      <c r="PUG19" s="41"/>
      <c r="PUH19" s="41"/>
      <c r="PUI19" s="41"/>
      <c r="PUJ19" s="41"/>
      <c r="PUK19" s="41"/>
      <c r="PUL19" s="41"/>
      <c r="PUM19" s="41"/>
      <c r="PUN19" s="41"/>
      <c r="PUO19" s="41"/>
      <c r="PUP19" s="41"/>
      <c r="PUQ19" s="41"/>
      <c r="PUR19" s="41"/>
      <c r="PUS19" s="41"/>
      <c r="PUT19" s="41"/>
      <c r="PUU19" s="41"/>
      <c r="PUV19" s="41"/>
      <c r="PUW19" s="41"/>
      <c r="PUX19" s="41"/>
      <c r="PUY19" s="41"/>
      <c r="PUZ19" s="41"/>
      <c r="PVA19" s="41"/>
      <c r="PVB19" s="41"/>
      <c r="PVC19" s="41"/>
      <c r="PVD19" s="41"/>
      <c r="PVE19" s="41"/>
      <c r="PVF19" s="41"/>
      <c r="PVG19" s="41"/>
      <c r="PVH19" s="41"/>
      <c r="PVI19" s="41"/>
      <c r="PVJ19" s="41"/>
      <c r="PVK19" s="41"/>
      <c r="PVL19" s="41"/>
      <c r="PVM19" s="41"/>
      <c r="PVN19" s="41"/>
      <c r="PVO19" s="41"/>
      <c r="PVP19" s="41"/>
      <c r="PVQ19" s="41"/>
      <c r="PVR19" s="41"/>
      <c r="PVS19" s="41"/>
      <c r="PVT19" s="41"/>
      <c r="PVU19" s="41"/>
      <c r="PVV19" s="41"/>
      <c r="PVW19" s="41"/>
      <c r="PVX19" s="41"/>
      <c r="PVY19" s="41"/>
      <c r="PVZ19" s="41"/>
      <c r="PWA19" s="41"/>
      <c r="PWB19" s="41"/>
      <c r="PWC19" s="41"/>
      <c r="PWD19" s="41"/>
      <c r="PWE19" s="41"/>
      <c r="PWF19" s="41"/>
      <c r="PWG19" s="41"/>
      <c r="PWH19" s="41"/>
      <c r="PWI19" s="41"/>
      <c r="PWJ19" s="41"/>
      <c r="PWK19" s="41"/>
      <c r="PWL19" s="41"/>
      <c r="PWM19" s="41"/>
      <c r="PWN19" s="41"/>
      <c r="PWO19" s="41"/>
      <c r="PWP19" s="41"/>
      <c r="PWQ19" s="41"/>
      <c r="PWR19" s="41"/>
      <c r="PWS19" s="41"/>
      <c r="PWT19" s="41"/>
      <c r="PWU19" s="41"/>
      <c r="PWV19" s="41"/>
      <c r="PWW19" s="41"/>
      <c r="PWX19" s="41"/>
      <c r="PWY19" s="41"/>
      <c r="PWZ19" s="41"/>
      <c r="PXA19" s="41"/>
      <c r="PXB19" s="41"/>
      <c r="PXC19" s="41"/>
      <c r="PXD19" s="41"/>
      <c r="PXE19" s="41"/>
      <c r="PXF19" s="41"/>
      <c r="PXG19" s="41"/>
      <c r="PXH19" s="41"/>
      <c r="PXI19" s="41"/>
      <c r="PXJ19" s="41"/>
      <c r="PXK19" s="41"/>
      <c r="PXL19" s="41"/>
      <c r="PXM19" s="41"/>
      <c r="PXN19" s="41"/>
      <c r="PXO19" s="41"/>
      <c r="PXP19" s="41"/>
      <c r="PXQ19" s="41"/>
      <c r="PXR19" s="41"/>
      <c r="PXS19" s="41"/>
      <c r="PXT19" s="41"/>
      <c r="PXU19" s="41"/>
      <c r="PXV19" s="41"/>
      <c r="PXW19" s="41"/>
      <c r="PXX19" s="41"/>
      <c r="PXY19" s="41"/>
      <c r="PXZ19" s="41"/>
      <c r="PYA19" s="41"/>
      <c r="PYB19" s="41"/>
      <c r="PYC19" s="41"/>
      <c r="PYD19" s="41"/>
      <c r="PYE19" s="41"/>
      <c r="PYF19" s="41"/>
      <c r="PYG19" s="41"/>
      <c r="PYH19" s="41"/>
      <c r="PYI19" s="41"/>
      <c r="PYJ19" s="41"/>
      <c r="PYK19" s="41"/>
      <c r="PYL19" s="41"/>
      <c r="PYM19" s="41"/>
      <c r="PYN19" s="41"/>
      <c r="PYO19" s="41"/>
      <c r="PYP19" s="41"/>
      <c r="PYQ19" s="41"/>
      <c r="PYR19" s="41"/>
      <c r="PYS19" s="41"/>
      <c r="PYT19" s="41"/>
      <c r="PYU19" s="41"/>
      <c r="PYV19" s="41"/>
      <c r="PYW19" s="41"/>
      <c r="PYX19" s="41"/>
      <c r="PYY19" s="41"/>
      <c r="PYZ19" s="41"/>
      <c r="PZA19" s="41"/>
      <c r="PZB19" s="41"/>
      <c r="PZC19" s="41"/>
      <c r="PZD19" s="41"/>
      <c r="PZE19" s="41"/>
      <c r="PZF19" s="41"/>
      <c r="PZG19" s="41"/>
      <c r="PZH19" s="41"/>
      <c r="PZI19" s="41"/>
      <c r="PZJ19" s="41"/>
      <c r="PZK19" s="41"/>
      <c r="PZL19" s="41"/>
      <c r="PZM19" s="41"/>
      <c r="PZN19" s="41"/>
      <c r="PZO19" s="41"/>
      <c r="PZP19" s="41"/>
      <c r="PZQ19" s="41"/>
      <c r="PZR19" s="41"/>
      <c r="PZS19" s="41"/>
      <c r="PZT19" s="41"/>
      <c r="PZU19" s="41"/>
      <c r="PZV19" s="41"/>
      <c r="PZW19" s="41"/>
      <c r="PZX19" s="41"/>
      <c r="PZY19" s="41"/>
      <c r="PZZ19" s="41"/>
      <c r="QAA19" s="41"/>
      <c r="QAB19" s="41"/>
      <c r="QAC19" s="41"/>
      <c r="QAD19" s="41"/>
      <c r="QAE19" s="41"/>
      <c r="QAF19" s="41"/>
      <c r="QAG19" s="41"/>
      <c r="QAH19" s="41"/>
      <c r="QAI19" s="41"/>
      <c r="QAJ19" s="41"/>
      <c r="QAK19" s="41"/>
      <c r="QAL19" s="41"/>
      <c r="QAM19" s="41"/>
      <c r="QAN19" s="41"/>
      <c r="QAO19" s="41"/>
      <c r="QAP19" s="41"/>
      <c r="QAQ19" s="41"/>
      <c r="QAR19" s="41"/>
      <c r="QAS19" s="41"/>
      <c r="QAT19" s="41"/>
      <c r="QAU19" s="41"/>
      <c r="QAV19" s="41"/>
      <c r="QAW19" s="41"/>
      <c r="QAX19" s="41"/>
      <c r="QAY19" s="41"/>
      <c r="QAZ19" s="41"/>
      <c r="QBA19" s="41"/>
      <c r="QBB19" s="41"/>
      <c r="QBC19" s="41"/>
      <c r="QBD19" s="41"/>
      <c r="QBE19" s="41"/>
      <c r="QBF19" s="41"/>
      <c r="QBG19" s="41"/>
      <c r="QBH19" s="41"/>
      <c r="QBI19" s="41"/>
      <c r="QBJ19" s="41"/>
      <c r="QBK19" s="41"/>
      <c r="QBL19" s="41"/>
      <c r="QBM19" s="41"/>
      <c r="QBN19" s="41"/>
      <c r="QBO19" s="41"/>
      <c r="QBP19" s="41"/>
      <c r="QBQ19" s="41"/>
      <c r="QBR19" s="41"/>
      <c r="QBS19" s="41"/>
      <c r="QBT19" s="41"/>
      <c r="QBU19" s="41"/>
      <c r="QBV19" s="41"/>
      <c r="QBW19" s="41"/>
      <c r="QBX19" s="41"/>
      <c r="QBY19" s="41"/>
      <c r="QBZ19" s="41"/>
      <c r="QCA19" s="41"/>
      <c r="QCB19" s="41"/>
      <c r="QCC19" s="41"/>
      <c r="QCD19" s="41"/>
      <c r="QCE19" s="41"/>
      <c r="QCF19" s="41"/>
      <c r="QCG19" s="41"/>
      <c r="QCH19" s="41"/>
      <c r="QCI19" s="41"/>
      <c r="QCJ19" s="41"/>
      <c r="QCK19" s="41"/>
      <c r="QCL19" s="41"/>
      <c r="QCM19" s="41"/>
      <c r="QCN19" s="41"/>
      <c r="QCO19" s="41"/>
      <c r="QCP19" s="41"/>
      <c r="QCQ19" s="41"/>
      <c r="QCR19" s="41"/>
      <c r="QCS19" s="41"/>
      <c r="QCT19" s="41"/>
      <c r="QCU19" s="41"/>
      <c r="QCV19" s="41"/>
      <c r="QCW19" s="41"/>
      <c r="QCX19" s="41"/>
      <c r="QCY19" s="41"/>
      <c r="QCZ19" s="41"/>
      <c r="QDA19" s="41"/>
      <c r="QDB19" s="41"/>
      <c r="QDC19" s="41"/>
      <c r="QDD19" s="41"/>
      <c r="QDE19" s="41"/>
      <c r="QDF19" s="41"/>
      <c r="QDG19" s="41"/>
      <c r="QDH19" s="41"/>
      <c r="QDI19" s="41"/>
      <c r="QDJ19" s="41"/>
      <c r="QDK19" s="41"/>
      <c r="QDL19" s="41"/>
      <c r="QDM19" s="41"/>
      <c r="QDN19" s="41"/>
      <c r="QDO19" s="41"/>
      <c r="QDP19" s="41"/>
      <c r="QDQ19" s="41"/>
      <c r="QDR19" s="41"/>
      <c r="QDS19" s="41"/>
      <c r="QDT19" s="41"/>
      <c r="QDU19" s="41"/>
      <c r="QDV19" s="41"/>
      <c r="QDW19" s="41"/>
      <c r="QDX19" s="41"/>
      <c r="QDY19" s="41"/>
      <c r="QDZ19" s="41"/>
      <c r="QEA19" s="41"/>
      <c r="QEB19" s="41"/>
      <c r="QEC19" s="41"/>
      <c r="QED19" s="41"/>
      <c r="QEE19" s="41"/>
      <c r="QEF19" s="41"/>
      <c r="QEG19" s="41"/>
      <c r="QEH19" s="41"/>
      <c r="QEI19" s="41"/>
      <c r="QEJ19" s="41"/>
      <c r="QEK19" s="41"/>
      <c r="QEL19" s="41"/>
      <c r="QEM19" s="41"/>
      <c r="QEN19" s="41"/>
      <c r="QEO19" s="41"/>
      <c r="QEP19" s="41"/>
      <c r="QEQ19" s="41"/>
      <c r="QER19" s="41"/>
      <c r="QES19" s="41"/>
      <c r="QET19" s="41"/>
      <c r="QEU19" s="41"/>
      <c r="QEV19" s="41"/>
      <c r="QEW19" s="41"/>
      <c r="QEX19" s="41"/>
      <c r="QEY19" s="41"/>
      <c r="QEZ19" s="41"/>
      <c r="QFA19" s="41"/>
      <c r="QFB19" s="41"/>
      <c r="QFC19" s="41"/>
      <c r="QFD19" s="41"/>
      <c r="QFE19" s="41"/>
      <c r="QFF19" s="41"/>
      <c r="QFG19" s="41"/>
      <c r="QFH19" s="41"/>
      <c r="QFI19" s="41"/>
      <c r="QFJ19" s="41"/>
      <c r="QFK19" s="41"/>
      <c r="QFL19" s="41"/>
      <c r="QFM19" s="41"/>
      <c r="QFN19" s="41"/>
      <c r="QFO19" s="41"/>
      <c r="QFP19" s="41"/>
      <c r="QFQ19" s="41"/>
      <c r="QFR19" s="41"/>
      <c r="QFS19" s="41"/>
      <c r="QFT19" s="41"/>
      <c r="QFU19" s="41"/>
      <c r="QFV19" s="41"/>
      <c r="QFW19" s="41"/>
      <c r="QFX19" s="41"/>
      <c r="QFY19" s="41"/>
      <c r="QFZ19" s="41"/>
      <c r="QGA19" s="41"/>
      <c r="QGB19" s="41"/>
      <c r="QGC19" s="41"/>
      <c r="QGD19" s="41"/>
      <c r="QGE19" s="41"/>
      <c r="QGF19" s="41"/>
      <c r="QGG19" s="41"/>
      <c r="QGH19" s="41"/>
      <c r="QGI19" s="41"/>
      <c r="QGJ19" s="41"/>
      <c r="QGK19" s="41"/>
      <c r="QGL19" s="41"/>
      <c r="QGM19" s="41"/>
      <c r="QGN19" s="41"/>
      <c r="QGO19" s="41"/>
      <c r="QGP19" s="41"/>
      <c r="QGQ19" s="41"/>
      <c r="QGR19" s="41"/>
      <c r="QGS19" s="41"/>
      <c r="QGT19" s="41"/>
      <c r="QGU19" s="41"/>
      <c r="QGV19" s="41"/>
      <c r="QGW19" s="41"/>
      <c r="QGX19" s="41"/>
      <c r="QGY19" s="41"/>
      <c r="QGZ19" s="41"/>
      <c r="QHA19" s="41"/>
      <c r="QHB19" s="41"/>
      <c r="QHC19" s="41"/>
      <c r="QHD19" s="41"/>
      <c r="QHE19" s="41"/>
      <c r="QHF19" s="41"/>
      <c r="QHG19" s="41"/>
      <c r="QHH19" s="41"/>
      <c r="QHI19" s="41"/>
      <c r="QHJ19" s="41"/>
      <c r="QHK19" s="41"/>
      <c r="QHL19" s="41"/>
      <c r="QHM19" s="41"/>
      <c r="QHN19" s="41"/>
      <c r="QHO19" s="41"/>
      <c r="QHP19" s="41"/>
      <c r="QHQ19" s="41"/>
      <c r="QHR19" s="41"/>
      <c r="QHS19" s="41"/>
      <c r="QHT19" s="41"/>
      <c r="QHU19" s="41"/>
      <c r="QHV19" s="41"/>
      <c r="QHW19" s="41"/>
      <c r="QHX19" s="41"/>
      <c r="QHY19" s="41"/>
      <c r="QHZ19" s="41"/>
      <c r="QIA19" s="41"/>
      <c r="QIB19" s="41"/>
      <c r="QIC19" s="41"/>
      <c r="QID19" s="41"/>
      <c r="QIE19" s="41"/>
      <c r="QIF19" s="41"/>
      <c r="QIG19" s="41"/>
      <c r="QIH19" s="41"/>
      <c r="QII19" s="41"/>
      <c r="QIJ19" s="41"/>
      <c r="QIK19" s="41"/>
      <c r="QIL19" s="41"/>
      <c r="QIM19" s="41"/>
      <c r="QIN19" s="41"/>
      <c r="QIO19" s="41"/>
      <c r="QIP19" s="41"/>
      <c r="QIQ19" s="41"/>
      <c r="QIR19" s="41"/>
      <c r="QIS19" s="41"/>
      <c r="QIT19" s="41"/>
      <c r="QIU19" s="41"/>
      <c r="QIV19" s="41"/>
      <c r="QIW19" s="41"/>
      <c r="QIX19" s="41"/>
      <c r="QIY19" s="41"/>
      <c r="QIZ19" s="41"/>
      <c r="QJA19" s="41"/>
      <c r="QJB19" s="41"/>
      <c r="QJC19" s="41"/>
      <c r="QJD19" s="41"/>
      <c r="QJE19" s="41"/>
      <c r="QJF19" s="41"/>
      <c r="QJG19" s="41"/>
      <c r="QJH19" s="41"/>
      <c r="QJI19" s="41"/>
      <c r="QJJ19" s="41"/>
      <c r="QJK19" s="41"/>
      <c r="QJL19" s="41"/>
      <c r="QJM19" s="41"/>
      <c r="QJN19" s="41"/>
      <c r="QJO19" s="41"/>
      <c r="QJP19" s="41"/>
      <c r="QJQ19" s="41"/>
      <c r="QJR19" s="41"/>
      <c r="QJS19" s="41"/>
      <c r="QJT19" s="41"/>
      <c r="QJU19" s="41"/>
      <c r="QJV19" s="41"/>
      <c r="QJW19" s="41"/>
      <c r="QJX19" s="41"/>
      <c r="QJY19" s="41"/>
      <c r="QJZ19" s="41"/>
      <c r="QKA19" s="41"/>
      <c r="QKB19" s="41"/>
      <c r="QKC19" s="41"/>
      <c r="QKD19" s="41"/>
      <c r="QKE19" s="41"/>
      <c r="QKF19" s="41"/>
      <c r="QKG19" s="41"/>
      <c r="QKH19" s="41"/>
      <c r="QKI19" s="41"/>
      <c r="QKJ19" s="41"/>
      <c r="QKK19" s="41"/>
      <c r="QKL19" s="41"/>
      <c r="QKM19" s="41"/>
      <c r="QKN19" s="41"/>
      <c r="QKO19" s="41"/>
      <c r="QKP19" s="41"/>
      <c r="QKQ19" s="41"/>
      <c r="QKR19" s="41"/>
      <c r="QKS19" s="41"/>
      <c r="QKT19" s="41"/>
      <c r="QKU19" s="41"/>
      <c r="QKV19" s="41"/>
      <c r="QKW19" s="41"/>
      <c r="QKX19" s="41"/>
      <c r="QKY19" s="41"/>
      <c r="QKZ19" s="41"/>
      <c r="QLA19" s="41"/>
      <c r="QLB19" s="41"/>
      <c r="QLC19" s="41"/>
      <c r="QLD19" s="41"/>
      <c r="QLE19" s="41"/>
      <c r="QLF19" s="41"/>
      <c r="QLG19" s="41"/>
      <c r="QLH19" s="41"/>
      <c r="QLI19" s="41"/>
      <c r="QLJ19" s="41"/>
      <c r="QLK19" s="41"/>
      <c r="QLL19" s="41"/>
      <c r="QLM19" s="41"/>
      <c r="QLN19" s="41"/>
      <c r="QLO19" s="41"/>
      <c r="QLP19" s="41"/>
      <c r="QLQ19" s="41"/>
      <c r="QLR19" s="41"/>
      <c r="QLS19" s="41"/>
      <c r="QLT19" s="41"/>
      <c r="QLU19" s="41"/>
      <c r="QLV19" s="41"/>
      <c r="QLW19" s="41"/>
      <c r="QLX19" s="41"/>
      <c r="QLY19" s="41"/>
      <c r="QLZ19" s="41"/>
      <c r="QMA19" s="41"/>
      <c r="QMB19" s="41"/>
      <c r="QMC19" s="41"/>
      <c r="QMD19" s="41"/>
      <c r="QME19" s="41"/>
      <c r="QMF19" s="41"/>
      <c r="QMG19" s="41"/>
      <c r="QMH19" s="41"/>
      <c r="QMI19" s="41"/>
      <c r="QMJ19" s="41"/>
      <c r="QMK19" s="41"/>
      <c r="QML19" s="41"/>
      <c r="QMM19" s="41"/>
      <c r="QMN19" s="41"/>
      <c r="QMO19" s="41"/>
      <c r="QMP19" s="41"/>
      <c r="QMQ19" s="41"/>
      <c r="QMR19" s="41"/>
      <c r="QMS19" s="41"/>
      <c r="QMT19" s="41"/>
      <c r="QMU19" s="41"/>
      <c r="QMV19" s="41"/>
      <c r="QMW19" s="41"/>
      <c r="QMX19" s="41"/>
      <c r="QMY19" s="41"/>
      <c r="QMZ19" s="41"/>
      <c r="QNA19" s="41"/>
      <c r="QNB19" s="41"/>
      <c r="QNC19" s="41"/>
      <c r="QND19" s="41"/>
      <c r="QNE19" s="41"/>
      <c r="QNF19" s="41"/>
      <c r="QNG19" s="41"/>
      <c r="QNH19" s="41"/>
      <c r="QNI19" s="41"/>
      <c r="QNJ19" s="41"/>
      <c r="QNK19" s="41"/>
      <c r="QNL19" s="41"/>
      <c r="QNM19" s="41"/>
      <c r="QNN19" s="41"/>
      <c r="QNO19" s="41"/>
      <c r="QNP19" s="41"/>
      <c r="QNQ19" s="41"/>
      <c r="QNR19" s="41"/>
      <c r="QNS19" s="41"/>
      <c r="QNT19" s="41"/>
      <c r="QNU19" s="41"/>
      <c r="QNV19" s="41"/>
      <c r="QNW19" s="41"/>
      <c r="QNX19" s="41"/>
      <c r="QNY19" s="41"/>
      <c r="QNZ19" s="41"/>
      <c r="QOA19" s="41"/>
      <c r="QOB19" s="41"/>
      <c r="QOC19" s="41"/>
      <c r="QOD19" s="41"/>
      <c r="QOE19" s="41"/>
      <c r="QOF19" s="41"/>
      <c r="QOG19" s="41"/>
      <c r="QOH19" s="41"/>
      <c r="QOI19" s="41"/>
      <c r="QOJ19" s="41"/>
      <c r="QOK19" s="41"/>
      <c r="QOL19" s="41"/>
      <c r="QOM19" s="41"/>
      <c r="QON19" s="41"/>
      <c r="QOO19" s="41"/>
      <c r="QOP19" s="41"/>
      <c r="QOQ19" s="41"/>
      <c r="QOR19" s="41"/>
      <c r="QOS19" s="41"/>
      <c r="QOT19" s="41"/>
      <c r="QOU19" s="41"/>
      <c r="QOV19" s="41"/>
      <c r="QOW19" s="41"/>
      <c r="QOX19" s="41"/>
      <c r="QOY19" s="41"/>
      <c r="QOZ19" s="41"/>
      <c r="QPA19" s="41"/>
      <c r="QPB19" s="41"/>
      <c r="QPC19" s="41"/>
      <c r="QPD19" s="41"/>
      <c r="QPE19" s="41"/>
      <c r="QPF19" s="41"/>
      <c r="QPG19" s="41"/>
      <c r="QPH19" s="41"/>
      <c r="QPI19" s="41"/>
      <c r="QPJ19" s="41"/>
      <c r="QPK19" s="41"/>
      <c r="QPL19" s="41"/>
      <c r="QPM19" s="41"/>
      <c r="QPN19" s="41"/>
      <c r="QPO19" s="41"/>
      <c r="QPP19" s="41"/>
      <c r="QPQ19" s="41"/>
      <c r="QPR19" s="41"/>
      <c r="QPS19" s="41"/>
      <c r="QPT19" s="41"/>
      <c r="QPU19" s="41"/>
      <c r="QPV19" s="41"/>
      <c r="QPW19" s="41"/>
      <c r="QPX19" s="41"/>
      <c r="QPY19" s="41"/>
      <c r="QPZ19" s="41"/>
      <c r="QQA19" s="41"/>
      <c r="QQB19" s="41"/>
      <c r="QQC19" s="41"/>
      <c r="QQD19" s="41"/>
      <c r="QQE19" s="41"/>
      <c r="QQF19" s="41"/>
      <c r="QQG19" s="41"/>
      <c r="QQH19" s="41"/>
      <c r="QQI19" s="41"/>
      <c r="QQJ19" s="41"/>
      <c r="QQK19" s="41"/>
      <c r="QQL19" s="41"/>
      <c r="QQM19" s="41"/>
      <c r="QQN19" s="41"/>
      <c r="QQO19" s="41"/>
      <c r="QQP19" s="41"/>
      <c r="QQQ19" s="41"/>
      <c r="QQR19" s="41"/>
      <c r="QQS19" s="41"/>
      <c r="QQT19" s="41"/>
      <c r="QQU19" s="41"/>
      <c r="QQV19" s="41"/>
      <c r="QQW19" s="41"/>
      <c r="QQX19" s="41"/>
      <c r="QQY19" s="41"/>
      <c r="QQZ19" s="41"/>
      <c r="QRA19" s="41"/>
      <c r="QRB19" s="41"/>
      <c r="QRC19" s="41"/>
      <c r="QRD19" s="41"/>
      <c r="QRE19" s="41"/>
      <c r="QRF19" s="41"/>
      <c r="QRG19" s="41"/>
      <c r="QRH19" s="41"/>
      <c r="QRI19" s="41"/>
      <c r="QRJ19" s="41"/>
      <c r="QRK19" s="41"/>
      <c r="QRL19" s="41"/>
      <c r="QRM19" s="41"/>
      <c r="QRN19" s="41"/>
      <c r="QRO19" s="41"/>
      <c r="QRP19" s="41"/>
      <c r="QRQ19" s="41"/>
      <c r="QRR19" s="41"/>
      <c r="QRS19" s="41"/>
      <c r="QRT19" s="41"/>
      <c r="QRU19" s="41"/>
      <c r="QRV19" s="41"/>
      <c r="QRW19" s="41"/>
      <c r="QRX19" s="41"/>
      <c r="QRY19" s="41"/>
      <c r="QRZ19" s="41"/>
      <c r="QSA19" s="41"/>
      <c r="QSB19" s="41"/>
      <c r="QSC19" s="41"/>
      <c r="QSD19" s="41"/>
      <c r="QSE19" s="41"/>
      <c r="QSF19" s="41"/>
      <c r="QSG19" s="41"/>
      <c r="QSH19" s="41"/>
      <c r="QSI19" s="41"/>
      <c r="QSJ19" s="41"/>
      <c r="QSK19" s="41"/>
      <c r="QSL19" s="41"/>
      <c r="QSM19" s="41"/>
      <c r="QSN19" s="41"/>
      <c r="QSO19" s="41"/>
      <c r="QSP19" s="41"/>
      <c r="QSQ19" s="41"/>
      <c r="QSR19" s="41"/>
      <c r="QSS19" s="41"/>
      <c r="QST19" s="41"/>
      <c r="QSU19" s="41"/>
      <c r="QSV19" s="41"/>
      <c r="QSW19" s="41"/>
      <c r="QSX19" s="41"/>
      <c r="QSY19" s="41"/>
      <c r="QSZ19" s="41"/>
      <c r="QTA19" s="41"/>
      <c r="QTB19" s="41"/>
      <c r="QTC19" s="41"/>
      <c r="QTD19" s="41"/>
      <c r="QTE19" s="41"/>
      <c r="QTF19" s="41"/>
      <c r="QTG19" s="41"/>
      <c r="QTH19" s="41"/>
      <c r="QTI19" s="41"/>
      <c r="QTJ19" s="41"/>
      <c r="QTK19" s="41"/>
      <c r="QTL19" s="41"/>
      <c r="QTM19" s="41"/>
      <c r="QTN19" s="41"/>
      <c r="QTO19" s="41"/>
      <c r="QTP19" s="41"/>
      <c r="QTQ19" s="41"/>
      <c r="QTR19" s="41"/>
      <c r="QTS19" s="41"/>
      <c r="QTT19" s="41"/>
      <c r="QTU19" s="41"/>
      <c r="QTV19" s="41"/>
      <c r="QTW19" s="41"/>
      <c r="QTX19" s="41"/>
      <c r="QTY19" s="41"/>
      <c r="QTZ19" s="41"/>
      <c r="QUA19" s="41"/>
      <c r="QUB19" s="41"/>
      <c r="QUC19" s="41"/>
      <c r="QUD19" s="41"/>
      <c r="QUE19" s="41"/>
      <c r="QUF19" s="41"/>
      <c r="QUG19" s="41"/>
      <c r="QUH19" s="41"/>
      <c r="QUI19" s="41"/>
      <c r="QUJ19" s="41"/>
      <c r="QUK19" s="41"/>
      <c r="QUL19" s="41"/>
      <c r="QUM19" s="41"/>
      <c r="QUN19" s="41"/>
      <c r="QUO19" s="41"/>
      <c r="QUP19" s="41"/>
      <c r="QUQ19" s="41"/>
      <c r="QUR19" s="41"/>
      <c r="QUS19" s="41"/>
      <c r="QUT19" s="41"/>
      <c r="QUU19" s="41"/>
      <c r="QUV19" s="41"/>
      <c r="QUW19" s="41"/>
      <c r="QUX19" s="41"/>
      <c r="QUY19" s="41"/>
      <c r="QUZ19" s="41"/>
      <c r="QVA19" s="41"/>
      <c r="QVB19" s="41"/>
      <c r="QVC19" s="41"/>
      <c r="QVD19" s="41"/>
      <c r="QVE19" s="41"/>
      <c r="QVF19" s="41"/>
      <c r="QVG19" s="41"/>
      <c r="QVH19" s="41"/>
      <c r="QVI19" s="41"/>
      <c r="QVJ19" s="41"/>
      <c r="QVK19" s="41"/>
      <c r="QVL19" s="41"/>
      <c r="QVM19" s="41"/>
      <c r="QVN19" s="41"/>
      <c r="QVO19" s="41"/>
      <c r="QVP19" s="41"/>
      <c r="QVQ19" s="41"/>
      <c r="QVR19" s="41"/>
      <c r="QVS19" s="41"/>
      <c r="QVT19" s="41"/>
      <c r="QVU19" s="41"/>
      <c r="QVV19" s="41"/>
      <c r="QVW19" s="41"/>
      <c r="QVX19" s="41"/>
      <c r="QVY19" s="41"/>
      <c r="QVZ19" s="41"/>
      <c r="QWA19" s="41"/>
      <c r="QWB19" s="41"/>
      <c r="QWC19" s="41"/>
      <c r="QWD19" s="41"/>
      <c r="QWE19" s="41"/>
      <c r="QWF19" s="41"/>
      <c r="QWG19" s="41"/>
      <c r="QWH19" s="41"/>
      <c r="QWI19" s="41"/>
      <c r="QWJ19" s="41"/>
      <c r="QWK19" s="41"/>
      <c r="QWL19" s="41"/>
      <c r="QWM19" s="41"/>
      <c r="QWN19" s="41"/>
      <c r="QWO19" s="41"/>
      <c r="QWP19" s="41"/>
      <c r="QWQ19" s="41"/>
      <c r="QWR19" s="41"/>
      <c r="QWS19" s="41"/>
      <c r="QWT19" s="41"/>
      <c r="QWU19" s="41"/>
      <c r="QWV19" s="41"/>
      <c r="QWW19" s="41"/>
      <c r="QWX19" s="41"/>
      <c r="QWY19" s="41"/>
      <c r="QWZ19" s="41"/>
      <c r="QXA19" s="41"/>
      <c r="QXB19" s="41"/>
      <c r="QXC19" s="41"/>
      <c r="QXD19" s="41"/>
      <c r="QXE19" s="41"/>
      <c r="QXF19" s="41"/>
      <c r="QXG19" s="41"/>
      <c r="QXH19" s="41"/>
      <c r="QXI19" s="41"/>
      <c r="QXJ19" s="41"/>
      <c r="QXK19" s="41"/>
      <c r="QXL19" s="41"/>
      <c r="QXM19" s="41"/>
      <c r="QXN19" s="41"/>
      <c r="QXO19" s="41"/>
      <c r="QXP19" s="41"/>
      <c r="QXQ19" s="41"/>
      <c r="QXR19" s="41"/>
      <c r="QXS19" s="41"/>
      <c r="QXT19" s="41"/>
      <c r="QXU19" s="41"/>
      <c r="QXV19" s="41"/>
      <c r="QXW19" s="41"/>
      <c r="QXX19" s="41"/>
      <c r="QXY19" s="41"/>
      <c r="QXZ19" s="41"/>
      <c r="QYA19" s="41"/>
      <c r="QYB19" s="41"/>
      <c r="QYC19" s="41"/>
      <c r="QYD19" s="41"/>
      <c r="QYE19" s="41"/>
      <c r="QYF19" s="41"/>
      <c r="QYG19" s="41"/>
      <c r="QYH19" s="41"/>
      <c r="QYI19" s="41"/>
      <c r="QYJ19" s="41"/>
      <c r="QYK19" s="41"/>
      <c r="QYL19" s="41"/>
      <c r="QYM19" s="41"/>
      <c r="QYN19" s="41"/>
      <c r="QYO19" s="41"/>
      <c r="QYP19" s="41"/>
      <c r="QYQ19" s="41"/>
      <c r="QYR19" s="41"/>
      <c r="QYS19" s="41"/>
      <c r="QYT19" s="41"/>
      <c r="QYU19" s="41"/>
      <c r="QYV19" s="41"/>
      <c r="QYW19" s="41"/>
      <c r="QYX19" s="41"/>
      <c r="QYY19" s="41"/>
      <c r="QYZ19" s="41"/>
      <c r="QZA19" s="41"/>
      <c r="QZB19" s="41"/>
      <c r="QZC19" s="41"/>
      <c r="QZD19" s="41"/>
      <c r="QZE19" s="41"/>
      <c r="QZF19" s="41"/>
      <c r="QZG19" s="41"/>
      <c r="QZH19" s="41"/>
      <c r="QZI19" s="41"/>
      <c r="QZJ19" s="41"/>
      <c r="QZK19" s="41"/>
      <c r="QZL19" s="41"/>
      <c r="QZM19" s="41"/>
      <c r="QZN19" s="41"/>
      <c r="QZO19" s="41"/>
      <c r="QZP19" s="41"/>
      <c r="QZQ19" s="41"/>
      <c r="QZR19" s="41"/>
      <c r="QZS19" s="41"/>
      <c r="QZT19" s="41"/>
      <c r="QZU19" s="41"/>
      <c r="QZV19" s="41"/>
      <c r="QZW19" s="41"/>
      <c r="QZX19" s="41"/>
      <c r="QZY19" s="41"/>
      <c r="QZZ19" s="41"/>
      <c r="RAA19" s="41"/>
      <c r="RAB19" s="41"/>
      <c r="RAC19" s="41"/>
      <c r="RAD19" s="41"/>
      <c r="RAE19" s="41"/>
      <c r="RAF19" s="41"/>
      <c r="RAG19" s="41"/>
      <c r="RAH19" s="41"/>
      <c r="RAI19" s="41"/>
      <c r="RAJ19" s="41"/>
      <c r="RAK19" s="41"/>
      <c r="RAL19" s="41"/>
      <c r="RAM19" s="41"/>
      <c r="RAN19" s="41"/>
      <c r="RAO19" s="41"/>
      <c r="RAP19" s="41"/>
      <c r="RAQ19" s="41"/>
      <c r="RAR19" s="41"/>
      <c r="RAS19" s="41"/>
      <c r="RAT19" s="41"/>
      <c r="RAU19" s="41"/>
      <c r="RAV19" s="41"/>
      <c r="RAW19" s="41"/>
      <c r="RAX19" s="41"/>
      <c r="RAY19" s="41"/>
      <c r="RAZ19" s="41"/>
      <c r="RBA19" s="41"/>
      <c r="RBB19" s="41"/>
      <c r="RBC19" s="41"/>
      <c r="RBD19" s="41"/>
      <c r="RBE19" s="41"/>
      <c r="RBF19" s="41"/>
      <c r="RBG19" s="41"/>
      <c r="RBH19" s="41"/>
      <c r="RBI19" s="41"/>
      <c r="RBJ19" s="41"/>
      <c r="RBK19" s="41"/>
      <c r="RBL19" s="41"/>
      <c r="RBM19" s="41"/>
      <c r="RBN19" s="41"/>
      <c r="RBO19" s="41"/>
      <c r="RBP19" s="41"/>
      <c r="RBQ19" s="41"/>
      <c r="RBR19" s="41"/>
      <c r="RBS19" s="41"/>
      <c r="RBT19" s="41"/>
      <c r="RBU19" s="41"/>
      <c r="RBV19" s="41"/>
      <c r="RBW19" s="41"/>
      <c r="RBX19" s="41"/>
      <c r="RBY19" s="41"/>
      <c r="RBZ19" s="41"/>
      <c r="RCA19" s="41"/>
      <c r="RCB19" s="41"/>
      <c r="RCC19" s="41"/>
      <c r="RCD19" s="41"/>
      <c r="RCE19" s="41"/>
      <c r="RCF19" s="41"/>
      <c r="RCG19" s="41"/>
      <c r="RCH19" s="41"/>
      <c r="RCI19" s="41"/>
      <c r="RCJ19" s="41"/>
      <c r="RCK19" s="41"/>
      <c r="RCL19" s="41"/>
      <c r="RCM19" s="41"/>
      <c r="RCN19" s="41"/>
      <c r="RCO19" s="41"/>
      <c r="RCP19" s="41"/>
      <c r="RCQ19" s="41"/>
      <c r="RCR19" s="41"/>
      <c r="RCS19" s="41"/>
      <c r="RCT19" s="41"/>
      <c r="RCU19" s="41"/>
      <c r="RCV19" s="41"/>
      <c r="RCW19" s="41"/>
      <c r="RCX19" s="41"/>
      <c r="RCY19" s="41"/>
      <c r="RCZ19" s="41"/>
      <c r="RDA19" s="41"/>
      <c r="RDB19" s="41"/>
      <c r="RDC19" s="41"/>
      <c r="RDD19" s="41"/>
      <c r="RDE19" s="41"/>
      <c r="RDF19" s="41"/>
      <c r="RDG19" s="41"/>
      <c r="RDH19" s="41"/>
      <c r="RDI19" s="41"/>
      <c r="RDJ19" s="41"/>
      <c r="RDK19" s="41"/>
      <c r="RDL19" s="41"/>
      <c r="RDM19" s="41"/>
      <c r="RDN19" s="41"/>
      <c r="RDO19" s="41"/>
      <c r="RDP19" s="41"/>
      <c r="RDQ19" s="41"/>
      <c r="RDR19" s="41"/>
      <c r="RDS19" s="41"/>
      <c r="RDT19" s="41"/>
      <c r="RDU19" s="41"/>
      <c r="RDV19" s="41"/>
      <c r="RDW19" s="41"/>
      <c r="RDX19" s="41"/>
      <c r="RDY19" s="41"/>
      <c r="RDZ19" s="41"/>
      <c r="REA19" s="41"/>
      <c r="REB19" s="41"/>
      <c r="REC19" s="41"/>
      <c r="RED19" s="41"/>
      <c r="REE19" s="41"/>
      <c r="REF19" s="41"/>
      <c r="REG19" s="41"/>
      <c r="REH19" s="41"/>
      <c r="REI19" s="41"/>
      <c r="REJ19" s="41"/>
      <c r="REK19" s="41"/>
      <c r="REL19" s="41"/>
      <c r="REM19" s="41"/>
      <c r="REN19" s="41"/>
      <c r="REO19" s="41"/>
      <c r="REP19" s="41"/>
      <c r="REQ19" s="41"/>
      <c r="RER19" s="41"/>
      <c r="RES19" s="41"/>
      <c r="RET19" s="41"/>
      <c r="REU19" s="41"/>
      <c r="REV19" s="41"/>
      <c r="REW19" s="41"/>
      <c r="REX19" s="41"/>
      <c r="REY19" s="41"/>
      <c r="REZ19" s="41"/>
      <c r="RFA19" s="41"/>
      <c r="RFB19" s="41"/>
      <c r="RFC19" s="41"/>
      <c r="RFD19" s="41"/>
      <c r="RFE19" s="41"/>
      <c r="RFF19" s="41"/>
      <c r="RFG19" s="41"/>
      <c r="RFH19" s="41"/>
      <c r="RFI19" s="41"/>
      <c r="RFJ19" s="41"/>
      <c r="RFK19" s="41"/>
      <c r="RFL19" s="41"/>
      <c r="RFM19" s="41"/>
      <c r="RFN19" s="41"/>
      <c r="RFO19" s="41"/>
      <c r="RFP19" s="41"/>
      <c r="RFQ19" s="41"/>
      <c r="RFR19" s="41"/>
      <c r="RFS19" s="41"/>
      <c r="RFT19" s="41"/>
      <c r="RFU19" s="41"/>
      <c r="RFV19" s="41"/>
      <c r="RFW19" s="41"/>
      <c r="RFX19" s="41"/>
      <c r="RFY19" s="41"/>
      <c r="RFZ19" s="41"/>
      <c r="RGA19" s="41"/>
      <c r="RGB19" s="41"/>
      <c r="RGC19" s="41"/>
      <c r="RGD19" s="41"/>
      <c r="RGE19" s="41"/>
      <c r="RGF19" s="41"/>
      <c r="RGG19" s="41"/>
      <c r="RGH19" s="41"/>
      <c r="RGI19" s="41"/>
      <c r="RGJ19" s="41"/>
      <c r="RGK19" s="41"/>
      <c r="RGL19" s="41"/>
      <c r="RGM19" s="41"/>
      <c r="RGN19" s="41"/>
      <c r="RGO19" s="41"/>
      <c r="RGP19" s="41"/>
      <c r="RGQ19" s="41"/>
      <c r="RGR19" s="41"/>
      <c r="RGS19" s="41"/>
      <c r="RGT19" s="41"/>
      <c r="RGU19" s="41"/>
      <c r="RGV19" s="41"/>
      <c r="RGW19" s="41"/>
      <c r="RGX19" s="41"/>
      <c r="RGY19" s="41"/>
      <c r="RGZ19" s="41"/>
      <c r="RHA19" s="41"/>
      <c r="RHB19" s="41"/>
      <c r="RHC19" s="41"/>
      <c r="RHD19" s="41"/>
      <c r="RHE19" s="41"/>
      <c r="RHF19" s="41"/>
      <c r="RHG19" s="41"/>
      <c r="RHH19" s="41"/>
      <c r="RHI19" s="41"/>
      <c r="RHJ19" s="41"/>
      <c r="RHK19" s="41"/>
      <c r="RHL19" s="41"/>
      <c r="RHM19" s="41"/>
      <c r="RHN19" s="41"/>
      <c r="RHO19" s="41"/>
      <c r="RHP19" s="41"/>
      <c r="RHQ19" s="41"/>
      <c r="RHR19" s="41"/>
      <c r="RHS19" s="41"/>
      <c r="RHT19" s="41"/>
      <c r="RHU19" s="41"/>
      <c r="RHV19" s="41"/>
      <c r="RHW19" s="41"/>
      <c r="RHX19" s="41"/>
      <c r="RHY19" s="41"/>
      <c r="RHZ19" s="41"/>
      <c r="RIA19" s="41"/>
      <c r="RIB19" s="41"/>
      <c r="RIC19" s="41"/>
      <c r="RID19" s="41"/>
      <c r="RIE19" s="41"/>
      <c r="RIF19" s="41"/>
      <c r="RIG19" s="41"/>
      <c r="RIH19" s="41"/>
      <c r="RII19" s="41"/>
      <c r="RIJ19" s="41"/>
      <c r="RIK19" s="41"/>
      <c r="RIL19" s="41"/>
      <c r="RIM19" s="41"/>
      <c r="RIN19" s="41"/>
      <c r="RIO19" s="41"/>
      <c r="RIP19" s="41"/>
      <c r="RIQ19" s="41"/>
      <c r="RIR19" s="41"/>
      <c r="RIS19" s="41"/>
      <c r="RIT19" s="41"/>
      <c r="RIU19" s="41"/>
      <c r="RIV19" s="41"/>
      <c r="RIW19" s="41"/>
      <c r="RIX19" s="41"/>
      <c r="RIY19" s="41"/>
      <c r="RIZ19" s="41"/>
      <c r="RJA19" s="41"/>
      <c r="RJB19" s="41"/>
      <c r="RJC19" s="41"/>
      <c r="RJD19" s="41"/>
      <c r="RJE19" s="41"/>
      <c r="RJF19" s="41"/>
      <c r="RJG19" s="41"/>
      <c r="RJH19" s="41"/>
      <c r="RJI19" s="41"/>
      <c r="RJJ19" s="41"/>
      <c r="RJK19" s="41"/>
      <c r="RJL19" s="41"/>
      <c r="RJM19" s="41"/>
      <c r="RJN19" s="41"/>
      <c r="RJO19" s="41"/>
      <c r="RJP19" s="41"/>
      <c r="RJQ19" s="41"/>
      <c r="RJR19" s="41"/>
      <c r="RJS19" s="41"/>
      <c r="RJT19" s="41"/>
      <c r="RJU19" s="41"/>
      <c r="RJV19" s="41"/>
      <c r="RJW19" s="41"/>
      <c r="RJX19" s="41"/>
      <c r="RJY19" s="41"/>
      <c r="RJZ19" s="41"/>
      <c r="RKA19" s="41"/>
      <c r="RKB19" s="41"/>
      <c r="RKC19" s="41"/>
      <c r="RKD19" s="41"/>
      <c r="RKE19" s="41"/>
      <c r="RKF19" s="41"/>
      <c r="RKG19" s="41"/>
      <c r="RKH19" s="41"/>
      <c r="RKI19" s="41"/>
      <c r="RKJ19" s="41"/>
      <c r="RKK19" s="41"/>
      <c r="RKL19" s="41"/>
      <c r="RKM19" s="41"/>
      <c r="RKN19" s="41"/>
      <c r="RKO19" s="41"/>
      <c r="RKP19" s="41"/>
      <c r="RKQ19" s="41"/>
      <c r="RKR19" s="41"/>
      <c r="RKS19" s="41"/>
      <c r="RKT19" s="41"/>
      <c r="RKU19" s="41"/>
      <c r="RKV19" s="41"/>
      <c r="RKW19" s="41"/>
      <c r="RKX19" s="41"/>
      <c r="RKY19" s="41"/>
      <c r="RKZ19" s="41"/>
      <c r="RLA19" s="41"/>
      <c r="RLB19" s="41"/>
      <c r="RLC19" s="41"/>
      <c r="RLD19" s="41"/>
      <c r="RLE19" s="41"/>
      <c r="RLF19" s="41"/>
      <c r="RLG19" s="41"/>
      <c r="RLH19" s="41"/>
      <c r="RLI19" s="41"/>
      <c r="RLJ19" s="41"/>
      <c r="RLK19" s="41"/>
      <c r="RLL19" s="41"/>
      <c r="RLM19" s="41"/>
      <c r="RLN19" s="41"/>
      <c r="RLO19" s="41"/>
      <c r="RLP19" s="41"/>
      <c r="RLQ19" s="41"/>
      <c r="RLR19" s="41"/>
      <c r="RLS19" s="41"/>
      <c r="RLT19" s="41"/>
      <c r="RLU19" s="41"/>
      <c r="RLV19" s="41"/>
      <c r="RLW19" s="41"/>
      <c r="RLX19" s="41"/>
      <c r="RLY19" s="41"/>
      <c r="RLZ19" s="41"/>
      <c r="RMA19" s="41"/>
      <c r="RMB19" s="41"/>
      <c r="RMC19" s="41"/>
      <c r="RMD19" s="41"/>
      <c r="RME19" s="41"/>
      <c r="RMF19" s="41"/>
      <c r="RMG19" s="41"/>
      <c r="RMH19" s="41"/>
      <c r="RMI19" s="41"/>
      <c r="RMJ19" s="41"/>
      <c r="RMK19" s="41"/>
      <c r="RML19" s="41"/>
      <c r="RMM19" s="41"/>
      <c r="RMN19" s="41"/>
      <c r="RMO19" s="41"/>
      <c r="RMP19" s="41"/>
      <c r="RMQ19" s="41"/>
      <c r="RMR19" s="41"/>
      <c r="RMS19" s="41"/>
      <c r="RMT19" s="41"/>
      <c r="RMU19" s="41"/>
      <c r="RMV19" s="41"/>
      <c r="RMW19" s="41"/>
      <c r="RMX19" s="41"/>
      <c r="RMY19" s="41"/>
      <c r="RMZ19" s="41"/>
      <c r="RNA19" s="41"/>
      <c r="RNB19" s="41"/>
      <c r="RNC19" s="41"/>
      <c r="RND19" s="41"/>
      <c r="RNE19" s="41"/>
      <c r="RNF19" s="41"/>
      <c r="RNG19" s="41"/>
      <c r="RNH19" s="41"/>
      <c r="RNI19" s="41"/>
      <c r="RNJ19" s="41"/>
      <c r="RNK19" s="41"/>
      <c r="RNL19" s="41"/>
      <c r="RNM19" s="41"/>
      <c r="RNN19" s="41"/>
      <c r="RNO19" s="41"/>
      <c r="RNP19" s="41"/>
      <c r="RNQ19" s="41"/>
      <c r="RNR19" s="41"/>
      <c r="RNS19" s="41"/>
      <c r="RNT19" s="41"/>
      <c r="RNU19" s="41"/>
      <c r="RNV19" s="41"/>
      <c r="RNW19" s="41"/>
      <c r="RNX19" s="41"/>
      <c r="RNY19" s="41"/>
      <c r="RNZ19" s="41"/>
      <c r="ROA19" s="41"/>
      <c r="ROB19" s="41"/>
      <c r="ROC19" s="41"/>
      <c r="ROD19" s="41"/>
      <c r="ROE19" s="41"/>
      <c r="ROF19" s="41"/>
      <c r="ROG19" s="41"/>
      <c r="ROH19" s="41"/>
      <c r="ROI19" s="41"/>
      <c r="ROJ19" s="41"/>
      <c r="ROK19" s="41"/>
      <c r="ROL19" s="41"/>
      <c r="ROM19" s="41"/>
      <c r="RON19" s="41"/>
      <c r="ROO19" s="41"/>
      <c r="ROP19" s="41"/>
      <c r="ROQ19" s="41"/>
      <c r="ROR19" s="41"/>
      <c r="ROS19" s="41"/>
      <c r="ROT19" s="41"/>
      <c r="ROU19" s="41"/>
      <c r="ROV19" s="41"/>
      <c r="ROW19" s="41"/>
      <c r="ROX19" s="41"/>
      <c r="ROY19" s="41"/>
      <c r="ROZ19" s="41"/>
      <c r="RPA19" s="41"/>
      <c r="RPB19" s="41"/>
      <c r="RPC19" s="41"/>
      <c r="RPD19" s="41"/>
      <c r="RPE19" s="41"/>
      <c r="RPF19" s="41"/>
      <c r="RPG19" s="41"/>
      <c r="RPH19" s="41"/>
      <c r="RPI19" s="41"/>
      <c r="RPJ19" s="41"/>
      <c r="RPK19" s="41"/>
      <c r="RPL19" s="41"/>
      <c r="RPM19" s="41"/>
      <c r="RPN19" s="41"/>
      <c r="RPO19" s="41"/>
      <c r="RPP19" s="41"/>
      <c r="RPQ19" s="41"/>
      <c r="RPR19" s="41"/>
      <c r="RPS19" s="41"/>
      <c r="RPT19" s="41"/>
      <c r="RPU19" s="41"/>
      <c r="RPV19" s="41"/>
      <c r="RPW19" s="41"/>
      <c r="RPX19" s="41"/>
      <c r="RPY19" s="41"/>
      <c r="RPZ19" s="41"/>
      <c r="RQA19" s="41"/>
      <c r="RQB19" s="41"/>
      <c r="RQC19" s="41"/>
      <c r="RQD19" s="41"/>
      <c r="RQE19" s="41"/>
      <c r="RQF19" s="41"/>
      <c r="RQG19" s="41"/>
      <c r="RQH19" s="41"/>
      <c r="RQI19" s="41"/>
      <c r="RQJ19" s="41"/>
      <c r="RQK19" s="41"/>
      <c r="RQL19" s="41"/>
      <c r="RQM19" s="41"/>
      <c r="RQN19" s="41"/>
      <c r="RQO19" s="41"/>
      <c r="RQP19" s="41"/>
      <c r="RQQ19" s="41"/>
      <c r="RQR19" s="41"/>
      <c r="RQS19" s="41"/>
      <c r="RQT19" s="41"/>
      <c r="RQU19" s="41"/>
      <c r="RQV19" s="41"/>
      <c r="RQW19" s="41"/>
      <c r="RQX19" s="41"/>
      <c r="RQY19" s="41"/>
      <c r="RQZ19" s="41"/>
      <c r="RRA19" s="41"/>
      <c r="RRB19" s="41"/>
      <c r="RRC19" s="41"/>
      <c r="RRD19" s="41"/>
      <c r="RRE19" s="41"/>
      <c r="RRF19" s="41"/>
      <c r="RRG19" s="41"/>
      <c r="RRH19" s="41"/>
      <c r="RRI19" s="41"/>
      <c r="RRJ19" s="41"/>
      <c r="RRK19" s="41"/>
      <c r="RRL19" s="41"/>
      <c r="RRM19" s="41"/>
      <c r="RRN19" s="41"/>
      <c r="RRO19" s="41"/>
      <c r="RRP19" s="41"/>
      <c r="RRQ19" s="41"/>
      <c r="RRR19" s="41"/>
      <c r="RRS19" s="41"/>
      <c r="RRT19" s="41"/>
      <c r="RRU19" s="41"/>
      <c r="RRV19" s="41"/>
      <c r="RRW19" s="41"/>
      <c r="RRX19" s="41"/>
      <c r="RRY19" s="41"/>
      <c r="RRZ19" s="41"/>
      <c r="RSA19" s="41"/>
      <c r="RSB19" s="41"/>
      <c r="RSC19" s="41"/>
      <c r="RSD19" s="41"/>
      <c r="RSE19" s="41"/>
      <c r="RSF19" s="41"/>
      <c r="RSG19" s="41"/>
      <c r="RSH19" s="41"/>
      <c r="RSI19" s="41"/>
      <c r="RSJ19" s="41"/>
      <c r="RSK19" s="41"/>
      <c r="RSL19" s="41"/>
      <c r="RSM19" s="41"/>
      <c r="RSN19" s="41"/>
      <c r="RSO19" s="41"/>
      <c r="RSP19" s="41"/>
      <c r="RSQ19" s="41"/>
      <c r="RSR19" s="41"/>
      <c r="RSS19" s="41"/>
      <c r="RST19" s="41"/>
      <c r="RSU19" s="41"/>
      <c r="RSV19" s="41"/>
      <c r="RSW19" s="41"/>
      <c r="RSX19" s="41"/>
      <c r="RSY19" s="41"/>
      <c r="RSZ19" s="41"/>
      <c r="RTA19" s="41"/>
      <c r="RTB19" s="41"/>
      <c r="RTC19" s="41"/>
      <c r="RTD19" s="41"/>
      <c r="RTE19" s="41"/>
      <c r="RTF19" s="41"/>
      <c r="RTG19" s="41"/>
      <c r="RTH19" s="41"/>
      <c r="RTI19" s="41"/>
      <c r="RTJ19" s="41"/>
      <c r="RTK19" s="41"/>
      <c r="RTL19" s="41"/>
      <c r="RTM19" s="41"/>
      <c r="RTN19" s="41"/>
      <c r="RTO19" s="41"/>
      <c r="RTP19" s="41"/>
      <c r="RTQ19" s="41"/>
      <c r="RTR19" s="41"/>
      <c r="RTS19" s="41"/>
      <c r="RTT19" s="41"/>
      <c r="RTU19" s="41"/>
      <c r="RTV19" s="41"/>
      <c r="RTW19" s="41"/>
      <c r="RTX19" s="41"/>
      <c r="RTY19" s="41"/>
      <c r="RTZ19" s="41"/>
      <c r="RUA19" s="41"/>
      <c r="RUB19" s="41"/>
      <c r="RUC19" s="41"/>
      <c r="RUD19" s="41"/>
      <c r="RUE19" s="41"/>
      <c r="RUF19" s="41"/>
      <c r="RUG19" s="41"/>
      <c r="RUH19" s="41"/>
      <c r="RUI19" s="41"/>
      <c r="RUJ19" s="41"/>
      <c r="RUK19" s="41"/>
      <c r="RUL19" s="41"/>
      <c r="RUM19" s="41"/>
      <c r="RUN19" s="41"/>
      <c r="RUO19" s="41"/>
      <c r="RUP19" s="41"/>
      <c r="RUQ19" s="41"/>
      <c r="RUR19" s="41"/>
      <c r="RUS19" s="41"/>
      <c r="RUT19" s="41"/>
      <c r="RUU19" s="41"/>
      <c r="RUV19" s="41"/>
      <c r="RUW19" s="41"/>
      <c r="RUX19" s="41"/>
      <c r="RUY19" s="41"/>
      <c r="RUZ19" s="41"/>
      <c r="RVA19" s="41"/>
      <c r="RVB19" s="41"/>
      <c r="RVC19" s="41"/>
      <c r="RVD19" s="41"/>
      <c r="RVE19" s="41"/>
      <c r="RVF19" s="41"/>
      <c r="RVG19" s="41"/>
      <c r="RVH19" s="41"/>
      <c r="RVI19" s="41"/>
      <c r="RVJ19" s="41"/>
      <c r="RVK19" s="41"/>
      <c r="RVL19" s="41"/>
      <c r="RVM19" s="41"/>
      <c r="RVN19" s="41"/>
      <c r="RVO19" s="41"/>
      <c r="RVP19" s="41"/>
      <c r="RVQ19" s="41"/>
      <c r="RVR19" s="41"/>
      <c r="RVS19" s="41"/>
      <c r="RVT19" s="41"/>
      <c r="RVU19" s="41"/>
      <c r="RVV19" s="41"/>
      <c r="RVW19" s="41"/>
      <c r="RVX19" s="41"/>
      <c r="RVY19" s="41"/>
      <c r="RVZ19" s="41"/>
      <c r="RWA19" s="41"/>
      <c r="RWB19" s="41"/>
      <c r="RWC19" s="41"/>
      <c r="RWD19" s="41"/>
      <c r="RWE19" s="41"/>
      <c r="RWF19" s="41"/>
      <c r="RWG19" s="41"/>
      <c r="RWH19" s="41"/>
      <c r="RWI19" s="41"/>
      <c r="RWJ19" s="41"/>
      <c r="RWK19" s="41"/>
      <c r="RWL19" s="41"/>
      <c r="RWM19" s="41"/>
      <c r="RWN19" s="41"/>
      <c r="RWO19" s="41"/>
      <c r="RWP19" s="41"/>
      <c r="RWQ19" s="41"/>
      <c r="RWR19" s="41"/>
      <c r="RWS19" s="41"/>
      <c r="RWT19" s="41"/>
      <c r="RWU19" s="41"/>
      <c r="RWV19" s="41"/>
      <c r="RWW19" s="41"/>
      <c r="RWX19" s="41"/>
      <c r="RWY19" s="41"/>
      <c r="RWZ19" s="41"/>
      <c r="RXA19" s="41"/>
      <c r="RXB19" s="41"/>
      <c r="RXC19" s="41"/>
      <c r="RXD19" s="41"/>
      <c r="RXE19" s="41"/>
      <c r="RXF19" s="41"/>
      <c r="RXG19" s="41"/>
      <c r="RXH19" s="41"/>
      <c r="RXI19" s="41"/>
      <c r="RXJ19" s="41"/>
      <c r="RXK19" s="41"/>
      <c r="RXL19" s="41"/>
      <c r="RXM19" s="41"/>
      <c r="RXN19" s="41"/>
      <c r="RXO19" s="41"/>
      <c r="RXP19" s="41"/>
      <c r="RXQ19" s="41"/>
      <c r="RXR19" s="41"/>
      <c r="RXS19" s="41"/>
      <c r="RXT19" s="41"/>
      <c r="RXU19" s="41"/>
      <c r="RXV19" s="41"/>
      <c r="RXW19" s="41"/>
      <c r="RXX19" s="41"/>
      <c r="RXY19" s="41"/>
      <c r="RXZ19" s="41"/>
      <c r="RYA19" s="41"/>
      <c r="RYB19" s="41"/>
      <c r="RYC19" s="41"/>
      <c r="RYD19" s="41"/>
      <c r="RYE19" s="41"/>
      <c r="RYF19" s="41"/>
      <c r="RYG19" s="41"/>
      <c r="RYH19" s="41"/>
      <c r="RYI19" s="41"/>
      <c r="RYJ19" s="41"/>
      <c r="RYK19" s="41"/>
      <c r="RYL19" s="41"/>
      <c r="RYM19" s="41"/>
      <c r="RYN19" s="41"/>
      <c r="RYO19" s="41"/>
      <c r="RYP19" s="41"/>
      <c r="RYQ19" s="41"/>
      <c r="RYR19" s="41"/>
      <c r="RYS19" s="41"/>
      <c r="RYT19" s="41"/>
      <c r="RYU19" s="41"/>
      <c r="RYV19" s="41"/>
      <c r="RYW19" s="41"/>
      <c r="RYX19" s="41"/>
      <c r="RYY19" s="41"/>
      <c r="RYZ19" s="41"/>
      <c r="RZA19" s="41"/>
      <c r="RZB19" s="41"/>
      <c r="RZC19" s="41"/>
      <c r="RZD19" s="41"/>
      <c r="RZE19" s="41"/>
      <c r="RZF19" s="41"/>
      <c r="RZG19" s="41"/>
      <c r="RZH19" s="41"/>
      <c r="RZI19" s="41"/>
      <c r="RZJ19" s="41"/>
      <c r="RZK19" s="41"/>
      <c r="RZL19" s="41"/>
      <c r="RZM19" s="41"/>
      <c r="RZN19" s="41"/>
      <c r="RZO19" s="41"/>
      <c r="RZP19" s="41"/>
      <c r="RZQ19" s="41"/>
      <c r="RZR19" s="41"/>
      <c r="RZS19" s="41"/>
      <c r="RZT19" s="41"/>
      <c r="RZU19" s="41"/>
      <c r="RZV19" s="41"/>
      <c r="RZW19" s="41"/>
      <c r="RZX19" s="41"/>
      <c r="RZY19" s="41"/>
      <c r="RZZ19" s="41"/>
      <c r="SAA19" s="41"/>
      <c r="SAB19" s="41"/>
      <c r="SAC19" s="41"/>
      <c r="SAD19" s="41"/>
      <c r="SAE19" s="41"/>
      <c r="SAF19" s="41"/>
      <c r="SAG19" s="41"/>
      <c r="SAH19" s="41"/>
      <c r="SAI19" s="41"/>
      <c r="SAJ19" s="41"/>
      <c r="SAK19" s="41"/>
      <c r="SAL19" s="41"/>
      <c r="SAM19" s="41"/>
      <c r="SAN19" s="41"/>
      <c r="SAO19" s="41"/>
      <c r="SAP19" s="41"/>
      <c r="SAQ19" s="41"/>
      <c r="SAR19" s="41"/>
      <c r="SAS19" s="41"/>
      <c r="SAT19" s="41"/>
      <c r="SAU19" s="41"/>
      <c r="SAV19" s="41"/>
      <c r="SAW19" s="41"/>
      <c r="SAX19" s="41"/>
      <c r="SAY19" s="41"/>
      <c r="SAZ19" s="41"/>
      <c r="SBA19" s="41"/>
      <c r="SBB19" s="41"/>
      <c r="SBC19" s="41"/>
      <c r="SBD19" s="41"/>
      <c r="SBE19" s="41"/>
      <c r="SBF19" s="41"/>
      <c r="SBG19" s="41"/>
      <c r="SBH19" s="41"/>
      <c r="SBI19" s="41"/>
      <c r="SBJ19" s="41"/>
      <c r="SBK19" s="41"/>
      <c r="SBL19" s="41"/>
      <c r="SBM19" s="41"/>
      <c r="SBN19" s="41"/>
      <c r="SBO19" s="41"/>
      <c r="SBP19" s="41"/>
      <c r="SBQ19" s="41"/>
      <c r="SBR19" s="41"/>
      <c r="SBS19" s="41"/>
      <c r="SBT19" s="41"/>
      <c r="SBU19" s="41"/>
      <c r="SBV19" s="41"/>
      <c r="SBW19" s="41"/>
      <c r="SBX19" s="41"/>
      <c r="SBY19" s="41"/>
      <c r="SBZ19" s="41"/>
      <c r="SCA19" s="41"/>
      <c r="SCB19" s="41"/>
      <c r="SCC19" s="41"/>
      <c r="SCD19" s="41"/>
      <c r="SCE19" s="41"/>
      <c r="SCF19" s="41"/>
      <c r="SCG19" s="41"/>
      <c r="SCH19" s="41"/>
      <c r="SCI19" s="41"/>
      <c r="SCJ19" s="41"/>
      <c r="SCK19" s="41"/>
      <c r="SCL19" s="41"/>
      <c r="SCM19" s="41"/>
      <c r="SCN19" s="41"/>
      <c r="SCO19" s="41"/>
      <c r="SCP19" s="41"/>
      <c r="SCQ19" s="41"/>
      <c r="SCR19" s="41"/>
      <c r="SCS19" s="41"/>
      <c r="SCT19" s="41"/>
      <c r="SCU19" s="41"/>
      <c r="SCV19" s="41"/>
      <c r="SCW19" s="41"/>
      <c r="SCX19" s="41"/>
      <c r="SCY19" s="41"/>
      <c r="SCZ19" s="41"/>
      <c r="SDA19" s="41"/>
      <c r="SDB19" s="41"/>
      <c r="SDC19" s="41"/>
      <c r="SDD19" s="41"/>
      <c r="SDE19" s="41"/>
      <c r="SDF19" s="41"/>
      <c r="SDG19" s="41"/>
      <c r="SDH19" s="41"/>
      <c r="SDI19" s="41"/>
      <c r="SDJ19" s="41"/>
      <c r="SDK19" s="41"/>
      <c r="SDL19" s="41"/>
      <c r="SDM19" s="41"/>
      <c r="SDN19" s="41"/>
      <c r="SDO19" s="41"/>
      <c r="SDP19" s="41"/>
      <c r="SDQ19" s="41"/>
      <c r="SDR19" s="41"/>
      <c r="SDS19" s="41"/>
      <c r="SDT19" s="41"/>
      <c r="SDU19" s="41"/>
      <c r="SDV19" s="41"/>
      <c r="SDW19" s="41"/>
      <c r="SDX19" s="41"/>
      <c r="SDY19" s="41"/>
      <c r="SDZ19" s="41"/>
      <c r="SEA19" s="41"/>
      <c r="SEB19" s="41"/>
      <c r="SEC19" s="41"/>
      <c r="SED19" s="41"/>
      <c r="SEE19" s="41"/>
      <c r="SEF19" s="41"/>
      <c r="SEG19" s="41"/>
      <c r="SEH19" s="41"/>
      <c r="SEI19" s="41"/>
      <c r="SEJ19" s="41"/>
      <c r="SEK19" s="41"/>
      <c r="SEL19" s="41"/>
      <c r="SEM19" s="41"/>
      <c r="SEN19" s="41"/>
      <c r="SEO19" s="41"/>
      <c r="SEP19" s="41"/>
      <c r="SEQ19" s="41"/>
      <c r="SER19" s="41"/>
      <c r="SES19" s="41"/>
      <c r="SET19" s="41"/>
      <c r="SEU19" s="41"/>
      <c r="SEV19" s="41"/>
      <c r="SEW19" s="41"/>
      <c r="SEX19" s="41"/>
      <c r="SEY19" s="41"/>
      <c r="SEZ19" s="41"/>
      <c r="SFA19" s="41"/>
      <c r="SFB19" s="41"/>
      <c r="SFC19" s="41"/>
      <c r="SFD19" s="41"/>
      <c r="SFE19" s="41"/>
      <c r="SFF19" s="41"/>
      <c r="SFG19" s="41"/>
      <c r="SFH19" s="41"/>
      <c r="SFI19" s="41"/>
      <c r="SFJ19" s="41"/>
      <c r="SFK19" s="41"/>
      <c r="SFL19" s="41"/>
      <c r="SFM19" s="41"/>
      <c r="SFN19" s="41"/>
      <c r="SFO19" s="41"/>
      <c r="SFP19" s="41"/>
      <c r="SFQ19" s="41"/>
      <c r="SFR19" s="41"/>
      <c r="SFS19" s="41"/>
      <c r="SFT19" s="41"/>
      <c r="SFU19" s="41"/>
      <c r="SFV19" s="41"/>
      <c r="SFW19" s="41"/>
      <c r="SFX19" s="41"/>
      <c r="SFY19" s="41"/>
      <c r="SFZ19" s="41"/>
      <c r="SGA19" s="41"/>
      <c r="SGB19" s="41"/>
      <c r="SGC19" s="41"/>
      <c r="SGD19" s="41"/>
      <c r="SGE19" s="41"/>
      <c r="SGF19" s="41"/>
      <c r="SGG19" s="41"/>
      <c r="SGH19" s="41"/>
      <c r="SGI19" s="41"/>
      <c r="SGJ19" s="41"/>
      <c r="SGK19" s="41"/>
      <c r="SGL19" s="41"/>
      <c r="SGM19" s="41"/>
      <c r="SGN19" s="41"/>
      <c r="SGO19" s="41"/>
      <c r="SGP19" s="41"/>
      <c r="SGQ19" s="41"/>
      <c r="SGR19" s="41"/>
      <c r="SGS19" s="41"/>
      <c r="SGT19" s="41"/>
      <c r="SGU19" s="41"/>
      <c r="SGV19" s="41"/>
      <c r="SGW19" s="41"/>
      <c r="SGX19" s="41"/>
      <c r="SGY19" s="41"/>
      <c r="SGZ19" s="41"/>
      <c r="SHA19" s="41"/>
      <c r="SHB19" s="41"/>
      <c r="SHC19" s="41"/>
      <c r="SHD19" s="41"/>
      <c r="SHE19" s="41"/>
      <c r="SHF19" s="41"/>
      <c r="SHG19" s="41"/>
      <c r="SHH19" s="41"/>
      <c r="SHI19" s="41"/>
      <c r="SHJ19" s="41"/>
      <c r="SHK19" s="41"/>
      <c r="SHL19" s="41"/>
      <c r="SHM19" s="41"/>
      <c r="SHN19" s="41"/>
      <c r="SHO19" s="41"/>
      <c r="SHP19" s="41"/>
      <c r="SHQ19" s="41"/>
      <c r="SHR19" s="41"/>
      <c r="SHS19" s="41"/>
      <c r="SHT19" s="41"/>
      <c r="SHU19" s="41"/>
      <c r="SHV19" s="41"/>
      <c r="SHW19" s="41"/>
      <c r="SHX19" s="41"/>
      <c r="SHY19" s="41"/>
      <c r="SHZ19" s="41"/>
      <c r="SIA19" s="41"/>
      <c r="SIB19" s="41"/>
      <c r="SIC19" s="41"/>
      <c r="SID19" s="41"/>
      <c r="SIE19" s="41"/>
      <c r="SIF19" s="41"/>
      <c r="SIG19" s="41"/>
      <c r="SIH19" s="41"/>
      <c r="SII19" s="41"/>
      <c r="SIJ19" s="41"/>
      <c r="SIK19" s="41"/>
      <c r="SIL19" s="41"/>
      <c r="SIM19" s="41"/>
      <c r="SIN19" s="41"/>
      <c r="SIO19" s="41"/>
      <c r="SIP19" s="41"/>
      <c r="SIQ19" s="41"/>
      <c r="SIR19" s="41"/>
      <c r="SIS19" s="41"/>
      <c r="SIT19" s="41"/>
      <c r="SIU19" s="41"/>
      <c r="SIV19" s="41"/>
      <c r="SIW19" s="41"/>
      <c r="SIX19" s="41"/>
      <c r="SIY19" s="41"/>
      <c r="SIZ19" s="41"/>
      <c r="SJA19" s="41"/>
      <c r="SJB19" s="41"/>
      <c r="SJC19" s="41"/>
      <c r="SJD19" s="41"/>
      <c r="SJE19" s="41"/>
      <c r="SJF19" s="41"/>
      <c r="SJG19" s="41"/>
      <c r="SJH19" s="41"/>
      <c r="SJI19" s="41"/>
      <c r="SJJ19" s="41"/>
      <c r="SJK19" s="41"/>
      <c r="SJL19" s="41"/>
      <c r="SJM19" s="41"/>
      <c r="SJN19" s="41"/>
      <c r="SJO19" s="41"/>
      <c r="SJP19" s="41"/>
      <c r="SJQ19" s="41"/>
      <c r="SJR19" s="41"/>
      <c r="SJS19" s="41"/>
      <c r="SJT19" s="41"/>
      <c r="SJU19" s="41"/>
      <c r="SJV19" s="41"/>
      <c r="SJW19" s="41"/>
      <c r="SJX19" s="41"/>
      <c r="SJY19" s="41"/>
      <c r="SJZ19" s="41"/>
      <c r="SKA19" s="41"/>
      <c r="SKB19" s="41"/>
      <c r="SKC19" s="41"/>
      <c r="SKD19" s="41"/>
      <c r="SKE19" s="41"/>
      <c r="SKF19" s="41"/>
      <c r="SKG19" s="41"/>
      <c r="SKH19" s="41"/>
      <c r="SKI19" s="41"/>
      <c r="SKJ19" s="41"/>
      <c r="SKK19" s="41"/>
      <c r="SKL19" s="41"/>
      <c r="SKM19" s="41"/>
      <c r="SKN19" s="41"/>
      <c r="SKO19" s="41"/>
      <c r="SKP19" s="41"/>
      <c r="SKQ19" s="41"/>
      <c r="SKR19" s="41"/>
      <c r="SKS19" s="41"/>
      <c r="SKT19" s="41"/>
      <c r="SKU19" s="41"/>
      <c r="SKV19" s="41"/>
      <c r="SKW19" s="41"/>
      <c r="SKX19" s="41"/>
      <c r="SKY19" s="41"/>
      <c r="SKZ19" s="41"/>
      <c r="SLA19" s="41"/>
      <c r="SLB19" s="41"/>
      <c r="SLC19" s="41"/>
      <c r="SLD19" s="41"/>
      <c r="SLE19" s="41"/>
      <c r="SLF19" s="41"/>
      <c r="SLG19" s="41"/>
      <c r="SLH19" s="41"/>
      <c r="SLI19" s="41"/>
      <c r="SLJ19" s="41"/>
      <c r="SLK19" s="41"/>
      <c r="SLL19" s="41"/>
      <c r="SLM19" s="41"/>
      <c r="SLN19" s="41"/>
      <c r="SLO19" s="41"/>
      <c r="SLP19" s="41"/>
      <c r="SLQ19" s="41"/>
      <c r="SLR19" s="41"/>
      <c r="SLS19" s="41"/>
      <c r="SLT19" s="41"/>
      <c r="SLU19" s="41"/>
      <c r="SLV19" s="41"/>
      <c r="SLW19" s="41"/>
      <c r="SLX19" s="41"/>
      <c r="SLY19" s="41"/>
      <c r="SLZ19" s="41"/>
      <c r="SMA19" s="41"/>
      <c r="SMB19" s="41"/>
      <c r="SMC19" s="41"/>
      <c r="SMD19" s="41"/>
      <c r="SME19" s="41"/>
      <c r="SMF19" s="41"/>
      <c r="SMG19" s="41"/>
      <c r="SMH19" s="41"/>
      <c r="SMI19" s="41"/>
      <c r="SMJ19" s="41"/>
      <c r="SMK19" s="41"/>
      <c r="SML19" s="41"/>
      <c r="SMM19" s="41"/>
      <c r="SMN19" s="41"/>
      <c r="SMO19" s="41"/>
      <c r="SMP19" s="41"/>
      <c r="SMQ19" s="41"/>
      <c r="SMR19" s="41"/>
      <c r="SMS19" s="41"/>
      <c r="SMT19" s="41"/>
      <c r="SMU19" s="41"/>
      <c r="SMV19" s="41"/>
      <c r="SMW19" s="41"/>
      <c r="SMX19" s="41"/>
      <c r="SMY19" s="41"/>
      <c r="SMZ19" s="41"/>
      <c r="SNA19" s="41"/>
      <c r="SNB19" s="41"/>
      <c r="SNC19" s="41"/>
      <c r="SND19" s="41"/>
      <c r="SNE19" s="41"/>
      <c r="SNF19" s="41"/>
      <c r="SNG19" s="41"/>
      <c r="SNH19" s="41"/>
      <c r="SNI19" s="41"/>
      <c r="SNJ19" s="41"/>
      <c r="SNK19" s="41"/>
      <c r="SNL19" s="41"/>
      <c r="SNM19" s="41"/>
      <c r="SNN19" s="41"/>
      <c r="SNO19" s="41"/>
      <c r="SNP19" s="41"/>
      <c r="SNQ19" s="41"/>
      <c r="SNR19" s="41"/>
      <c r="SNS19" s="41"/>
      <c r="SNT19" s="41"/>
      <c r="SNU19" s="41"/>
      <c r="SNV19" s="41"/>
      <c r="SNW19" s="41"/>
      <c r="SNX19" s="41"/>
      <c r="SNY19" s="41"/>
      <c r="SNZ19" s="41"/>
      <c r="SOA19" s="41"/>
      <c r="SOB19" s="41"/>
      <c r="SOC19" s="41"/>
      <c r="SOD19" s="41"/>
      <c r="SOE19" s="41"/>
      <c r="SOF19" s="41"/>
      <c r="SOG19" s="41"/>
      <c r="SOH19" s="41"/>
      <c r="SOI19" s="41"/>
      <c r="SOJ19" s="41"/>
      <c r="SOK19" s="41"/>
      <c r="SOL19" s="41"/>
      <c r="SOM19" s="41"/>
      <c r="SON19" s="41"/>
      <c r="SOO19" s="41"/>
      <c r="SOP19" s="41"/>
      <c r="SOQ19" s="41"/>
      <c r="SOR19" s="41"/>
      <c r="SOS19" s="41"/>
      <c r="SOT19" s="41"/>
      <c r="SOU19" s="41"/>
      <c r="SOV19" s="41"/>
      <c r="SOW19" s="41"/>
      <c r="SOX19" s="41"/>
      <c r="SOY19" s="41"/>
      <c r="SOZ19" s="41"/>
      <c r="SPA19" s="41"/>
      <c r="SPB19" s="41"/>
      <c r="SPC19" s="41"/>
      <c r="SPD19" s="41"/>
      <c r="SPE19" s="41"/>
      <c r="SPF19" s="41"/>
      <c r="SPG19" s="41"/>
      <c r="SPH19" s="41"/>
      <c r="SPI19" s="41"/>
      <c r="SPJ19" s="41"/>
      <c r="SPK19" s="41"/>
      <c r="SPL19" s="41"/>
      <c r="SPM19" s="41"/>
      <c r="SPN19" s="41"/>
      <c r="SPO19" s="41"/>
      <c r="SPP19" s="41"/>
      <c r="SPQ19" s="41"/>
      <c r="SPR19" s="41"/>
      <c r="SPS19" s="41"/>
      <c r="SPT19" s="41"/>
      <c r="SPU19" s="41"/>
      <c r="SPV19" s="41"/>
      <c r="SPW19" s="41"/>
      <c r="SPX19" s="41"/>
      <c r="SPY19" s="41"/>
      <c r="SPZ19" s="41"/>
      <c r="SQA19" s="41"/>
      <c r="SQB19" s="41"/>
      <c r="SQC19" s="41"/>
      <c r="SQD19" s="41"/>
      <c r="SQE19" s="41"/>
      <c r="SQF19" s="41"/>
      <c r="SQG19" s="41"/>
      <c r="SQH19" s="41"/>
      <c r="SQI19" s="41"/>
      <c r="SQJ19" s="41"/>
      <c r="SQK19" s="41"/>
      <c r="SQL19" s="41"/>
      <c r="SQM19" s="41"/>
      <c r="SQN19" s="41"/>
      <c r="SQO19" s="41"/>
      <c r="SQP19" s="41"/>
      <c r="SQQ19" s="41"/>
      <c r="SQR19" s="41"/>
      <c r="SQS19" s="41"/>
      <c r="SQT19" s="41"/>
      <c r="SQU19" s="41"/>
      <c r="SQV19" s="41"/>
      <c r="SQW19" s="41"/>
      <c r="SQX19" s="41"/>
      <c r="SQY19" s="41"/>
      <c r="SQZ19" s="41"/>
      <c r="SRA19" s="41"/>
      <c r="SRB19" s="41"/>
      <c r="SRC19" s="41"/>
      <c r="SRD19" s="41"/>
      <c r="SRE19" s="41"/>
      <c r="SRF19" s="41"/>
      <c r="SRG19" s="41"/>
      <c r="SRH19" s="41"/>
      <c r="SRI19" s="41"/>
      <c r="SRJ19" s="41"/>
      <c r="SRK19" s="41"/>
      <c r="SRL19" s="41"/>
      <c r="SRM19" s="41"/>
      <c r="SRN19" s="41"/>
      <c r="SRO19" s="41"/>
      <c r="SRP19" s="41"/>
      <c r="SRQ19" s="41"/>
      <c r="SRR19" s="41"/>
      <c r="SRS19" s="41"/>
      <c r="SRT19" s="41"/>
      <c r="SRU19" s="41"/>
      <c r="SRV19" s="41"/>
      <c r="SRW19" s="41"/>
      <c r="SRX19" s="41"/>
      <c r="SRY19" s="41"/>
      <c r="SRZ19" s="41"/>
      <c r="SSA19" s="41"/>
      <c r="SSB19" s="41"/>
      <c r="SSC19" s="41"/>
      <c r="SSD19" s="41"/>
      <c r="SSE19" s="41"/>
      <c r="SSF19" s="41"/>
      <c r="SSG19" s="41"/>
      <c r="SSH19" s="41"/>
      <c r="SSI19" s="41"/>
      <c r="SSJ19" s="41"/>
      <c r="SSK19" s="41"/>
      <c r="SSL19" s="41"/>
      <c r="SSM19" s="41"/>
      <c r="SSN19" s="41"/>
      <c r="SSO19" s="41"/>
      <c r="SSP19" s="41"/>
      <c r="SSQ19" s="41"/>
      <c r="SSR19" s="41"/>
      <c r="SSS19" s="41"/>
      <c r="SST19" s="41"/>
      <c r="SSU19" s="41"/>
      <c r="SSV19" s="41"/>
      <c r="SSW19" s="41"/>
      <c r="SSX19" s="41"/>
      <c r="SSY19" s="41"/>
      <c r="SSZ19" s="41"/>
      <c r="STA19" s="41"/>
      <c r="STB19" s="41"/>
      <c r="STC19" s="41"/>
      <c r="STD19" s="41"/>
      <c r="STE19" s="41"/>
      <c r="STF19" s="41"/>
      <c r="STG19" s="41"/>
      <c r="STH19" s="41"/>
      <c r="STI19" s="41"/>
      <c r="STJ19" s="41"/>
      <c r="STK19" s="41"/>
      <c r="STL19" s="41"/>
      <c r="STM19" s="41"/>
      <c r="STN19" s="41"/>
      <c r="STO19" s="41"/>
      <c r="STP19" s="41"/>
      <c r="STQ19" s="41"/>
      <c r="STR19" s="41"/>
      <c r="STS19" s="41"/>
      <c r="STT19" s="41"/>
      <c r="STU19" s="41"/>
      <c r="STV19" s="41"/>
      <c r="STW19" s="41"/>
      <c r="STX19" s="41"/>
      <c r="STY19" s="41"/>
      <c r="STZ19" s="41"/>
      <c r="SUA19" s="41"/>
      <c r="SUB19" s="41"/>
      <c r="SUC19" s="41"/>
      <c r="SUD19" s="41"/>
      <c r="SUE19" s="41"/>
      <c r="SUF19" s="41"/>
      <c r="SUG19" s="41"/>
      <c r="SUH19" s="41"/>
      <c r="SUI19" s="41"/>
      <c r="SUJ19" s="41"/>
      <c r="SUK19" s="41"/>
      <c r="SUL19" s="41"/>
      <c r="SUM19" s="41"/>
      <c r="SUN19" s="41"/>
      <c r="SUO19" s="41"/>
      <c r="SUP19" s="41"/>
      <c r="SUQ19" s="41"/>
      <c r="SUR19" s="41"/>
      <c r="SUS19" s="41"/>
      <c r="SUT19" s="41"/>
      <c r="SUU19" s="41"/>
      <c r="SUV19" s="41"/>
      <c r="SUW19" s="41"/>
      <c r="SUX19" s="41"/>
      <c r="SUY19" s="41"/>
      <c r="SUZ19" s="41"/>
      <c r="SVA19" s="41"/>
      <c r="SVB19" s="41"/>
      <c r="SVC19" s="41"/>
      <c r="SVD19" s="41"/>
      <c r="SVE19" s="41"/>
      <c r="SVF19" s="41"/>
      <c r="SVG19" s="41"/>
      <c r="SVH19" s="41"/>
      <c r="SVI19" s="41"/>
      <c r="SVJ19" s="41"/>
      <c r="SVK19" s="41"/>
      <c r="SVL19" s="41"/>
      <c r="SVM19" s="41"/>
      <c r="SVN19" s="41"/>
      <c r="SVO19" s="41"/>
      <c r="SVP19" s="41"/>
      <c r="SVQ19" s="41"/>
      <c r="SVR19" s="41"/>
      <c r="SVS19" s="41"/>
      <c r="SVT19" s="41"/>
      <c r="SVU19" s="41"/>
      <c r="SVV19" s="41"/>
      <c r="SVW19" s="41"/>
      <c r="SVX19" s="41"/>
      <c r="SVY19" s="41"/>
      <c r="SVZ19" s="41"/>
      <c r="SWA19" s="41"/>
      <c r="SWB19" s="41"/>
      <c r="SWC19" s="41"/>
      <c r="SWD19" s="41"/>
      <c r="SWE19" s="41"/>
      <c r="SWF19" s="41"/>
      <c r="SWG19" s="41"/>
      <c r="SWH19" s="41"/>
      <c r="SWI19" s="41"/>
      <c r="SWJ19" s="41"/>
      <c r="SWK19" s="41"/>
      <c r="SWL19" s="41"/>
      <c r="SWM19" s="41"/>
      <c r="SWN19" s="41"/>
      <c r="SWO19" s="41"/>
      <c r="SWP19" s="41"/>
      <c r="SWQ19" s="41"/>
      <c r="SWR19" s="41"/>
      <c r="SWS19" s="41"/>
      <c r="SWT19" s="41"/>
      <c r="SWU19" s="41"/>
      <c r="SWV19" s="41"/>
      <c r="SWW19" s="41"/>
      <c r="SWX19" s="41"/>
      <c r="SWY19" s="41"/>
      <c r="SWZ19" s="41"/>
      <c r="SXA19" s="41"/>
      <c r="SXB19" s="41"/>
      <c r="SXC19" s="41"/>
      <c r="SXD19" s="41"/>
      <c r="SXE19" s="41"/>
      <c r="SXF19" s="41"/>
      <c r="SXG19" s="41"/>
      <c r="SXH19" s="41"/>
      <c r="SXI19" s="41"/>
      <c r="SXJ19" s="41"/>
      <c r="SXK19" s="41"/>
      <c r="SXL19" s="41"/>
      <c r="SXM19" s="41"/>
      <c r="SXN19" s="41"/>
      <c r="SXO19" s="41"/>
      <c r="SXP19" s="41"/>
      <c r="SXQ19" s="41"/>
      <c r="SXR19" s="41"/>
      <c r="SXS19" s="41"/>
      <c r="SXT19" s="41"/>
      <c r="SXU19" s="41"/>
      <c r="SXV19" s="41"/>
      <c r="SXW19" s="41"/>
      <c r="SXX19" s="41"/>
      <c r="SXY19" s="41"/>
      <c r="SXZ19" s="41"/>
      <c r="SYA19" s="41"/>
      <c r="SYB19" s="41"/>
      <c r="SYC19" s="41"/>
      <c r="SYD19" s="41"/>
      <c r="SYE19" s="41"/>
      <c r="SYF19" s="41"/>
      <c r="SYG19" s="41"/>
      <c r="SYH19" s="41"/>
      <c r="SYI19" s="41"/>
      <c r="SYJ19" s="41"/>
      <c r="SYK19" s="41"/>
      <c r="SYL19" s="41"/>
      <c r="SYM19" s="41"/>
      <c r="SYN19" s="41"/>
      <c r="SYO19" s="41"/>
      <c r="SYP19" s="41"/>
      <c r="SYQ19" s="41"/>
      <c r="SYR19" s="41"/>
      <c r="SYS19" s="41"/>
      <c r="SYT19" s="41"/>
      <c r="SYU19" s="41"/>
      <c r="SYV19" s="41"/>
      <c r="SYW19" s="41"/>
      <c r="SYX19" s="41"/>
      <c r="SYY19" s="41"/>
      <c r="SYZ19" s="41"/>
      <c r="SZA19" s="41"/>
      <c r="SZB19" s="41"/>
      <c r="SZC19" s="41"/>
      <c r="SZD19" s="41"/>
      <c r="SZE19" s="41"/>
      <c r="SZF19" s="41"/>
      <c r="SZG19" s="41"/>
      <c r="SZH19" s="41"/>
      <c r="SZI19" s="41"/>
      <c r="SZJ19" s="41"/>
      <c r="SZK19" s="41"/>
      <c r="SZL19" s="41"/>
      <c r="SZM19" s="41"/>
      <c r="SZN19" s="41"/>
      <c r="SZO19" s="41"/>
      <c r="SZP19" s="41"/>
      <c r="SZQ19" s="41"/>
      <c r="SZR19" s="41"/>
      <c r="SZS19" s="41"/>
      <c r="SZT19" s="41"/>
      <c r="SZU19" s="41"/>
      <c r="SZV19" s="41"/>
      <c r="SZW19" s="41"/>
      <c r="SZX19" s="41"/>
      <c r="SZY19" s="41"/>
      <c r="SZZ19" s="41"/>
      <c r="TAA19" s="41"/>
      <c r="TAB19" s="41"/>
      <c r="TAC19" s="41"/>
      <c r="TAD19" s="41"/>
      <c r="TAE19" s="41"/>
      <c r="TAF19" s="41"/>
      <c r="TAG19" s="41"/>
      <c r="TAH19" s="41"/>
      <c r="TAI19" s="41"/>
      <c r="TAJ19" s="41"/>
      <c r="TAK19" s="41"/>
      <c r="TAL19" s="41"/>
      <c r="TAM19" s="41"/>
      <c r="TAN19" s="41"/>
      <c r="TAO19" s="41"/>
      <c r="TAP19" s="41"/>
      <c r="TAQ19" s="41"/>
      <c r="TAR19" s="41"/>
      <c r="TAS19" s="41"/>
      <c r="TAT19" s="41"/>
      <c r="TAU19" s="41"/>
      <c r="TAV19" s="41"/>
      <c r="TAW19" s="41"/>
      <c r="TAX19" s="41"/>
      <c r="TAY19" s="41"/>
      <c r="TAZ19" s="41"/>
      <c r="TBA19" s="41"/>
      <c r="TBB19" s="41"/>
      <c r="TBC19" s="41"/>
      <c r="TBD19" s="41"/>
      <c r="TBE19" s="41"/>
      <c r="TBF19" s="41"/>
      <c r="TBG19" s="41"/>
      <c r="TBH19" s="41"/>
      <c r="TBI19" s="41"/>
      <c r="TBJ19" s="41"/>
      <c r="TBK19" s="41"/>
      <c r="TBL19" s="41"/>
      <c r="TBM19" s="41"/>
      <c r="TBN19" s="41"/>
      <c r="TBO19" s="41"/>
      <c r="TBP19" s="41"/>
      <c r="TBQ19" s="41"/>
      <c r="TBR19" s="41"/>
      <c r="TBS19" s="41"/>
      <c r="TBT19" s="41"/>
      <c r="TBU19" s="41"/>
      <c r="TBV19" s="41"/>
      <c r="TBW19" s="41"/>
      <c r="TBX19" s="41"/>
      <c r="TBY19" s="41"/>
      <c r="TBZ19" s="41"/>
      <c r="TCA19" s="41"/>
      <c r="TCB19" s="41"/>
      <c r="TCC19" s="41"/>
      <c r="TCD19" s="41"/>
      <c r="TCE19" s="41"/>
      <c r="TCF19" s="41"/>
      <c r="TCG19" s="41"/>
      <c r="TCH19" s="41"/>
      <c r="TCI19" s="41"/>
      <c r="TCJ19" s="41"/>
      <c r="TCK19" s="41"/>
      <c r="TCL19" s="41"/>
      <c r="TCM19" s="41"/>
      <c r="TCN19" s="41"/>
      <c r="TCO19" s="41"/>
      <c r="TCP19" s="41"/>
      <c r="TCQ19" s="41"/>
      <c r="TCR19" s="41"/>
      <c r="TCS19" s="41"/>
      <c r="TCT19" s="41"/>
      <c r="TCU19" s="41"/>
      <c r="TCV19" s="41"/>
      <c r="TCW19" s="41"/>
      <c r="TCX19" s="41"/>
      <c r="TCY19" s="41"/>
      <c r="TCZ19" s="41"/>
      <c r="TDA19" s="41"/>
      <c r="TDB19" s="41"/>
      <c r="TDC19" s="41"/>
      <c r="TDD19" s="41"/>
      <c r="TDE19" s="41"/>
      <c r="TDF19" s="41"/>
      <c r="TDG19" s="41"/>
      <c r="TDH19" s="41"/>
      <c r="TDI19" s="41"/>
      <c r="TDJ19" s="41"/>
      <c r="TDK19" s="41"/>
      <c r="TDL19" s="41"/>
      <c r="TDM19" s="41"/>
      <c r="TDN19" s="41"/>
      <c r="TDO19" s="41"/>
      <c r="TDP19" s="41"/>
      <c r="TDQ19" s="41"/>
      <c r="TDR19" s="41"/>
      <c r="TDS19" s="41"/>
      <c r="TDT19" s="41"/>
      <c r="TDU19" s="41"/>
      <c r="TDV19" s="41"/>
      <c r="TDW19" s="41"/>
      <c r="TDX19" s="41"/>
      <c r="TDY19" s="41"/>
      <c r="TDZ19" s="41"/>
      <c r="TEA19" s="41"/>
      <c r="TEB19" s="41"/>
      <c r="TEC19" s="41"/>
      <c r="TED19" s="41"/>
      <c r="TEE19" s="41"/>
      <c r="TEF19" s="41"/>
      <c r="TEG19" s="41"/>
      <c r="TEH19" s="41"/>
      <c r="TEI19" s="41"/>
      <c r="TEJ19" s="41"/>
      <c r="TEK19" s="41"/>
      <c r="TEL19" s="41"/>
      <c r="TEM19" s="41"/>
      <c r="TEN19" s="41"/>
      <c r="TEO19" s="41"/>
      <c r="TEP19" s="41"/>
      <c r="TEQ19" s="41"/>
      <c r="TER19" s="41"/>
      <c r="TES19" s="41"/>
      <c r="TET19" s="41"/>
      <c r="TEU19" s="41"/>
      <c r="TEV19" s="41"/>
      <c r="TEW19" s="41"/>
      <c r="TEX19" s="41"/>
      <c r="TEY19" s="41"/>
      <c r="TEZ19" s="41"/>
      <c r="TFA19" s="41"/>
      <c r="TFB19" s="41"/>
      <c r="TFC19" s="41"/>
      <c r="TFD19" s="41"/>
      <c r="TFE19" s="41"/>
      <c r="TFF19" s="41"/>
      <c r="TFG19" s="41"/>
      <c r="TFH19" s="41"/>
      <c r="TFI19" s="41"/>
      <c r="TFJ19" s="41"/>
      <c r="TFK19" s="41"/>
      <c r="TFL19" s="41"/>
      <c r="TFM19" s="41"/>
      <c r="TFN19" s="41"/>
      <c r="TFO19" s="41"/>
      <c r="TFP19" s="41"/>
      <c r="TFQ19" s="41"/>
      <c r="TFR19" s="41"/>
      <c r="TFS19" s="41"/>
      <c r="TFT19" s="41"/>
      <c r="TFU19" s="41"/>
      <c r="TFV19" s="41"/>
      <c r="TFW19" s="41"/>
      <c r="TFX19" s="41"/>
      <c r="TFY19" s="41"/>
      <c r="TFZ19" s="41"/>
      <c r="TGA19" s="41"/>
      <c r="TGB19" s="41"/>
      <c r="TGC19" s="41"/>
      <c r="TGD19" s="41"/>
      <c r="TGE19" s="41"/>
      <c r="TGF19" s="41"/>
      <c r="TGG19" s="41"/>
      <c r="TGH19" s="41"/>
      <c r="TGI19" s="41"/>
      <c r="TGJ19" s="41"/>
      <c r="TGK19" s="41"/>
      <c r="TGL19" s="41"/>
      <c r="TGM19" s="41"/>
      <c r="TGN19" s="41"/>
      <c r="TGO19" s="41"/>
      <c r="TGP19" s="41"/>
      <c r="TGQ19" s="41"/>
      <c r="TGR19" s="41"/>
      <c r="TGS19" s="41"/>
      <c r="TGT19" s="41"/>
      <c r="TGU19" s="41"/>
      <c r="TGV19" s="41"/>
      <c r="TGW19" s="41"/>
      <c r="TGX19" s="41"/>
      <c r="TGY19" s="41"/>
      <c r="TGZ19" s="41"/>
      <c r="THA19" s="41"/>
      <c r="THB19" s="41"/>
      <c r="THC19" s="41"/>
      <c r="THD19" s="41"/>
      <c r="THE19" s="41"/>
      <c r="THF19" s="41"/>
      <c r="THG19" s="41"/>
      <c r="THH19" s="41"/>
      <c r="THI19" s="41"/>
      <c r="THJ19" s="41"/>
      <c r="THK19" s="41"/>
      <c r="THL19" s="41"/>
      <c r="THM19" s="41"/>
      <c r="THN19" s="41"/>
      <c r="THO19" s="41"/>
      <c r="THP19" s="41"/>
      <c r="THQ19" s="41"/>
      <c r="THR19" s="41"/>
      <c r="THS19" s="41"/>
      <c r="THT19" s="41"/>
      <c r="THU19" s="41"/>
      <c r="THV19" s="41"/>
      <c r="THW19" s="41"/>
      <c r="THX19" s="41"/>
      <c r="THY19" s="41"/>
      <c r="THZ19" s="41"/>
      <c r="TIA19" s="41"/>
      <c r="TIB19" s="41"/>
      <c r="TIC19" s="41"/>
      <c r="TID19" s="41"/>
      <c r="TIE19" s="41"/>
      <c r="TIF19" s="41"/>
      <c r="TIG19" s="41"/>
      <c r="TIH19" s="41"/>
      <c r="TII19" s="41"/>
      <c r="TIJ19" s="41"/>
      <c r="TIK19" s="41"/>
      <c r="TIL19" s="41"/>
      <c r="TIM19" s="41"/>
      <c r="TIN19" s="41"/>
      <c r="TIO19" s="41"/>
      <c r="TIP19" s="41"/>
      <c r="TIQ19" s="41"/>
      <c r="TIR19" s="41"/>
      <c r="TIS19" s="41"/>
      <c r="TIT19" s="41"/>
      <c r="TIU19" s="41"/>
      <c r="TIV19" s="41"/>
      <c r="TIW19" s="41"/>
      <c r="TIX19" s="41"/>
      <c r="TIY19" s="41"/>
      <c r="TIZ19" s="41"/>
      <c r="TJA19" s="41"/>
      <c r="TJB19" s="41"/>
      <c r="TJC19" s="41"/>
      <c r="TJD19" s="41"/>
      <c r="TJE19" s="41"/>
      <c r="TJF19" s="41"/>
      <c r="TJG19" s="41"/>
      <c r="TJH19" s="41"/>
      <c r="TJI19" s="41"/>
      <c r="TJJ19" s="41"/>
      <c r="TJK19" s="41"/>
      <c r="TJL19" s="41"/>
      <c r="TJM19" s="41"/>
      <c r="TJN19" s="41"/>
      <c r="TJO19" s="41"/>
      <c r="TJP19" s="41"/>
      <c r="TJQ19" s="41"/>
      <c r="TJR19" s="41"/>
      <c r="TJS19" s="41"/>
      <c r="TJT19" s="41"/>
      <c r="TJU19" s="41"/>
      <c r="TJV19" s="41"/>
      <c r="TJW19" s="41"/>
      <c r="TJX19" s="41"/>
      <c r="TJY19" s="41"/>
      <c r="TJZ19" s="41"/>
      <c r="TKA19" s="41"/>
      <c r="TKB19" s="41"/>
      <c r="TKC19" s="41"/>
      <c r="TKD19" s="41"/>
      <c r="TKE19" s="41"/>
      <c r="TKF19" s="41"/>
      <c r="TKG19" s="41"/>
      <c r="TKH19" s="41"/>
      <c r="TKI19" s="41"/>
      <c r="TKJ19" s="41"/>
      <c r="TKK19" s="41"/>
      <c r="TKL19" s="41"/>
      <c r="TKM19" s="41"/>
      <c r="TKN19" s="41"/>
      <c r="TKO19" s="41"/>
      <c r="TKP19" s="41"/>
      <c r="TKQ19" s="41"/>
      <c r="TKR19" s="41"/>
      <c r="TKS19" s="41"/>
      <c r="TKT19" s="41"/>
      <c r="TKU19" s="41"/>
      <c r="TKV19" s="41"/>
      <c r="TKW19" s="41"/>
      <c r="TKX19" s="41"/>
      <c r="TKY19" s="41"/>
      <c r="TKZ19" s="41"/>
      <c r="TLA19" s="41"/>
      <c r="TLB19" s="41"/>
      <c r="TLC19" s="41"/>
      <c r="TLD19" s="41"/>
      <c r="TLE19" s="41"/>
      <c r="TLF19" s="41"/>
      <c r="TLG19" s="41"/>
      <c r="TLH19" s="41"/>
      <c r="TLI19" s="41"/>
      <c r="TLJ19" s="41"/>
      <c r="TLK19" s="41"/>
      <c r="TLL19" s="41"/>
      <c r="TLM19" s="41"/>
      <c r="TLN19" s="41"/>
      <c r="TLO19" s="41"/>
      <c r="TLP19" s="41"/>
      <c r="TLQ19" s="41"/>
      <c r="TLR19" s="41"/>
      <c r="TLS19" s="41"/>
      <c r="TLT19" s="41"/>
      <c r="TLU19" s="41"/>
      <c r="TLV19" s="41"/>
      <c r="TLW19" s="41"/>
      <c r="TLX19" s="41"/>
      <c r="TLY19" s="41"/>
      <c r="TLZ19" s="41"/>
      <c r="TMA19" s="41"/>
      <c r="TMB19" s="41"/>
      <c r="TMC19" s="41"/>
      <c r="TMD19" s="41"/>
      <c r="TME19" s="41"/>
      <c r="TMF19" s="41"/>
      <c r="TMG19" s="41"/>
      <c r="TMH19" s="41"/>
      <c r="TMI19" s="41"/>
      <c r="TMJ19" s="41"/>
      <c r="TMK19" s="41"/>
      <c r="TML19" s="41"/>
      <c r="TMM19" s="41"/>
      <c r="TMN19" s="41"/>
      <c r="TMO19" s="41"/>
      <c r="TMP19" s="41"/>
      <c r="TMQ19" s="41"/>
      <c r="TMR19" s="41"/>
      <c r="TMS19" s="41"/>
      <c r="TMT19" s="41"/>
      <c r="TMU19" s="41"/>
      <c r="TMV19" s="41"/>
      <c r="TMW19" s="41"/>
      <c r="TMX19" s="41"/>
      <c r="TMY19" s="41"/>
      <c r="TMZ19" s="41"/>
      <c r="TNA19" s="41"/>
      <c r="TNB19" s="41"/>
      <c r="TNC19" s="41"/>
      <c r="TND19" s="41"/>
      <c r="TNE19" s="41"/>
      <c r="TNF19" s="41"/>
      <c r="TNG19" s="41"/>
      <c r="TNH19" s="41"/>
      <c r="TNI19" s="41"/>
      <c r="TNJ19" s="41"/>
      <c r="TNK19" s="41"/>
      <c r="TNL19" s="41"/>
      <c r="TNM19" s="41"/>
      <c r="TNN19" s="41"/>
      <c r="TNO19" s="41"/>
      <c r="TNP19" s="41"/>
      <c r="TNQ19" s="41"/>
      <c r="TNR19" s="41"/>
      <c r="TNS19" s="41"/>
      <c r="TNT19" s="41"/>
      <c r="TNU19" s="41"/>
      <c r="TNV19" s="41"/>
      <c r="TNW19" s="41"/>
      <c r="TNX19" s="41"/>
      <c r="TNY19" s="41"/>
      <c r="TNZ19" s="41"/>
      <c r="TOA19" s="41"/>
      <c r="TOB19" s="41"/>
      <c r="TOC19" s="41"/>
      <c r="TOD19" s="41"/>
      <c r="TOE19" s="41"/>
      <c r="TOF19" s="41"/>
      <c r="TOG19" s="41"/>
      <c r="TOH19" s="41"/>
      <c r="TOI19" s="41"/>
      <c r="TOJ19" s="41"/>
      <c r="TOK19" s="41"/>
      <c r="TOL19" s="41"/>
      <c r="TOM19" s="41"/>
      <c r="TON19" s="41"/>
      <c r="TOO19" s="41"/>
      <c r="TOP19" s="41"/>
      <c r="TOQ19" s="41"/>
      <c r="TOR19" s="41"/>
      <c r="TOS19" s="41"/>
      <c r="TOT19" s="41"/>
      <c r="TOU19" s="41"/>
      <c r="TOV19" s="41"/>
      <c r="TOW19" s="41"/>
      <c r="TOX19" s="41"/>
      <c r="TOY19" s="41"/>
      <c r="TOZ19" s="41"/>
      <c r="TPA19" s="41"/>
      <c r="TPB19" s="41"/>
      <c r="TPC19" s="41"/>
      <c r="TPD19" s="41"/>
      <c r="TPE19" s="41"/>
      <c r="TPF19" s="41"/>
      <c r="TPG19" s="41"/>
      <c r="TPH19" s="41"/>
      <c r="TPI19" s="41"/>
      <c r="TPJ19" s="41"/>
      <c r="TPK19" s="41"/>
      <c r="TPL19" s="41"/>
      <c r="TPM19" s="41"/>
      <c r="TPN19" s="41"/>
      <c r="TPO19" s="41"/>
      <c r="TPP19" s="41"/>
      <c r="TPQ19" s="41"/>
      <c r="TPR19" s="41"/>
      <c r="TPS19" s="41"/>
      <c r="TPT19" s="41"/>
      <c r="TPU19" s="41"/>
      <c r="TPV19" s="41"/>
      <c r="TPW19" s="41"/>
      <c r="TPX19" s="41"/>
      <c r="TPY19" s="41"/>
      <c r="TPZ19" s="41"/>
      <c r="TQA19" s="41"/>
      <c r="TQB19" s="41"/>
      <c r="TQC19" s="41"/>
      <c r="TQD19" s="41"/>
      <c r="TQE19" s="41"/>
      <c r="TQF19" s="41"/>
      <c r="TQG19" s="41"/>
      <c r="TQH19" s="41"/>
      <c r="TQI19" s="41"/>
      <c r="TQJ19" s="41"/>
      <c r="TQK19" s="41"/>
      <c r="TQL19" s="41"/>
      <c r="TQM19" s="41"/>
      <c r="TQN19" s="41"/>
      <c r="TQO19" s="41"/>
      <c r="TQP19" s="41"/>
      <c r="TQQ19" s="41"/>
      <c r="TQR19" s="41"/>
      <c r="TQS19" s="41"/>
      <c r="TQT19" s="41"/>
      <c r="TQU19" s="41"/>
      <c r="TQV19" s="41"/>
      <c r="TQW19" s="41"/>
      <c r="TQX19" s="41"/>
      <c r="TQY19" s="41"/>
      <c r="TQZ19" s="41"/>
      <c r="TRA19" s="41"/>
      <c r="TRB19" s="41"/>
      <c r="TRC19" s="41"/>
      <c r="TRD19" s="41"/>
      <c r="TRE19" s="41"/>
      <c r="TRF19" s="41"/>
      <c r="TRG19" s="41"/>
      <c r="TRH19" s="41"/>
      <c r="TRI19" s="41"/>
      <c r="TRJ19" s="41"/>
      <c r="TRK19" s="41"/>
      <c r="TRL19" s="41"/>
      <c r="TRM19" s="41"/>
      <c r="TRN19" s="41"/>
      <c r="TRO19" s="41"/>
      <c r="TRP19" s="41"/>
      <c r="TRQ19" s="41"/>
      <c r="TRR19" s="41"/>
      <c r="TRS19" s="41"/>
      <c r="TRT19" s="41"/>
      <c r="TRU19" s="41"/>
      <c r="TRV19" s="41"/>
      <c r="TRW19" s="41"/>
      <c r="TRX19" s="41"/>
      <c r="TRY19" s="41"/>
      <c r="TRZ19" s="41"/>
      <c r="TSA19" s="41"/>
      <c r="TSB19" s="41"/>
      <c r="TSC19" s="41"/>
      <c r="TSD19" s="41"/>
      <c r="TSE19" s="41"/>
      <c r="TSF19" s="41"/>
      <c r="TSG19" s="41"/>
      <c r="TSH19" s="41"/>
      <c r="TSI19" s="41"/>
      <c r="TSJ19" s="41"/>
      <c r="TSK19" s="41"/>
      <c r="TSL19" s="41"/>
      <c r="TSM19" s="41"/>
      <c r="TSN19" s="41"/>
      <c r="TSO19" s="41"/>
      <c r="TSP19" s="41"/>
      <c r="TSQ19" s="41"/>
      <c r="TSR19" s="41"/>
      <c r="TSS19" s="41"/>
      <c r="TST19" s="41"/>
      <c r="TSU19" s="41"/>
      <c r="TSV19" s="41"/>
      <c r="TSW19" s="41"/>
      <c r="TSX19" s="41"/>
      <c r="TSY19" s="41"/>
      <c r="TSZ19" s="41"/>
      <c r="TTA19" s="41"/>
      <c r="TTB19" s="41"/>
      <c r="TTC19" s="41"/>
      <c r="TTD19" s="41"/>
      <c r="TTE19" s="41"/>
      <c r="TTF19" s="41"/>
      <c r="TTG19" s="41"/>
      <c r="TTH19" s="41"/>
      <c r="TTI19" s="41"/>
      <c r="TTJ19" s="41"/>
      <c r="TTK19" s="41"/>
      <c r="TTL19" s="41"/>
      <c r="TTM19" s="41"/>
      <c r="TTN19" s="41"/>
      <c r="TTO19" s="41"/>
      <c r="TTP19" s="41"/>
      <c r="TTQ19" s="41"/>
      <c r="TTR19" s="41"/>
      <c r="TTS19" s="41"/>
      <c r="TTT19" s="41"/>
      <c r="TTU19" s="41"/>
      <c r="TTV19" s="41"/>
      <c r="TTW19" s="41"/>
      <c r="TTX19" s="41"/>
      <c r="TTY19" s="41"/>
      <c r="TTZ19" s="41"/>
      <c r="TUA19" s="41"/>
      <c r="TUB19" s="41"/>
      <c r="TUC19" s="41"/>
      <c r="TUD19" s="41"/>
      <c r="TUE19" s="41"/>
      <c r="TUF19" s="41"/>
      <c r="TUG19" s="41"/>
      <c r="TUH19" s="41"/>
      <c r="TUI19" s="41"/>
      <c r="TUJ19" s="41"/>
      <c r="TUK19" s="41"/>
      <c r="TUL19" s="41"/>
      <c r="TUM19" s="41"/>
      <c r="TUN19" s="41"/>
      <c r="TUO19" s="41"/>
      <c r="TUP19" s="41"/>
      <c r="TUQ19" s="41"/>
      <c r="TUR19" s="41"/>
      <c r="TUS19" s="41"/>
      <c r="TUT19" s="41"/>
      <c r="TUU19" s="41"/>
      <c r="TUV19" s="41"/>
      <c r="TUW19" s="41"/>
      <c r="TUX19" s="41"/>
      <c r="TUY19" s="41"/>
      <c r="TUZ19" s="41"/>
      <c r="TVA19" s="41"/>
      <c r="TVB19" s="41"/>
      <c r="TVC19" s="41"/>
      <c r="TVD19" s="41"/>
      <c r="TVE19" s="41"/>
      <c r="TVF19" s="41"/>
      <c r="TVG19" s="41"/>
      <c r="TVH19" s="41"/>
      <c r="TVI19" s="41"/>
      <c r="TVJ19" s="41"/>
      <c r="TVK19" s="41"/>
      <c r="TVL19" s="41"/>
      <c r="TVM19" s="41"/>
      <c r="TVN19" s="41"/>
      <c r="TVO19" s="41"/>
      <c r="TVP19" s="41"/>
      <c r="TVQ19" s="41"/>
      <c r="TVR19" s="41"/>
      <c r="TVS19" s="41"/>
      <c r="TVT19" s="41"/>
      <c r="TVU19" s="41"/>
      <c r="TVV19" s="41"/>
      <c r="TVW19" s="41"/>
      <c r="TVX19" s="41"/>
      <c r="TVY19" s="41"/>
      <c r="TVZ19" s="41"/>
      <c r="TWA19" s="41"/>
      <c r="TWB19" s="41"/>
      <c r="TWC19" s="41"/>
      <c r="TWD19" s="41"/>
      <c r="TWE19" s="41"/>
      <c r="TWF19" s="41"/>
      <c r="TWG19" s="41"/>
      <c r="TWH19" s="41"/>
      <c r="TWI19" s="41"/>
      <c r="TWJ19" s="41"/>
      <c r="TWK19" s="41"/>
      <c r="TWL19" s="41"/>
      <c r="TWM19" s="41"/>
      <c r="TWN19" s="41"/>
      <c r="TWO19" s="41"/>
      <c r="TWP19" s="41"/>
      <c r="TWQ19" s="41"/>
      <c r="TWR19" s="41"/>
      <c r="TWS19" s="41"/>
      <c r="TWT19" s="41"/>
      <c r="TWU19" s="41"/>
      <c r="TWV19" s="41"/>
      <c r="TWW19" s="41"/>
      <c r="TWX19" s="41"/>
      <c r="TWY19" s="41"/>
      <c r="TWZ19" s="41"/>
      <c r="TXA19" s="41"/>
      <c r="TXB19" s="41"/>
      <c r="TXC19" s="41"/>
      <c r="TXD19" s="41"/>
      <c r="TXE19" s="41"/>
      <c r="TXF19" s="41"/>
      <c r="TXG19" s="41"/>
      <c r="TXH19" s="41"/>
      <c r="TXI19" s="41"/>
      <c r="TXJ19" s="41"/>
      <c r="TXK19" s="41"/>
      <c r="TXL19" s="41"/>
      <c r="TXM19" s="41"/>
      <c r="TXN19" s="41"/>
      <c r="TXO19" s="41"/>
      <c r="TXP19" s="41"/>
      <c r="TXQ19" s="41"/>
      <c r="TXR19" s="41"/>
      <c r="TXS19" s="41"/>
      <c r="TXT19" s="41"/>
      <c r="TXU19" s="41"/>
      <c r="TXV19" s="41"/>
      <c r="TXW19" s="41"/>
      <c r="TXX19" s="41"/>
      <c r="TXY19" s="41"/>
      <c r="TXZ19" s="41"/>
      <c r="TYA19" s="41"/>
      <c r="TYB19" s="41"/>
      <c r="TYC19" s="41"/>
      <c r="TYD19" s="41"/>
      <c r="TYE19" s="41"/>
      <c r="TYF19" s="41"/>
      <c r="TYG19" s="41"/>
      <c r="TYH19" s="41"/>
      <c r="TYI19" s="41"/>
      <c r="TYJ19" s="41"/>
      <c r="TYK19" s="41"/>
      <c r="TYL19" s="41"/>
      <c r="TYM19" s="41"/>
      <c r="TYN19" s="41"/>
      <c r="TYO19" s="41"/>
      <c r="TYP19" s="41"/>
      <c r="TYQ19" s="41"/>
      <c r="TYR19" s="41"/>
      <c r="TYS19" s="41"/>
      <c r="TYT19" s="41"/>
      <c r="TYU19" s="41"/>
      <c r="TYV19" s="41"/>
      <c r="TYW19" s="41"/>
      <c r="TYX19" s="41"/>
      <c r="TYY19" s="41"/>
      <c r="TYZ19" s="41"/>
      <c r="TZA19" s="41"/>
      <c r="TZB19" s="41"/>
      <c r="TZC19" s="41"/>
      <c r="TZD19" s="41"/>
      <c r="TZE19" s="41"/>
      <c r="TZF19" s="41"/>
      <c r="TZG19" s="41"/>
      <c r="TZH19" s="41"/>
      <c r="TZI19" s="41"/>
      <c r="TZJ19" s="41"/>
      <c r="TZK19" s="41"/>
      <c r="TZL19" s="41"/>
      <c r="TZM19" s="41"/>
      <c r="TZN19" s="41"/>
      <c r="TZO19" s="41"/>
      <c r="TZP19" s="41"/>
      <c r="TZQ19" s="41"/>
      <c r="TZR19" s="41"/>
      <c r="TZS19" s="41"/>
      <c r="TZT19" s="41"/>
      <c r="TZU19" s="41"/>
      <c r="TZV19" s="41"/>
      <c r="TZW19" s="41"/>
      <c r="TZX19" s="41"/>
      <c r="TZY19" s="41"/>
      <c r="TZZ19" s="41"/>
      <c r="UAA19" s="41"/>
      <c r="UAB19" s="41"/>
      <c r="UAC19" s="41"/>
      <c r="UAD19" s="41"/>
      <c r="UAE19" s="41"/>
      <c r="UAF19" s="41"/>
      <c r="UAG19" s="41"/>
      <c r="UAH19" s="41"/>
      <c r="UAI19" s="41"/>
      <c r="UAJ19" s="41"/>
      <c r="UAK19" s="41"/>
      <c r="UAL19" s="41"/>
      <c r="UAM19" s="41"/>
      <c r="UAN19" s="41"/>
      <c r="UAO19" s="41"/>
      <c r="UAP19" s="41"/>
      <c r="UAQ19" s="41"/>
      <c r="UAR19" s="41"/>
      <c r="UAS19" s="41"/>
      <c r="UAT19" s="41"/>
      <c r="UAU19" s="41"/>
      <c r="UAV19" s="41"/>
      <c r="UAW19" s="41"/>
      <c r="UAX19" s="41"/>
      <c r="UAY19" s="41"/>
      <c r="UAZ19" s="41"/>
      <c r="UBA19" s="41"/>
      <c r="UBB19" s="41"/>
      <c r="UBC19" s="41"/>
      <c r="UBD19" s="41"/>
      <c r="UBE19" s="41"/>
      <c r="UBF19" s="41"/>
      <c r="UBG19" s="41"/>
      <c r="UBH19" s="41"/>
      <c r="UBI19" s="41"/>
      <c r="UBJ19" s="41"/>
      <c r="UBK19" s="41"/>
      <c r="UBL19" s="41"/>
      <c r="UBM19" s="41"/>
      <c r="UBN19" s="41"/>
      <c r="UBO19" s="41"/>
      <c r="UBP19" s="41"/>
      <c r="UBQ19" s="41"/>
      <c r="UBR19" s="41"/>
      <c r="UBS19" s="41"/>
      <c r="UBT19" s="41"/>
      <c r="UBU19" s="41"/>
      <c r="UBV19" s="41"/>
      <c r="UBW19" s="41"/>
      <c r="UBX19" s="41"/>
      <c r="UBY19" s="41"/>
      <c r="UBZ19" s="41"/>
      <c r="UCA19" s="41"/>
      <c r="UCB19" s="41"/>
      <c r="UCC19" s="41"/>
      <c r="UCD19" s="41"/>
      <c r="UCE19" s="41"/>
      <c r="UCF19" s="41"/>
      <c r="UCG19" s="41"/>
      <c r="UCH19" s="41"/>
      <c r="UCI19" s="41"/>
      <c r="UCJ19" s="41"/>
      <c r="UCK19" s="41"/>
      <c r="UCL19" s="41"/>
      <c r="UCM19" s="41"/>
      <c r="UCN19" s="41"/>
      <c r="UCO19" s="41"/>
      <c r="UCP19" s="41"/>
      <c r="UCQ19" s="41"/>
      <c r="UCR19" s="41"/>
      <c r="UCS19" s="41"/>
      <c r="UCT19" s="41"/>
      <c r="UCU19" s="41"/>
      <c r="UCV19" s="41"/>
      <c r="UCW19" s="41"/>
      <c r="UCX19" s="41"/>
      <c r="UCY19" s="41"/>
      <c r="UCZ19" s="41"/>
      <c r="UDA19" s="41"/>
      <c r="UDB19" s="41"/>
      <c r="UDC19" s="41"/>
      <c r="UDD19" s="41"/>
      <c r="UDE19" s="41"/>
      <c r="UDF19" s="41"/>
      <c r="UDG19" s="41"/>
      <c r="UDH19" s="41"/>
      <c r="UDI19" s="41"/>
      <c r="UDJ19" s="41"/>
      <c r="UDK19" s="41"/>
      <c r="UDL19" s="41"/>
      <c r="UDM19" s="41"/>
      <c r="UDN19" s="41"/>
      <c r="UDO19" s="41"/>
      <c r="UDP19" s="41"/>
      <c r="UDQ19" s="41"/>
      <c r="UDR19" s="41"/>
      <c r="UDS19" s="41"/>
      <c r="UDT19" s="41"/>
      <c r="UDU19" s="41"/>
      <c r="UDV19" s="41"/>
      <c r="UDW19" s="41"/>
      <c r="UDX19" s="41"/>
      <c r="UDY19" s="41"/>
      <c r="UDZ19" s="41"/>
      <c r="UEA19" s="41"/>
      <c r="UEB19" s="41"/>
      <c r="UEC19" s="41"/>
      <c r="UED19" s="41"/>
      <c r="UEE19" s="41"/>
      <c r="UEF19" s="41"/>
      <c r="UEG19" s="41"/>
      <c r="UEH19" s="41"/>
      <c r="UEI19" s="41"/>
      <c r="UEJ19" s="41"/>
      <c r="UEK19" s="41"/>
      <c r="UEL19" s="41"/>
      <c r="UEM19" s="41"/>
      <c r="UEN19" s="41"/>
      <c r="UEO19" s="41"/>
      <c r="UEP19" s="41"/>
      <c r="UEQ19" s="41"/>
      <c r="UER19" s="41"/>
      <c r="UES19" s="41"/>
      <c r="UET19" s="41"/>
      <c r="UEU19" s="41"/>
      <c r="UEV19" s="41"/>
      <c r="UEW19" s="41"/>
      <c r="UEX19" s="41"/>
      <c r="UEY19" s="41"/>
      <c r="UEZ19" s="41"/>
      <c r="UFA19" s="41"/>
      <c r="UFB19" s="41"/>
      <c r="UFC19" s="41"/>
      <c r="UFD19" s="41"/>
      <c r="UFE19" s="41"/>
      <c r="UFF19" s="41"/>
      <c r="UFG19" s="41"/>
      <c r="UFH19" s="41"/>
      <c r="UFI19" s="41"/>
      <c r="UFJ19" s="41"/>
      <c r="UFK19" s="41"/>
      <c r="UFL19" s="41"/>
      <c r="UFM19" s="41"/>
      <c r="UFN19" s="41"/>
      <c r="UFO19" s="41"/>
      <c r="UFP19" s="41"/>
      <c r="UFQ19" s="41"/>
      <c r="UFR19" s="41"/>
      <c r="UFS19" s="41"/>
      <c r="UFT19" s="41"/>
      <c r="UFU19" s="41"/>
      <c r="UFV19" s="41"/>
      <c r="UFW19" s="41"/>
      <c r="UFX19" s="41"/>
      <c r="UFY19" s="41"/>
      <c r="UFZ19" s="41"/>
      <c r="UGA19" s="41"/>
      <c r="UGB19" s="41"/>
      <c r="UGC19" s="41"/>
      <c r="UGD19" s="41"/>
      <c r="UGE19" s="41"/>
      <c r="UGF19" s="41"/>
      <c r="UGG19" s="41"/>
      <c r="UGH19" s="41"/>
      <c r="UGI19" s="41"/>
      <c r="UGJ19" s="41"/>
      <c r="UGK19" s="41"/>
      <c r="UGL19" s="41"/>
      <c r="UGM19" s="41"/>
      <c r="UGN19" s="41"/>
      <c r="UGO19" s="41"/>
      <c r="UGP19" s="41"/>
      <c r="UGQ19" s="41"/>
      <c r="UGR19" s="41"/>
      <c r="UGS19" s="41"/>
      <c r="UGT19" s="41"/>
      <c r="UGU19" s="41"/>
      <c r="UGV19" s="41"/>
      <c r="UGW19" s="41"/>
      <c r="UGX19" s="41"/>
      <c r="UGY19" s="41"/>
      <c r="UGZ19" s="41"/>
      <c r="UHA19" s="41"/>
      <c r="UHB19" s="41"/>
      <c r="UHC19" s="41"/>
      <c r="UHD19" s="41"/>
      <c r="UHE19" s="41"/>
      <c r="UHF19" s="41"/>
      <c r="UHG19" s="41"/>
      <c r="UHH19" s="41"/>
      <c r="UHI19" s="41"/>
      <c r="UHJ19" s="41"/>
      <c r="UHK19" s="41"/>
      <c r="UHL19" s="41"/>
      <c r="UHM19" s="41"/>
      <c r="UHN19" s="41"/>
      <c r="UHO19" s="41"/>
      <c r="UHP19" s="41"/>
      <c r="UHQ19" s="41"/>
      <c r="UHR19" s="41"/>
      <c r="UHS19" s="41"/>
      <c r="UHT19" s="41"/>
      <c r="UHU19" s="41"/>
      <c r="UHV19" s="41"/>
      <c r="UHW19" s="41"/>
      <c r="UHX19" s="41"/>
      <c r="UHY19" s="41"/>
      <c r="UHZ19" s="41"/>
      <c r="UIA19" s="41"/>
      <c r="UIB19" s="41"/>
      <c r="UIC19" s="41"/>
      <c r="UID19" s="41"/>
      <c r="UIE19" s="41"/>
      <c r="UIF19" s="41"/>
      <c r="UIG19" s="41"/>
      <c r="UIH19" s="41"/>
      <c r="UII19" s="41"/>
      <c r="UIJ19" s="41"/>
      <c r="UIK19" s="41"/>
      <c r="UIL19" s="41"/>
      <c r="UIM19" s="41"/>
      <c r="UIN19" s="41"/>
      <c r="UIO19" s="41"/>
      <c r="UIP19" s="41"/>
      <c r="UIQ19" s="41"/>
      <c r="UIR19" s="41"/>
      <c r="UIS19" s="41"/>
      <c r="UIT19" s="41"/>
      <c r="UIU19" s="41"/>
      <c r="UIV19" s="41"/>
      <c r="UIW19" s="41"/>
      <c r="UIX19" s="41"/>
      <c r="UIY19" s="41"/>
      <c r="UIZ19" s="41"/>
      <c r="UJA19" s="41"/>
      <c r="UJB19" s="41"/>
      <c r="UJC19" s="41"/>
      <c r="UJD19" s="41"/>
      <c r="UJE19" s="41"/>
      <c r="UJF19" s="41"/>
      <c r="UJG19" s="41"/>
      <c r="UJH19" s="41"/>
      <c r="UJI19" s="41"/>
      <c r="UJJ19" s="41"/>
      <c r="UJK19" s="41"/>
      <c r="UJL19" s="41"/>
      <c r="UJM19" s="41"/>
      <c r="UJN19" s="41"/>
      <c r="UJO19" s="41"/>
      <c r="UJP19" s="41"/>
      <c r="UJQ19" s="41"/>
      <c r="UJR19" s="41"/>
      <c r="UJS19" s="41"/>
      <c r="UJT19" s="41"/>
      <c r="UJU19" s="41"/>
      <c r="UJV19" s="41"/>
      <c r="UJW19" s="41"/>
      <c r="UJX19" s="41"/>
      <c r="UJY19" s="41"/>
      <c r="UJZ19" s="41"/>
      <c r="UKA19" s="41"/>
      <c r="UKB19" s="41"/>
      <c r="UKC19" s="41"/>
      <c r="UKD19" s="41"/>
      <c r="UKE19" s="41"/>
      <c r="UKF19" s="41"/>
      <c r="UKG19" s="41"/>
      <c r="UKH19" s="41"/>
      <c r="UKI19" s="41"/>
      <c r="UKJ19" s="41"/>
      <c r="UKK19" s="41"/>
      <c r="UKL19" s="41"/>
      <c r="UKM19" s="41"/>
      <c r="UKN19" s="41"/>
      <c r="UKO19" s="41"/>
      <c r="UKP19" s="41"/>
      <c r="UKQ19" s="41"/>
      <c r="UKR19" s="41"/>
      <c r="UKS19" s="41"/>
      <c r="UKT19" s="41"/>
      <c r="UKU19" s="41"/>
      <c r="UKV19" s="41"/>
      <c r="UKW19" s="41"/>
      <c r="UKX19" s="41"/>
      <c r="UKY19" s="41"/>
      <c r="UKZ19" s="41"/>
      <c r="ULA19" s="41"/>
      <c r="ULB19" s="41"/>
      <c r="ULC19" s="41"/>
      <c r="ULD19" s="41"/>
      <c r="ULE19" s="41"/>
      <c r="ULF19" s="41"/>
      <c r="ULG19" s="41"/>
      <c r="ULH19" s="41"/>
      <c r="ULI19" s="41"/>
      <c r="ULJ19" s="41"/>
      <c r="ULK19" s="41"/>
      <c r="ULL19" s="41"/>
      <c r="ULM19" s="41"/>
      <c r="ULN19" s="41"/>
      <c r="ULO19" s="41"/>
      <c r="ULP19" s="41"/>
      <c r="ULQ19" s="41"/>
      <c r="ULR19" s="41"/>
      <c r="ULS19" s="41"/>
      <c r="ULT19" s="41"/>
      <c r="ULU19" s="41"/>
      <c r="ULV19" s="41"/>
      <c r="ULW19" s="41"/>
      <c r="ULX19" s="41"/>
      <c r="ULY19" s="41"/>
      <c r="ULZ19" s="41"/>
      <c r="UMA19" s="41"/>
      <c r="UMB19" s="41"/>
      <c r="UMC19" s="41"/>
      <c r="UMD19" s="41"/>
      <c r="UME19" s="41"/>
      <c r="UMF19" s="41"/>
      <c r="UMG19" s="41"/>
      <c r="UMH19" s="41"/>
      <c r="UMI19" s="41"/>
      <c r="UMJ19" s="41"/>
      <c r="UMK19" s="41"/>
      <c r="UML19" s="41"/>
      <c r="UMM19" s="41"/>
      <c r="UMN19" s="41"/>
      <c r="UMO19" s="41"/>
      <c r="UMP19" s="41"/>
      <c r="UMQ19" s="41"/>
      <c r="UMR19" s="41"/>
      <c r="UMS19" s="41"/>
      <c r="UMT19" s="41"/>
      <c r="UMU19" s="41"/>
      <c r="UMV19" s="41"/>
      <c r="UMW19" s="41"/>
      <c r="UMX19" s="41"/>
      <c r="UMY19" s="41"/>
      <c r="UMZ19" s="41"/>
      <c r="UNA19" s="41"/>
      <c r="UNB19" s="41"/>
      <c r="UNC19" s="41"/>
      <c r="UND19" s="41"/>
      <c r="UNE19" s="41"/>
      <c r="UNF19" s="41"/>
      <c r="UNG19" s="41"/>
      <c r="UNH19" s="41"/>
      <c r="UNI19" s="41"/>
      <c r="UNJ19" s="41"/>
      <c r="UNK19" s="41"/>
      <c r="UNL19" s="41"/>
      <c r="UNM19" s="41"/>
      <c r="UNN19" s="41"/>
      <c r="UNO19" s="41"/>
      <c r="UNP19" s="41"/>
      <c r="UNQ19" s="41"/>
      <c r="UNR19" s="41"/>
      <c r="UNS19" s="41"/>
      <c r="UNT19" s="41"/>
      <c r="UNU19" s="41"/>
      <c r="UNV19" s="41"/>
      <c r="UNW19" s="41"/>
      <c r="UNX19" s="41"/>
      <c r="UNY19" s="41"/>
      <c r="UNZ19" s="41"/>
      <c r="UOA19" s="41"/>
      <c r="UOB19" s="41"/>
      <c r="UOC19" s="41"/>
      <c r="UOD19" s="41"/>
      <c r="UOE19" s="41"/>
      <c r="UOF19" s="41"/>
      <c r="UOG19" s="41"/>
      <c r="UOH19" s="41"/>
      <c r="UOI19" s="41"/>
      <c r="UOJ19" s="41"/>
      <c r="UOK19" s="41"/>
      <c r="UOL19" s="41"/>
      <c r="UOM19" s="41"/>
      <c r="UON19" s="41"/>
      <c r="UOO19" s="41"/>
      <c r="UOP19" s="41"/>
      <c r="UOQ19" s="41"/>
      <c r="UOR19" s="41"/>
      <c r="UOS19" s="41"/>
      <c r="UOT19" s="41"/>
      <c r="UOU19" s="41"/>
      <c r="UOV19" s="41"/>
      <c r="UOW19" s="41"/>
      <c r="UOX19" s="41"/>
      <c r="UOY19" s="41"/>
      <c r="UOZ19" s="41"/>
      <c r="UPA19" s="41"/>
      <c r="UPB19" s="41"/>
      <c r="UPC19" s="41"/>
      <c r="UPD19" s="41"/>
      <c r="UPE19" s="41"/>
      <c r="UPF19" s="41"/>
      <c r="UPG19" s="41"/>
      <c r="UPH19" s="41"/>
      <c r="UPI19" s="41"/>
      <c r="UPJ19" s="41"/>
      <c r="UPK19" s="41"/>
      <c r="UPL19" s="41"/>
      <c r="UPM19" s="41"/>
      <c r="UPN19" s="41"/>
      <c r="UPO19" s="41"/>
      <c r="UPP19" s="41"/>
      <c r="UPQ19" s="41"/>
      <c r="UPR19" s="41"/>
      <c r="UPS19" s="41"/>
      <c r="UPT19" s="41"/>
      <c r="UPU19" s="41"/>
      <c r="UPV19" s="41"/>
      <c r="UPW19" s="41"/>
      <c r="UPX19" s="41"/>
      <c r="UPY19" s="41"/>
      <c r="UPZ19" s="41"/>
      <c r="UQA19" s="41"/>
      <c r="UQB19" s="41"/>
      <c r="UQC19" s="41"/>
      <c r="UQD19" s="41"/>
      <c r="UQE19" s="41"/>
      <c r="UQF19" s="41"/>
      <c r="UQG19" s="41"/>
      <c r="UQH19" s="41"/>
      <c r="UQI19" s="41"/>
      <c r="UQJ19" s="41"/>
      <c r="UQK19" s="41"/>
      <c r="UQL19" s="41"/>
      <c r="UQM19" s="41"/>
      <c r="UQN19" s="41"/>
      <c r="UQO19" s="41"/>
      <c r="UQP19" s="41"/>
      <c r="UQQ19" s="41"/>
      <c r="UQR19" s="41"/>
      <c r="UQS19" s="41"/>
      <c r="UQT19" s="41"/>
      <c r="UQU19" s="41"/>
      <c r="UQV19" s="41"/>
      <c r="UQW19" s="41"/>
      <c r="UQX19" s="41"/>
      <c r="UQY19" s="41"/>
      <c r="UQZ19" s="41"/>
      <c r="URA19" s="41"/>
      <c r="URB19" s="41"/>
      <c r="URC19" s="41"/>
      <c r="URD19" s="41"/>
      <c r="URE19" s="41"/>
      <c r="URF19" s="41"/>
      <c r="URG19" s="41"/>
      <c r="URH19" s="41"/>
      <c r="URI19" s="41"/>
      <c r="URJ19" s="41"/>
      <c r="URK19" s="41"/>
      <c r="URL19" s="41"/>
      <c r="URM19" s="41"/>
      <c r="URN19" s="41"/>
      <c r="URO19" s="41"/>
      <c r="URP19" s="41"/>
      <c r="URQ19" s="41"/>
      <c r="URR19" s="41"/>
      <c r="URS19" s="41"/>
      <c r="URT19" s="41"/>
      <c r="URU19" s="41"/>
      <c r="URV19" s="41"/>
      <c r="URW19" s="41"/>
      <c r="URX19" s="41"/>
      <c r="URY19" s="41"/>
      <c r="URZ19" s="41"/>
      <c r="USA19" s="41"/>
      <c r="USB19" s="41"/>
      <c r="USC19" s="41"/>
      <c r="USD19" s="41"/>
      <c r="USE19" s="41"/>
      <c r="USF19" s="41"/>
      <c r="USG19" s="41"/>
      <c r="USH19" s="41"/>
      <c r="USI19" s="41"/>
      <c r="USJ19" s="41"/>
      <c r="USK19" s="41"/>
      <c r="USL19" s="41"/>
      <c r="USM19" s="41"/>
      <c r="USN19" s="41"/>
      <c r="USO19" s="41"/>
      <c r="USP19" s="41"/>
      <c r="USQ19" s="41"/>
      <c r="USR19" s="41"/>
      <c r="USS19" s="41"/>
      <c r="UST19" s="41"/>
      <c r="USU19" s="41"/>
      <c r="USV19" s="41"/>
      <c r="USW19" s="41"/>
      <c r="USX19" s="41"/>
      <c r="USY19" s="41"/>
      <c r="USZ19" s="41"/>
      <c r="UTA19" s="41"/>
      <c r="UTB19" s="41"/>
      <c r="UTC19" s="41"/>
      <c r="UTD19" s="41"/>
      <c r="UTE19" s="41"/>
      <c r="UTF19" s="41"/>
      <c r="UTG19" s="41"/>
      <c r="UTH19" s="41"/>
      <c r="UTI19" s="41"/>
      <c r="UTJ19" s="41"/>
      <c r="UTK19" s="41"/>
      <c r="UTL19" s="41"/>
      <c r="UTM19" s="41"/>
      <c r="UTN19" s="41"/>
      <c r="UTO19" s="41"/>
      <c r="UTP19" s="41"/>
      <c r="UTQ19" s="41"/>
      <c r="UTR19" s="41"/>
      <c r="UTS19" s="41"/>
      <c r="UTT19" s="41"/>
      <c r="UTU19" s="41"/>
      <c r="UTV19" s="41"/>
      <c r="UTW19" s="41"/>
      <c r="UTX19" s="41"/>
      <c r="UTY19" s="41"/>
      <c r="UTZ19" s="41"/>
      <c r="UUA19" s="41"/>
      <c r="UUB19" s="41"/>
      <c r="UUC19" s="41"/>
      <c r="UUD19" s="41"/>
      <c r="UUE19" s="41"/>
      <c r="UUF19" s="41"/>
      <c r="UUG19" s="41"/>
      <c r="UUH19" s="41"/>
      <c r="UUI19" s="41"/>
      <c r="UUJ19" s="41"/>
      <c r="UUK19" s="41"/>
      <c r="UUL19" s="41"/>
      <c r="UUM19" s="41"/>
      <c r="UUN19" s="41"/>
      <c r="UUO19" s="41"/>
      <c r="UUP19" s="41"/>
      <c r="UUQ19" s="41"/>
      <c r="UUR19" s="41"/>
      <c r="UUS19" s="41"/>
      <c r="UUT19" s="41"/>
      <c r="UUU19" s="41"/>
      <c r="UUV19" s="41"/>
      <c r="UUW19" s="41"/>
      <c r="UUX19" s="41"/>
      <c r="UUY19" s="41"/>
      <c r="UUZ19" s="41"/>
      <c r="UVA19" s="41"/>
      <c r="UVB19" s="41"/>
      <c r="UVC19" s="41"/>
      <c r="UVD19" s="41"/>
      <c r="UVE19" s="41"/>
      <c r="UVF19" s="41"/>
      <c r="UVG19" s="41"/>
      <c r="UVH19" s="41"/>
      <c r="UVI19" s="41"/>
      <c r="UVJ19" s="41"/>
      <c r="UVK19" s="41"/>
      <c r="UVL19" s="41"/>
      <c r="UVM19" s="41"/>
      <c r="UVN19" s="41"/>
      <c r="UVO19" s="41"/>
      <c r="UVP19" s="41"/>
      <c r="UVQ19" s="41"/>
      <c r="UVR19" s="41"/>
      <c r="UVS19" s="41"/>
      <c r="UVT19" s="41"/>
      <c r="UVU19" s="41"/>
      <c r="UVV19" s="41"/>
      <c r="UVW19" s="41"/>
      <c r="UVX19" s="41"/>
      <c r="UVY19" s="41"/>
      <c r="UVZ19" s="41"/>
      <c r="UWA19" s="41"/>
      <c r="UWB19" s="41"/>
      <c r="UWC19" s="41"/>
      <c r="UWD19" s="41"/>
      <c r="UWE19" s="41"/>
      <c r="UWF19" s="41"/>
      <c r="UWG19" s="41"/>
      <c r="UWH19" s="41"/>
      <c r="UWI19" s="41"/>
      <c r="UWJ19" s="41"/>
      <c r="UWK19" s="41"/>
      <c r="UWL19" s="41"/>
      <c r="UWM19" s="41"/>
      <c r="UWN19" s="41"/>
      <c r="UWO19" s="41"/>
      <c r="UWP19" s="41"/>
      <c r="UWQ19" s="41"/>
      <c r="UWR19" s="41"/>
      <c r="UWS19" s="41"/>
      <c r="UWT19" s="41"/>
      <c r="UWU19" s="41"/>
      <c r="UWV19" s="41"/>
      <c r="UWW19" s="41"/>
      <c r="UWX19" s="41"/>
      <c r="UWY19" s="41"/>
      <c r="UWZ19" s="41"/>
      <c r="UXA19" s="41"/>
      <c r="UXB19" s="41"/>
      <c r="UXC19" s="41"/>
      <c r="UXD19" s="41"/>
      <c r="UXE19" s="41"/>
      <c r="UXF19" s="41"/>
      <c r="UXG19" s="41"/>
      <c r="UXH19" s="41"/>
      <c r="UXI19" s="41"/>
      <c r="UXJ19" s="41"/>
      <c r="UXK19" s="41"/>
      <c r="UXL19" s="41"/>
      <c r="UXM19" s="41"/>
      <c r="UXN19" s="41"/>
      <c r="UXO19" s="41"/>
      <c r="UXP19" s="41"/>
      <c r="UXQ19" s="41"/>
      <c r="UXR19" s="41"/>
      <c r="UXS19" s="41"/>
      <c r="UXT19" s="41"/>
      <c r="UXU19" s="41"/>
      <c r="UXV19" s="41"/>
      <c r="UXW19" s="41"/>
      <c r="UXX19" s="41"/>
      <c r="UXY19" s="41"/>
      <c r="UXZ19" s="41"/>
      <c r="UYA19" s="41"/>
      <c r="UYB19" s="41"/>
      <c r="UYC19" s="41"/>
      <c r="UYD19" s="41"/>
      <c r="UYE19" s="41"/>
      <c r="UYF19" s="41"/>
      <c r="UYG19" s="41"/>
      <c r="UYH19" s="41"/>
      <c r="UYI19" s="41"/>
      <c r="UYJ19" s="41"/>
      <c r="UYK19" s="41"/>
      <c r="UYL19" s="41"/>
      <c r="UYM19" s="41"/>
      <c r="UYN19" s="41"/>
      <c r="UYO19" s="41"/>
      <c r="UYP19" s="41"/>
      <c r="UYQ19" s="41"/>
      <c r="UYR19" s="41"/>
      <c r="UYS19" s="41"/>
      <c r="UYT19" s="41"/>
      <c r="UYU19" s="41"/>
      <c r="UYV19" s="41"/>
      <c r="UYW19" s="41"/>
      <c r="UYX19" s="41"/>
      <c r="UYY19" s="41"/>
      <c r="UYZ19" s="41"/>
      <c r="UZA19" s="41"/>
      <c r="UZB19" s="41"/>
      <c r="UZC19" s="41"/>
      <c r="UZD19" s="41"/>
      <c r="UZE19" s="41"/>
      <c r="UZF19" s="41"/>
      <c r="UZG19" s="41"/>
      <c r="UZH19" s="41"/>
      <c r="UZI19" s="41"/>
      <c r="UZJ19" s="41"/>
      <c r="UZK19" s="41"/>
      <c r="UZL19" s="41"/>
      <c r="UZM19" s="41"/>
      <c r="UZN19" s="41"/>
      <c r="UZO19" s="41"/>
      <c r="UZP19" s="41"/>
      <c r="UZQ19" s="41"/>
      <c r="UZR19" s="41"/>
      <c r="UZS19" s="41"/>
      <c r="UZT19" s="41"/>
      <c r="UZU19" s="41"/>
      <c r="UZV19" s="41"/>
      <c r="UZW19" s="41"/>
      <c r="UZX19" s="41"/>
      <c r="UZY19" s="41"/>
      <c r="UZZ19" s="41"/>
      <c r="VAA19" s="41"/>
      <c r="VAB19" s="41"/>
      <c r="VAC19" s="41"/>
      <c r="VAD19" s="41"/>
      <c r="VAE19" s="41"/>
      <c r="VAF19" s="41"/>
      <c r="VAG19" s="41"/>
      <c r="VAH19" s="41"/>
      <c r="VAI19" s="41"/>
      <c r="VAJ19" s="41"/>
      <c r="VAK19" s="41"/>
      <c r="VAL19" s="41"/>
      <c r="VAM19" s="41"/>
      <c r="VAN19" s="41"/>
      <c r="VAO19" s="41"/>
      <c r="VAP19" s="41"/>
      <c r="VAQ19" s="41"/>
      <c r="VAR19" s="41"/>
      <c r="VAS19" s="41"/>
      <c r="VAT19" s="41"/>
      <c r="VAU19" s="41"/>
      <c r="VAV19" s="41"/>
      <c r="VAW19" s="41"/>
      <c r="VAX19" s="41"/>
      <c r="VAY19" s="41"/>
      <c r="VAZ19" s="41"/>
      <c r="VBA19" s="41"/>
      <c r="VBB19" s="41"/>
      <c r="VBC19" s="41"/>
      <c r="VBD19" s="41"/>
      <c r="VBE19" s="41"/>
      <c r="VBF19" s="41"/>
      <c r="VBG19" s="41"/>
      <c r="VBH19" s="41"/>
      <c r="VBI19" s="41"/>
      <c r="VBJ19" s="41"/>
      <c r="VBK19" s="41"/>
      <c r="VBL19" s="41"/>
      <c r="VBM19" s="41"/>
      <c r="VBN19" s="41"/>
      <c r="VBO19" s="41"/>
      <c r="VBP19" s="41"/>
      <c r="VBQ19" s="41"/>
      <c r="VBR19" s="41"/>
      <c r="VBS19" s="41"/>
      <c r="VBT19" s="41"/>
      <c r="VBU19" s="41"/>
      <c r="VBV19" s="41"/>
      <c r="VBW19" s="41"/>
      <c r="VBX19" s="41"/>
      <c r="VBY19" s="41"/>
      <c r="VBZ19" s="41"/>
      <c r="VCA19" s="41"/>
      <c r="VCB19" s="41"/>
      <c r="VCC19" s="41"/>
      <c r="VCD19" s="41"/>
      <c r="VCE19" s="41"/>
      <c r="VCF19" s="41"/>
      <c r="VCG19" s="41"/>
      <c r="VCH19" s="41"/>
      <c r="VCI19" s="41"/>
      <c r="VCJ19" s="41"/>
      <c r="VCK19" s="41"/>
      <c r="VCL19" s="41"/>
      <c r="VCM19" s="41"/>
      <c r="VCN19" s="41"/>
      <c r="VCO19" s="41"/>
      <c r="VCP19" s="41"/>
      <c r="VCQ19" s="41"/>
      <c r="VCR19" s="41"/>
      <c r="VCS19" s="41"/>
      <c r="VCT19" s="41"/>
      <c r="VCU19" s="41"/>
      <c r="VCV19" s="41"/>
      <c r="VCW19" s="41"/>
      <c r="VCX19" s="41"/>
      <c r="VCY19" s="41"/>
      <c r="VCZ19" s="41"/>
      <c r="VDA19" s="41"/>
      <c r="VDB19" s="41"/>
      <c r="VDC19" s="41"/>
      <c r="VDD19" s="41"/>
      <c r="VDE19" s="41"/>
      <c r="VDF19" s="41"/>
      <c r="VDG19" s="41"/>
      <c r="VDH19" s="41"/>
      <c r="VDI19" s="41"/>
      <c r="VDJ19" s="41"/>
      <c r="VDK19" s="41"/>
      <c r="VDL19" s="41"/>
      <c r="VDM19" s="41"/>
      <c r="VDN19" s="41"/>
      <c r="VDO19" s="41"/>
      <c r="VDP19" s="41"/>
      <c r="VDQ19" s="41"/>
      <c r="VDR19" s="41"/>
      <c r="VDS19" s="41"/>
      <c r="VDT19" s="41"/>
      <c r="VDU19" s="41"/>
      <c r="VDV19" s="41"/>
      <c r="VDW19" s="41"/>
      <c r="VDX19" s="41"/>
      <c r="VDY19" s="41"/>
      <c r="VDZ19" s="41"/>
      <c r="VEA19" s="41"/>
      <c r="VEB19" s="41"/>
      <c r="VEC19" s="41"/>
      <c r="VED19" s="41"/>
      <c r="VEE19" s="41"/>
      <c r="VEF19" s="41"/>
      <c r="VEG19" s="41"/>
      <c r="VEH19" s="41"/>
      <c r="VEI19" s="41"/>
      <c r="VEJ19" s="41"/>
      <c r="VEK19" s="41"/>
      <c r="VEL19" s="41"/>
      <c r="VEM19" s="41"/>
      <c r="VEN19" s="41"/>
      <c r="VEO19" s="41"/>
      <c r="VEP19" s="41"/>
      <c r="VEQ19" s="41"/>
      <c r="VER19" s="41"/>
      <c r="VES19" s="41"/>
      <c r="VET19" s="41"/>
      <c r="VEU19" s="41"/>
      <c r="VEV19" s="41"/>
      <c r="VEW19" s="41"/>
      <c r="VEX19" s="41"/>
      <c r="VEY19" s="41"/>
      <c r="VEZ19" s="41"/>
      <c r="VFA19" s="41"/>
      <c r="VFB19" s="41"/>
      <c r="VFC19" s="41"/>
      <c r="VFD19" s="41"/>
      <c r="VFE19" s="41"/>
      <c r="VFF19" s="41"/>
      <c r="VFG19" s="41"/>
      <c r="VFH19" s="41"/>
      <c r="VFI19" s="41"/>
      <c r="VFJ19" s="41"/>
      <c r="VFK19" s="41"/>
      <c r="VFL19" s="41"/>
      <c r="VFM19" s="41"/>
      <c r="VFN19" s="41"/>
      <c r="VFO19" s="41"/>
      <c r="VFP19" s="41"/>
      <c r="VFQ19" s="41"/>
      <c r="VFR19" s="41"/>
      <c r="VFS19" s="41"/>
      <c r="VFT19" s="41"/>
      <c r="VFU19" s="41"/>
      <c r="VFV19" s="41"/>
      <c r="VFW19" s="41"/>
      <c r="VFX19" s="41"/>
      <c r="VFY19" s="41"/>
      <c r="VFZ19" s="41"/>
      <c r="VGA19" s="41"/>
      <c r="VGB19" s="41"/>
      <c r="VGC19" s="41"/>
      <c r="VGD19" s="41"/>
      <c r="VGE19" s="41"/>
      <c r="VGF19" s="41"/>
      <c r="VGG19" s="41"/>
      <c r="VGH19" s="41"/>
      <c r="VGI19" s="41"/>
      <c r="VGJ19" s="41"/>
      <c r="VGK19" s="41"/>
      <c r="VGL19" s="41"/>
      <c r="VGM19" s="41"/>
      <c r="VGN19" s="41"/>
      <c r="VGO19" s="41"/>
      <c r="VGP19" s="41"/>
      <c r="VGQ19" s="41"/>
      <c r="VGR19" s="41"/>
      <c r="VGS19" s="41"/>
      <c r="VGT19" s="41"/>
      <c r="VGU19" s="41"/>
      <c r="VGV19" s="41"/>
      <c r="VGW19" s="41"/>
      <c r="VGX19" s="41"/>
      <c r="VGY19" s="41"/>
      <c r="VGZ19" s="41"/>
      <c r="VHA19" s="41"/>
      <c r="VHB19" s="41"/>
      <c r="VHC19" s="41"/>
      <c r="VHD19" s="41"/>
      <c r="VHE19" s="41"/>
      <c r="VHF19" s="41"/>
      <c r="VHG19" s="41"/>
      <c r="VHH19" s="41"/>
      <c r="VHI19" s="41"/>
      <c r="VHJ19" s="41"/>
      <c r="VHK19" s="41"/>
      <c r="VHL19" s="41"/>
      <c r="VHM19" s="41"/>
      <c r="VHN19" s="41"/>
      <c r="VHO19" s="41"/>
      <c r="VHP19" s="41"/>
      <c r="VHQ19" s="41"/>
      <c r="VHR19" s="41"/>
      <c r="VHS19" s="41"/>
      <c r="VHT19" s="41"/>
      <c r="VHU19" s="41"/>
      <c r="VHV19" s="41"/>
      <c r="VHW19" s="41"/>
      <c r="VHX19" s="41"/>
      <c r="VHY19" s="41"/>
      <c r="VHZ19" s="41"/>
      <c r="VIA19" s="41"/>
      <c r="VIB19" s="41"/>
      <c r="VIC19" s="41"/>
      <c r="VID19" s="41"/>
      <c r="VIE19" s="41"/>
      <c r="VIF19" s="41"/>
      <c r="VIG19" s="41"/>
      <c r="VIH19" s="41"/>
      <c r="VII19" s="41"/>
      <c r="VIJ19" s="41"/>
      <c r="VIK19" s="41"/>
      <c r="VIL19" s="41"/>
      <c r="VIM19" s="41"/>
      <c r="VIN19" s="41"/>
      <c r="VIO19" s="41"/>
      <c r="VIP19" s="41"/>
      <c r="VIQ19" s="41"/>
      <c r="VIR19" s="41"/>
      <c r="VIS19" s="41"/>
      <c r="VIT19" s="41"/>
      <c r="VIU19" s="41"/>
      <c r="VIV19" s="41"/>
      <c r="VIW19" s="41"/>
      <c r="VIX19" s="41"/>
      <c r="VIY19" s="41"/>
      <c r="VIZ19" s="41"/>
      <c r="VJA19" s="41"/>
      <c r="VJB19" s="41"/>
      <c r="VJC19" s="41"/>
      <c r="VJD19" s="41"/>
      <c r="VJE19" s="41"/>
      <c r="VJF19" s="41"/>
      <c r="VJG19" s="41"/>
      <c r="VJH19" s="41"/>
      <c r="VJI19" s="41"/>
      <c r="VJJ19" s="41"/>
      <c r="VJK19" s="41"/>
      <c r="VJL19" s="41"/>
      <c r="VJM19" s="41"/>
      <c r="VJN19" s="41"/>
      <c r="VJO19" s="41"/>
      <c r="VJP19" s="41"/>
      <c r="VJQ19" s="41"/>
      <c r="VJR19" s="41"/>
      <c r="VJS19" s="41"/>
      <c r="VJT19" s="41"/>
      <c r="VJU19" s="41"/>
      <c r="VJV19" s="41"/>
      <c r="VJW19" s="41"/>
      <c r="VJX19" s="41"/>
      <c r="VJY19" s="41"/>
      <c r="VJZ19" s="41"/>
      <c r="VKA19" s="41"/>
      <c r="VKB19" s="41"/>
      <c r="VKC19" s="41"/>
      <c r="VKD19" s="41"/>
      <c r="VKE19" s="41"/>
      <c r="VKF19" s="41"/>
      <c r="VKG19" s="41"/>
      <c r="VKH19" s="41"/>
      <c r="VKI19" s="41"/>
      <c r="VKJ19" s="41"/>
      <c r="VKK19" s="41"/>
      <c r="VKL19" s="41"/>
      <c r="VKM19" s="41"/>
      <c r="VKN19" s="41"/>
      <c r="VKO19" s="41"/>
      <c r="VKP19" s="41"/>
      <c r="VKQ19" s="41"/>
      <c r="VKR19" s="41"/>
      <c r="VKS19" s="41"/>
      <c r="VKT19" s="41"/>
      <c r="VKU19" s="41"/>
      <c r="VKV19" s="41"/>
      <c r="VKW19" s="41"/>
      <c r="VKX19" s="41"/>
      <c r="VKY19" s="41"/>
      <c r="VKZ19" s="41"/>
      <c r="VLA19" s="41"/>
      <c r="VLB19" s="41"/>
      <c r="VLC19" s="41"/>
      <c r="VLD19" s="41"/>
      <c r="VLE19" s="41"/>
      <c r="VLF19" s="41"/>
      <c r="VLG19" s="41"/>
      <c r="VLH19" s="41"/>
      <c r="VLI19" s="41"/>
      <c r="VLJ19" s="41"/>
      <c r="VLK19" s="41"/>
      <c r="VLL19" s="41"/>
      <c r="VLM19" s="41"/>
      <c r="VLN19" s="41"/>
      <c r="VLO19" s="41"/>
      <c r="VLP19" s="41"/>
      <c r="VLQ19" s="41"/>
      <c r="VLR19" s="41"/>
      <c r="VLS19" s="41"/>
      <c r="VLT19" s="41"/>
      <c r="VLU19" s="41"/>
      <c r="VLV19" s="41"/>
      <c r="VLW19" s="41"/>
      <c r="VLX19" s="41"/>
      <c r="VLY19" s="41"/>
      <c r="VLZ19" s="41"/>
      <c r="VMA19" s="41"/>
      <c r="VMB19" s="41"/>
      <c r="VMC19" s="41"/>
      <c r="VMD19" s="41"/>
      <c r="VME19" s="41"/>
      <c r="VMF19" s="41"/>
      <c r="VMG19" s="41"/>
      <c r="VMH19" s="41"/>
      <c r="VMI19" s="41"/>
      <c r="VMJ19" s="41"/>
      <c r="VMK19" s="41"/>
      <c r="VML19" s="41"/>
      <c r="VMM19" s="41"/>
      <c r="VMN19" s="41"/>
      <c r="VMO19" s="41"/>
      <c r="VMP19" s="41"/>
      <c r="VMQ19" s="41"/>
      <c r="VMR19" s="41"/>
      <c r="VMS19" s="41"/>
      <c r="VMT19" s="41"/>
      <c r="VMU19" s="41"/>
      <c r="VMV19" s="41"/>
      <c r="VMW19" s="41"/>
      <c r="VMX19" s="41"/>
      <c r="VMY19" s="41"/>
      <c r="VMZ19" s="41"/>
      <c r="VNA19" s="41"/>
      <c r="VNB19" s="41"/>
      <c r="VNC19" s="41"/>
      <c r="VND19" s="41"/>
      <c r="VNE19" s="41"/>
      <c r="VNF19" s="41"/>
      <c r="VNG19" s="41"/>
      <c r="VNH19" s="41"/>
      <c r="VNI19" s="41"/>
      <c r="VNJ19" s="41"/>
      <c r="VNK19" s="41"/>
      <c r="VNL19" s="41"/>
      <c r="VNM19" s="41"/>
      <c r="VNN19" s="41"/>
      <c r="VNO19" s="41"/>
      <c r="VNP19" s="41"/>
      <c r="VNQ19" s="41"/>
      <c r="VNR19" s="41"/>
      <c r="VNS19" s="41"/>
      <c r="VNT19" s="41"/>
      <c r="VNU19" s="41"/>
      <c r="VNV19" s="41"/>
      <c r="VNW19" s="41"/>
      <c r="VNX19" s="41"/>
      <c r="VNY19" s="41"/>
      <c r="VNZ19" s="41"/>
      <c r="VOA19" s="41"/>
      <c r="VOB19" s="41"/>
      <c r="VOC19" s="41"/>
      <c r="VOD19" s="41"/>
      <c r="VOE19" s="41"/>
      <c r="VOF19" s="41"/>
      <c r="VOG19" s="41"/>
      <c r="VOH19" s="41"/>
      <c r="VOI19" s="41"/>
      <c r="VOJ19" s="41"/>
      <c r="VOK19" s="41"/>
      <c r="VOL19" s="41"/>
      <c r="VOM19" s="41"/>
      <c r="VON19" s="41"/>
      <c r="VOO19" s="41"/>
      <c r="VOP19" s="41"/>
      <c r="VOQ19" s="41"/>
      <c r="VOR19" s="41"/>
      <c r="VOS19" s="41"/>
      <c r="VOT19" s="41"/>
      <c r="VOU19" s="41"/>
      <c r="VOV19" s="41"/>
      <c r="VOW19" s="41"/>
      <c r="VOX19" s="41"/>
      <c r="VOY19" s="41"/>
      <c r="VOZ19" s="41"/>
      <c r="VPA19" s="41"/>
      <c r="VPB19" s="41"/>
      <c r="VPC19" s="41"/>
      <c r="VPD19" s="41"/>
      <c r="VPE19" s="41"/>
      <c r="VPF19" s="41"/>
      <c r="VPG19" s="41"/>
      <c r="VPH19" s="41"/>
      <c r="VPI19" s="41"/>
      <c r="VPJ19" s="41"/>
      <c r="VPK19" s="41"/>
      <c r="VPL19" s="41"/>
      <c r="VPM19" s="41"/>
      <c r="VPN19" s="41"/>
      <c r="VPO19" s="41"/>
      <c r="VPP19" s="41"/>
      <c r="VPQ19" s="41"/>
      <c r="VPR19" s="41"/>
      <c r="VPS19" s="41"/>
      <c r="VPT19" s="41"/>
      <c r="VPU19" s="41"/>
      <c r="VPV19" s="41"/>
      <c r="VPW19" s="41"/>
      <c r="VPX19" s="41"/>
      <c r="VPY19" s="41"/>
      <c r="VPZ19" s="41"/>
      <c r="VQA19" s="41"/>
      <c r="VQB19" s="41"/>
      <c r="VQC19" s="41"/>
      <c r="VQD19" s="41"/>
      <c r="VQE19" s="41"/>
      <c r="VQF19" s="41"/>
      <c r="VQG19" s="41"/>
      <c r="VQH19" s="41"/>
      <c r="VQI19" s="41"/>
      <c r="VQJ19" s="41"/>
      <c r="VQK19" s="41"/>
      <c r="VQL19" s="41"/>
      <c r="VQM19" s="41"/>
      <c r="VQN19" s="41"/>
      <c r="VQO19" s="41"/>
      <c r="VQP19" s="41"/>
      <c r="VQQ19" s="41"/>
      <c r="VQR19" s="41"/>
      <c r="VQS19" s="41"/>
      <c r="VQT19" s="41"/>
      <c r="VQU19" s="41"/>
      <c r="VQV19" s="41"/>
      <c r="VQW19" s="41"/>
      <c r="VQX19" s="41"/>
      <c r="VQY19" s="41"/>
      <c r="VQZ19" s="41"/>
      <c r="VRA19" s="41"/>
      <c r="VRB19" s="41"/>
      <c r="VRC19" s="41"/>
      <c r="VRD19" s="41"/>
      <c r="VRE19" s="41"/>
      <c r="VRF19" s="41"/>
      <c r="VRG19" s="41"/>
      <c r="VRH19" s="41"/>
      <c r="VRI19" s="41"/>
      <c r="VRJ19" s="41"/>
      <c r="VRK19" s="41"/>
      <c r="VRL19" s="41"/>
      <c r="VRM19" s="41"/>
      <c r="VRN19" s="41"/>
      <c r="VRO19" s="41"/>
      <c r="VRP19" s="41"/>
      <c r="VRQ19" s="41"/>
      <c r="VRR19" s="41"/>
      <c r="VRS19" s="41"/>
      <c r="VRT19" s="41"/>
      <c r="VRU19" s="41"/>
      <c r="VRV19" s="41"/>
      <c r="VRW19" s="41"/>
      <c r="VRX19" s="41"/>
      <c r="VRY19" s="41"/>
      <c r="VRZ19" s="41"/>
      <c r="VSA19" s="41"/>
      <c r="VSB19" s="41"/>
      <c r="VSC19" s="41"/>
      <c r="VSD19" s="41"/>
      <c r="VSE19" s="41"/>
      <c r="VSF19" s="41"/>
      <c r="VSG19" s="41"/>
      <c r="VSH19" s="41"/>
      <c r="VSI19" s="41"/>
      <c r="VSJ19" s="41"/>
      <c r="VSK19" s="41"/>
      <c r="VSL19" s="41"/>
      <c r="VSM19" s="41"/>
      <c r="VSN19" s="41"/>
      <c r="VSO19" s="41"/>
      <c r="VSP19" s="41"/>
      <c r="VSQ19" s="41"/>
      <c r="VSR19" s="41"/>
      <c r="VSS19" s="41"/>
      <c r="VST19" s="41"/>
      <c r="VSU19" s="41"/>
      <c r="VSV19" s="41"/>
      <c r="VSW19" s="41"/>
      <c r="VSX19" s="41"/>
      <c r="VSY19" s="41"/>
      <c r="VSZ19" s="41"/>
      <c r="VTA19" s="41"/>
      <c r="VTB19" s="41"/>
      <c r="VTC19" s="41"/>
      <c r="VTD19" s="41"/>
      <c r="VTE19" s="41"/>
      <c r="VTF19" s="41"/>
      <c r="VTG19" s="41"/>
      <c r="VTH19" s="41"/>
      <c r="VTI19" s="41"/>
      <c r="VTJ19" s="41"/>
      <c r="VTK19" s="41"/>
      <c r="VTL19" s="41"/>
      <c r="VTM19" s="41"/>
      <c r="VTN19" s="41"/>
      <c r="VTO19" s="41"/>
      <c r="VTP19" s="41"/>
      <c r="VTQ19" s="41"/>
      <c r="VTR19" s="41"/>
      <c r="VTS19" s="41"/>
      <c r="VTT19" s="41"/>
      <c r="VTU19" s="41"/>
      <c r="VTV19" s="41"/>
      <c r="VTW19" s="41"/>
      <c r="VTX19" s="41"/>
      <c r="VTY19" s="41"/>
      <c r="VTZ19" s="41"/>
      <c r="VUA19" s="41"/>
      <c r="VUB19" s="41"/>
      <c r="VUC19" s="41"/>
      <c r="VUD19" s="41"/>
      <c r="VUE19" s="41"/>
      <c r="VUF19" s="41"/>
      <c r="VUG19" s="41"/>
      <c r="VUH19" s="41"/>
      <c r="VUI19" s="41"/>
      <c r="VUJ19" s="41"/>
      <c r="VUK19" s="41"/>
      <c r="VUL19" s="41"/>
      <c r="VUM19" s="41"/>
      <c r="VUN19" s="41"/>
      <c r="VUO19" s="41"/>
      <c r="VUP19" s="41"/>
      <c r="VUQ19" s="41"/>
      <c r="VUR19" s="41"/>
      <c r="VUS19" s="41"/>
      <c r="VUT19" s="41"/>
      <c r="VUU19" s="41"/>
      <c r="VUV19" s="41"/>
      <c r="VUW19" s="41"/>
      <c r="VUX19" s="41"/>
      <c r="VUY19" s="41"/>
      <c r="VUZ19" s="41"/>
      <c r="VVA19" s="41"/>
      <c r="VVB19" s="41"/>
      <c r="VVC19" s="41"/>
      <c r="VVD19" s="41"/>
      <c r="VVE19" s="41"/>
      <c r="VVF19" s="41"/>
      <c r="VVG19" s="41"/>
      <c r="VVH19" s="41"/>
      <c r="VVI19" s="41"/>
      <c r="VVJ19" s="41"/>
      <c r="VVK19" s="41"/>
      <c r="VVL19" s="41"/>
      <c r="VVM19" s="41"/>
      <c r="VVN19" s="41"/>
      <c r="VVO19" s="41"/>
      <c r="VVP19" s="41"/>
      <c r="VVQ19" s="41"/>
      <c r="VVR19" s="41"/>
      <c r="VVS19" s="41"/>
      <c r="VVT19" s="41"/>
      <c r="VVU19" s="41"/>
      <c r="VVV19" s="41"/>
      <c r="VVW19" s="41"/>
      <c r="VVX19" s="41"/>
      <c r="VVY19" s="41"/>
      <c r="VVZ19" s="41"/>
      <c r="VWA19" s="41"/>
      <c r="VWB19" s="41"/>
      <c r="VWC19" s="41"/>
      <c r="VWD19" s="41"/>
      <c r="VWE19" s="41"/>
      <c r="VWF19" s="41"/>
      <c r="VWG19" s="41"/>
      <c r="VWH19" s="41"/>
      <c r="VWI19" s="41"/>
      <c r="VWJ19" s="41"/>
      <c r="VWK19" s="41"/>
      <c r="VWL19" s="41"/>
      <c r="VWM19" s="41"/>
      <c r="VWN19" s="41"/>
      <c r="VWO19" s="41"/>
      <c r="VWP19" s="41"/>
      <c r="VWQ19" s="41"/>
      <c r="VWR19" s="41"/>
      <c r="VWS19" s="41"/>
      <c r="VWT19" s="41"/>
      <c r="VWU19" s="41"/>
      <c r="VWV19" s="41"/>
      <c r="VWW19" s="41"/>
      <c r="VWX19" s="41"/>
      <c r="VWY19" s="41"/>
      <c r="VWZ19" s="41"/>
      <c r="VXA19" s="41"/>
      <c r="VXB19" s="41"/>
      <c r="VXC19" s="41"/>
      <c r="VXD19" s="41"/>
      <c r="VXE19" s="41"/>
      <c r="VXF19" s="41"/>
      <c r="VXG19" s="41"/>
      <c r="VXH19" s="41"/>
      <c r="VXI19" s="41"/>
      <c r="VXJ19" s="41"/>
      <c r="VXK19" s="41"/>
      <c r="VXL19" s="41"/>
      <c r="VXM19" s="41"/>
      <c r="VXN19" s="41"/>
      <c r="VXO19" s="41"/>
      <c r="VXP19" s="41"/>
      <c r="VXQ19" s="41"/>
      <c r="VXR19" s="41"/>
      <c r="VXS19" s="41"/>
      <c r="VXT19" s="41"/>
      <c r="VXU19" s="41"/>
      <c r="VXV19" s="41"/>
      <c r="VXW19" s="41"/>
      <c r="VXX19" s="41"/>
      <c r="VXY19" s="41"/>
      <c r="VXZ19" s="41"/>
      <c r="VYA19" s="41"/>
      <c r="VYB19" s="41"/>
      <c r="VYC19" s="41"/>
      <c r="VYD19" s="41"/>
      <c r="VYE19" s="41"/>
      <c r="VYF19" s="41"/>
      <c r="VYG19" s="41"/>
      <c r="VYH19" s="41"/>
      <c r="VYI19" s="41"/>
      <c r="VYJ19" s="41"/>
      <c r="VYK19" s="41"/>
      <c r="VYL19" s="41"/>
      <c r="VYM19" s="41"/>
      <c r="VYN19" s="41"/>
      <c r="VYO19" s="41"/>
      <c r="VYP19" s="41"/>
      <c r="VYQ19" s="41"/>
      <c r="VYR19" s="41"/>
      <c r="VYS19" s="41"/>
      <c r="VYT19" s="41"/>
      <c r="VYU19" s="41"/>
      <c r="VYV19" s="41"/>
      <c r="VYW19" s="41"/>
      <c r="VYX19" s="41"/>
      <c r="VYY19" s="41"/>
      <c r="VYZ19" s="41"/>
      <c r="VZA19" s="41"/>
      <c r="VZB19" s="41"/>
      <c r="VZC19" s="41"/>
      <c r="VZD19" s="41"/>
      <c r="VZE19" s="41"/>
      <c r="VZF19" s="41"/>
      <c r="VZG19" s="41"/>
      <c r="VZH19" s="41"/>
      <c r="VZI19" s="41"/>
      <c r="VZJ19" s="41"/>
      <c r="VZK19" s="41"/>
      <c r="VZL19" s="41"/>
      <c r="VZM19" s="41"/>
      <c r="VZN19" s="41"/>
      <c r="VZO19" s="41"/>
      <c r="VZP19" s="41"/>
      <c r="VZQ19" s="41"/>
      <c r="VZR19" s="41"/>
      <c r="VZS19" s="41"/>
      <c r="VZT19" s="41"/>
      <c r="VZU19" s="41"/>
      <c r="VZV19" s="41"/>
      <c r="VZW19" s="41"/>
      <c r="VZX19" s="41"/>
      <c r="VZY19" s="41"/>
      <c r="VZZ19" s="41"/>
      <c r="WAA19" s="41"/>
      <c r="WAB19" s="41"/>
      <c r="WAC19" s="41"/>
      <c r="WAD19" s="41"/>
      <c r="WAE19" s="41"/>
      <c r="WAF19" s="41"/>
      <c r="WAG19" s="41"/>
      <c r="WAH19" s="41"/>
      <c r="WAI19" s="41"/>
      <c r="WAJ19" s="41"/>
      <c r="WAK19" s="41"/>
      <c r="WAL19" s="41"/>
      <c r="WAM19" s="41"/>
      <c r="WAN19" s="41"/>
      <c r="WAO19" s="41"/>
      <c r="WAP19" s="41"/>
      <c r="WAQ19" s="41"/>
      <c r="WAR19" s="41"/>
      <c r="WAS19" s="41"/>
      <c r="WAT19" s="41"/>
      <c r="WAU19" s="41"/>
      <c r="WAV19" s="41"/>
      <c r="WAW19" s="41"/>
      <c r="WAX19" s="41"/>
      <c r="WAY19" s="41"/>
      <c r="WAZ19" s="41"/>
      <c r="WBA19" s="41"/>
      <c r="WBB19" s="41"/>
      <c r="WBC19" s="41"/>
      <c r="WBD19" s="41"/>
      <c r="WBE19" s="41"/>
      <c r="WBF19" s="41"/>
      <c r="WBG19" s="41"/>
      <c r="WBH19" s="41"/>
      <c r="WBI19" s="41"/>
      <c r="WBJ19" s="41"/>
      <c r="WBK19" s="41"/>
      <c r="WBL19" s="41"/>
      <c r="WBM19" s="41"/>
      <c r="WBN19" s="41"/>
      <c r="WBO19" s="41"/>
      <c r="WBP19" s="41"/>
      <c r="WBQ19" s="41"/>
      <c r="WBR19" s="41"/>
      <c r="WBS19" s="41"/>
      <c r="WBT19" s="41"/>
      <c r="WBU19" s="41"/>
      <c r="WBV19" s="41"/>
      <c r="WBW19" s="41"/>
      <c r="WBX19" s="41"/>
      <c r="WBY19" s="41"/>
      <c r="WBZ19" s="41"/>
      <c r="WCA19" s="41"/>
      <c r="WCB19" s="41"/>
      <c r="WCC19" s="41"/>
      <c r="WCD19" s="41"/>
      <c r="WCE19" s="41"/>
      <c r="WCF19" s="41"/>
      <c r="WCG19" s="41"/>
      <c r="WCH19" s="41"/>
      <c r="WCI19" s="41"/>
      <c r="WCJ19" s="41"/>
      <c r="WCK19" s="41"/>
      <c r="WCL19" s="41"/>
      <c r="WCM19" s="41"/>
      <c r="WCN19" s="41"/>
      <c r="WCO19" s="41"/>
      <c r="WCP19" s="41"/>
      <c r="WCQ19" s="41"/>
      <c r="WCR19" s="41"/>
      <c r="WCS19" s="41"/>
      <c r="WCT19" s="41"/>
      <c r="WCU19" s="41"/>
      <c r="WCV19" s="41"/>
      <c r="WCW19" s="41"/>
      <c r="WCX19" s="41"/>
      <c r="WCY19" s="41"/>
      <c r="WCZ19" s="41"/>
      <c r="WDA19" s="41"/>
      <c r="WDB19" s="41"/>
      <c r="WDC19" s="41"/>
      <c r="WDD19" s="41"/>
      <c r="WDE19" s="41"/>
      <c r="WDF19" s="41"/>
      <c r="WDG19" s="41"/>
      <c r="WDH19" s="41"/>
      <c r="WDI19" s="41"/>
      <c r="WDJ19" s="41"/>
      <c r="WDK19" s="41"/>
      <c r="WDL19" s="41"/>
      <c r="WDM19" s="41"/>
      <c r="WDN19" s="41"/>
      <c r="WDO19" s="41"/>
      <c r="WDP19" s="41"/>
      <c r="WDQ19" s="41"/>
      <c r="WDR19" s="41"/>
      <c r="WDS19" s="41"/>
      <c r="WDT19" s="41"/>
      <c r="WDU19" s="41"/>
      <c r="WDV19" s="41"/>
      <c r="WDW19" s="41"/>
      <c r="WDX19" s="41"/>
      <c r="WDY19" s="41"/>
      <c r="WDZ19" s="41"/>
      <c r="WEA19" s="41"/>
      <c r="WEB19" s="41"/>
      <c r="WEC19" s="41"/>
      <c r="WED19" s="41"/>
      <c r="WEE19" s="41"/>
      <c r="WEF19" s="41"/>
      <c r="WEG19" s="41"/>
      <c r="WEH19" s="41"/>
      <c r="WEI19" s="41"/>
      <c r="WEJ19" s="41"/>
      <c r="WEK19" s="41"/>
      <c r="WEL19" s="41"/>
      <c r="WEM19" s="41"/>
      <c r="WEN19" s="41"/>
      <c r="WEO19" s="41"/>
      <c r="WEP19" s="41"/>
      <c r="WEQ19" s="41"/>
      <c r="WER19" s="41"/>
      <c r="WES19" s="41"/>
      <c r="WET19" s="41"/>
      <c r="WEU19" s="41"/>
      <c r="WEV19" s="41"/>
      <c r="WEW19" s="41"/>
      <c r="WEX19" s="41"/>
      <c r="WEY19" s="41"/>
      <c r="WEZ19" s="41"/>
      <c r="WFA19" s="41"/>
      <c r="WFB19" s="41"/>
      <c r="WFC19" s="41"/>
      <c r="WFD19" s="41"/>
      <c r="WFE19" s="41"/>
      <c r="WFF19" s="41"/>
      <c r="WFG19" s="41"/>
      <c r="WFH19" s="41"/>
      <c r="WFI19" s="41"/>
      <c r="WFJ19" s="41"/>
      <c r="WFK19" s="41"/>
      <c r="WFL19" s="41"/>
      <c r="WFM19" s="41"/>
      <c r="WFN19" s="41"/>
      <c r="WFO19" s="41"/>
      <c r="WFP19" s="41"/>
      <c r="WFQ19" s="41"/>
      <c r="WFR19" s="41"/>
      <c r="WFS19" s="41"/>
      <c r="WFT19" s="41"/>
      <c r="WFU19" s="41"/>
      <c r="WFV19" s="41"/>
      <c r="WFW19" s="41"/>
      <c r="WFX19" s="41"/>
      <c r="WFY19" s="41"/>
      <c r="WFZ19" s="41"/>
      <c r="WGA19" s="41"/>
      <c r="WGB19" s="41"/>
      <c r="WGC19" s="41"/>
      <c r="WGD19" s="41"/>
      <c r="WGE19" s="41"/>
      <c r="WGF19" s="41"/>
      <c r="WGG19" s="41"/>
      <c r="WGH19" s="41"/>
      <c r="WGI19" s="41"/>
      <c r="WGJ19" s="41"/>
      <c r="WGK19" s="41"/>
      <c r="WGL19" s="41"/>
      <c r="WGM19" s="41"/>
      <c r="WGN19" s="41"/>
      <c r="WGO19" s="41"/>
      <c r="WGP19" s="41"/>
      <c r="WGQ19" s="41"/>
      <c r="WGR19" s="41"/>
      <c r="WGS19" s="41"/>
      <c r="WGT19" s="41"/>
      <c r="WGU19" s="41"/>
      <c r="WGV19" s="41"/>
      <c r="WGW19" s="41"/>
      <c r="WGX19" s="41"/>
      <c r="WGY19" s="41"/>
      <c r="WGZ19" s="41"/>
      <c r="WHA19" s="41"/>
      <c r="WHB19" s="41"/>
      <c r="WHC19" s="41"/>
      <c r="WHD19" s="41"/>
      <c r="WHE19" s="41"/>
      <c r="WHF19" s="41"/>
      <c r="WHG19" s="41"/>
      <c r="WHH19" s="41"/>
      <c r="WHI19" s="41"/>
      <c r="WHJ19" s="41"/>
      <c r="WHK19" s="41"/>
      <c r="WHL19" s="41"/>
      <c r="WHM19" s="41"/>
      <c r="WHN19" s="41"/>
      <c r="WHO19" s="41"/>
      <c r="WHP19" s="41"/>
      <c r="WHQ19" s="41"/>
      <c r="WHR19" s="41"/>
      <c r="WHS19" s="41"/>
      <c r="WHT19" s="41"/>
      <c r="WHU19" s="41"/>
      <c r="WHV19" s="41"/>
      <c r="WHW19" s="41"/>
      <c r="WHX19" s="41"/>
      <c r="WHY19" s="41"/>
      <c r="WHZ19" s="41"/>
      <c r="WIA19" s="41"/>
      <c r="WIB19" s="41"/>
      <c r="WIC19" s="41"/>
      <c r="WID19" s="41"/>
      <c r="WIE19" s="41"/>
      <c r="WIF19" s="41"/>
      <c r="WIG19" s="41"/>
      <c r="WIH19" s="41"/>
      <c r="WII19" s="41"/>
      <c r="WIJ19" s="41"/>
      <c r="WIK19" s="41"/>
      <c r="WIL19" s="41"/>
      <c r="WIM19" s="41"/>
      <c r="WIN19" s="41"/>
      <c r="WIO19" s="41"/>
      <c r="WIP19" s="41"/>
      <c r="WIQ19" s="41"/>
      <c r="WIR19" s="41"/>
      <c r="WIS19" s="41"/>
      <c r="WIT19" s="41"/>
      <c r="WIU19" s="41"/>
      <c r="WIV19" s="41"/>
      <c r="WIW19" s="41"/>
      <c r="WIX19" s="41"/>
      <c r="WIY19" s="41"/>
      <c r="WIZ19" s="41"/>
      <c r="WJA19" s="41"/>
      <c r="WJB19" s="41"/>
      <c r="WJC19" s="41"/>
      <c r="WJD19" s="41"/>
      <c r="WJE19" s="41"/>
      <c r="WJF19" s="41"/>
      <c r="WJG19" s="41"/>
      <c r="WJH19" s="41"/>
      <c r="WJI19" s="41"/>
      <c r="WJJ19" s="41"/>
      <c r="WJK19" s="41"/>
      <c r="WJL19" s="41"/>
      <c r="WJM19" s="41"/>
      <c r="WJN19" s="41"/>
      <c r="WJO19" s="41"/>
      <c r="WJP19" s="41"/>
      <c r="WJQ19" s="41"/>
      <c r="WJR19" s="41"/>
      <c r="WJS19" s="41"/>
      <c r="WJT19" s="41"/>
      <c r="WJU19" s="41"/>
      <c r="WJV19" s="41"/>
      <c r="WJW19" s="41"/>
      <c r="WJX19" s="41"/>
      <c r="WJY19" s="41"/>
      <c r="WJZ19" s="41"/>
      <c r="WKA19" s="41"/>
      <c r="WKB19" s="41"/>
      <c r="WKC19" s="41"/>
      <c r="WKD19" s="41"/>
      <c r="WKE19" s="41"/>
      <c r="WKF19" s="41"/>
      <c r="WKG19" s="41"/>
      <c r="WKH19" s="41"/>
      <c r="WKI19" s="41"/>
      <c r="WKJ19" s="41"/>
      <c r="WKK19" s="41"/>
      <c r="WKL19" s="41"/>
      <c r="WKM19" s="41"/>
      <c r="WKN19" s="41"/>
      <c r="WKO19" s="41"/>
      <c r="WKP19" s="41"/>
      <c r="WKQ19" s="41"/>
      <c r="WKR19" s="41"/>
      <c r="WKS19" s="41"/>
      <c r="WKT19" s="41"/>
      <c r="WKU19" s="41"/>
      <c r="WKV19" s="41"/>
      <c r="WKW19" s="41"/>
      <c r="WKX19" s="41"/>
      <c r="WKY19" s="41"/>
      <c r="WKZ19" s="41"/>
      <c r="WLA19" s="41"/>
      <c r="WLB19" s="41"/>
      <c r="WLC19" s="41"/>
      <c r="WLD19" s="41"/>
      <c r="WLE19" s="41"/>
      <c r="WLF19" s="41"/>
      <c r="WLG19" s="41"/>
      <c r="WLH19" s="41"/>
      <c r="WLI19" s="41"/>
      <c r="WLJ19" s="41"/>
      <c r="WLK19" s="41"/>
      <c r="WLL19" s="41"/>
      <c r="WLM19" s="41"/>
      <c r="WLN19" s="41"/>
      <c r="WLO19" s="41"/>
      <c r="WLP19" s="41"/>
      <c r="WLQ19" s="41"/>
      <c r="WLR19" s="41"/>
      <c r="WLS19" s="41"/>
      <c r="WLT19" s="41"/>
      <c r="WLU19" s="41"/>
      <c r="WLV19" s="41"/>
      <c r="WLW19" s="41"/>
      <c r="WLX19" s="41"/>
      <c r="WLY19" s="41"/>
      <c r="WLZ19" s="41"/>
      <c r="WMA19" s="41"/>
      <c r="WMB19" s="41"/>
      <c r="WMC19" s="41"/>
      <c r="WMD19" s="41"/>
      <c r="WME19" s="41"/>
      <c r="WMF19" s="41"/>
      <c r="WMG19" s="41"/>
      <c r="WMH19" s="41"/>
      <c r="WMI19" s="41"/>
      <c r="WMJ19" s="41"/>
      <c r="WMK19" s="41"/>
      <c r="WML19" s="41"/>
      <c r="WMM19" s="41"/>
      <c r="WMN19" s="41"/>
      <c r="WMO19" s="41"/>
      <c r="WMP19" s="41"/>
      <c r="WMQ19" s="41"/>
      <c r="WMR19" s="41"/>
      <c r="WMS19" s="41"/>
      <c r="WMT19" s="41"/>
      <c r="WMU19" s="41"/>
      <c r="WMV19" s="41"/>
      <c r="WMW19" s="41"/>
      <c r="WMX19" s="41"/>
      <c r="WMY19" s="41"/>
      <c r="WMZ19" s="41"/>
      <c r="WNA19" s="41"/>
      <c r="WNB19" s="41"/>
      <c r="WNC19" s="41"/>
      <c r="WND19" s="41"/>
      <c r="WNE19" s="41"/>
      <c r="WNF19" s="41"/>
      <c r="WNG19" s="41"/>
      <c r="WNH19" s="41"/>
      <c r="WNI19" s="41"/>
      <c r="WNJ19" s="41"/>
      <c r="WNK19" s="41"/>
      <c r="WNL19" s="41"/>
      <c r="WNM19" s="41"/>
      <c r="WNN19" s="41"/>
      <c r="WNO19" s="41"/>
      <c r="WNP19" s="41"/>
      <c r="WNQ19" s="41"/>
      <c r="WNR19" s="41"/>
      <c r="WNS19" s="41"/>
      <c r="WNT19" s="41"/>
      <c r="WNU19" s="41"/>
      <c r="WNV19" s="41"/>
      <c r="WNW19" s="41"/>
      <c r="WNX19" s="41"/>
      <c r="WNY19" s="41"/>
      <c r="WNZ19" s="41"/>
      <c r="WOA19" s="41"/>
      <c r="WOB19" s="41"/>
      <c r="WOC19" s="41"/>
      <c r="WOD19" s="41"/>
      <c r="WOE19" s="41"/>
      <c r="WOF19" s="41"/>
      <c r="WOG19" s="41"/>
      <c r="WOH19" s="41"/>
      <c r="WOI19" s="41"/>
      <c r="WOJ19" s="41"/>
      <c r="WOK19" s="41"/>
      <c r="WOL19" s="41"/>
      <c r="WOM19" s="41"/>
      <c r="WON19" s="41"/>
      <c r="WOO19" s="41"/>
      <c r="WOP19" s="41"/>
      <c r="WOQ19" s="41"/>
      <c r="WOR19" s="41"/>
      <c r="WOS19" s="41"/>
      <c r="WOT19" s="41"/>
      <c r="WOU19" s="41"/>
      <c r="WOV19" s="41"/>
      <c r="WOW19" s="41"/>
      <c r="WOX19" s="41"/>
      <c r="WOY19" s="41"/>
      <c r="WOZ19" s="41"/>
      <c r="WPA19" s="41"/>
      <c r="WPB19" s="41"/>
      <c r="WPC19" s="41"/>
      <c r="WPD19" s="41"/>
      <c r="WPE19" s="41"/>
      <c r="WPF19" s="41"/>
      <c r="WPG19" s="41"/>
      <c r="WPH19" s="41"/>
      <c r="WPI19" s="41"/>
      <c r="WPJ19" s="41"/>
      <c r="WPK19" s="41"/>
      <c r="WPL19" s="41"/>
      <c r="WPM19" s="41"/>
      <c r="WPN19" s="41"/>
      <c r="WPO19" s="41"/>
      <c r="WPP19" s="41"/>
      <c r="WPQ19" s="41"/>
      <c r="WPR19" s="41"/>
      <c r="WPS19" s="41"/>
      <c r="WPT19" s="41"/>
      <c r="WPU19" s="41"/>
      <c r="WPV19" s="41"/>
      <c r="WPW19" s="41"/>
      <c r="WPX19" s="41"/>
      <c r="WPY19" s="41"/>
      <c r="WPZ19" s="41"/>
      <c r="WQA19" s="41"/>
      <c r="WQB19" s="41"/>
      <c r="WQC19" s="41"/>
      <c r="WQD19" s="41"/>
      <c r="WQE19" s="41"/>
      <c r="WQF19" s="41"/>
      <c r="WQG19" s="41"/>
      <c r="WQH19" s="41"/>
      <c r="WQI19" s="41"/>
      <c r="WQJ19" s="41"/>
      <c r="WQK19" s="41"/>
      <c r="WQL19" s="41"/>
      <c r="WQM19" s="41"/>
      <c r="WQN19" s="41"/>
      <c r="WQO19" s="41"/>
      <c r="WQP19" s="41"/>
      <c r="WQQ19" s="41"/>
      <c r="WQR19" s="41"/>
      <c r="WQS19" s="41"/>
      <c r="WQT19" s="41"/>
      <c r="WQU19" s="41"/>
      <c r="WQV19" s="41"/>
      <c r="WQW19" s="41"/>
      <c r="WQX19" s="41"/>
      <c r="WQY19" s="41"/>
      <c r="WQZ19" s="41"/>
      <c r="WRA19" s="41"/>
      <c r="WRB19" s="41"/>
      <c r="WRC19" s="41"/>
      <c r="WRD19" s="41"/>
      <c r="WRE19" s="41"/>
      <c r="WRF19" s="41"/>
      <c r="WRG19" s="41"/>
      <c r="WRH19" s="41"/>
      <c r="WRI19" s="41"/>
      <c r="WRJ19" s="41"/>
      <c r="WRK19" s="41"/>
      <c r="WRL19" s="41"/>
      <c r="WRM19" s="41"/>
      <c r="WRN19" s="41"/>
      <c r="WRO19" s="41"/>
      <c r="WRP19" s="41"/>
      <c r="WRQ19" s="41"/>
      <c r="WRR19" s="41"/>
      <c r="WRS19" s="41"/>
      <c r="WRT19" s="41"/>
      <c r="WRU19" s="41"/>
      <c r="WRV19" s="41"/>
      <c r="WRW19" s="41"/>
      <c r="WRX19" s="41"/>
      <c r="WRY19" s="41"/>
      <c r="WRZ19" s="41"/>
      <c r="WSA19" s="41"/>
      <c r="WSB19" s="41"/>
      <c r="WSC19" s="41"/>
      <c r="WSD19" s="41"/>
      <c r="WSE19" s="41"/>
      <c r="WSF19" s="41"/>
      <c r="WSG19" s="41"/>
      <c r="WSH19" s="41"/>
      <c r="WSI19" s="41"/>
      <c r="WSJ19" s="41"/>
      <c r="WSK19" s="41"/>
      <c r="WSL19" s="41"/>
      <c r="WSM19" s="41"/>
      <c r="WSN19" s="41"/>
      <c r="WSO19" s="41"/>
      <c r="WSP19" s="41"/>
      <c r="WSQ19" s="41"/>
      <c r="WSR19" s="41"/>
      <c r="WSS19" s="41"/>
      <c r="WST19" s="41"/>
      <c r="WSU19" s="41"/>
      <c r="WSV19" s="41"/>
      <c r="WSW19" s="41"/>
      <c r="WSX19" s="41"/>
      <c r="WSY19" s="41"/>
      <c r="WSZ19" s="41"/>
      <c r="WTA19" s="41"/>
      <c r="WTB19" s="41"/>
      <c r="WTC19" s="41"/>
      <c r="WTD19" s="41"/>
      <c r="WTE19" s="41"/>
      <c r="WTF19" s="41"/>
      <c r="WTG19" s="41"/>
      <c r="WTH19" s="41"/>
      <c r="WTI19" s="41"/>
      <c r="WTJ19" s="41"/>
      <c r="WTK19" s="41"/>
      <c r="WTL19" s="41"/>
      <c r="WTM19" s="41"/>
      <c r="WTN19" s="41"/>
      <c r="WTO19" s="41"/>
      <c r="WTP19" s="41"/>
      <c r="WTQ19" s="41"/>
      <c r="WTR19" s="41"/>
      <c r="WTS19" s="41"/>
      <c r="WTT19" s="41"/>
      <c r="WTU19" s="41"/>
      <c r="WTV19" s="41"/>
      <c r="WTW19" s="41"/>
      <c r="WTX19" s="41"/>
      <c r="WTY19" s="41"/>
      <c r="WTZ19" s="41"/>
      <c r="WUA19" s="41"/>
      <c r="WUB19" s="41"/>
      <c r="WUC19" s="41"/>
      <c r="WUD19" s="41"/>
      <c r="WUE19" s="41"/>
      <c r="WUF19" s="41"/>
      <c r="WUG19" s="41"/>
      <c r="WUH19" s="41"/>
      <c r="WUI19" s="41"/>
      <c r="WUJ19" s="41"/>
      <c r="WUK19" s="41"/>
      <c r="WUL19" s="41"/>
      <c r="WUM19" s="41"/>
      <c r="WUN19" s="41"/>
      <c r="WUO19" s="41"/>
      <c r="WUP19" s="41"/>
      <c r="WUQ19" s="41"/>
      <c r="WUR19" s="41"/>
      <c r="WUS19" s="41"/>
      <c r="WUT19" s="41"/>
      <c r="WUU19" s="41"/>
      <c r="WUV19" s="41"/>
      <c r="WUW19" s="41"/>
      <c r="WUX19" s="41"/>
      <c r="WUY19" s="41"/>
      <c r="WUZ19" s="41"/>
      <c r="WVA19" s="41"/>
      <c r="WVB19" s="41"/>
      <c r="WVC19" s="41"/>
      <c r="WVD19" s="41"/>
      <c r="WVE19" s="41"/>
      <c r="WVF19" s="41"/>
      <c r="WVG19" s="41"/>
      <c r="WVH19" s="41"/>
      <c r="WVI19" s="41"/>
      <c r="WVJ19" s="41"/>
      <c r="WVK19" s="41"/>
      <c r="WVL19" s="41"/>
      <c r="WVM19" s="41"/>
      <c r="WVN19" s="41"/>
      <c r="WVO19" s="41"/>
      <c r="WVP19" s="41"/>
      <c r="WVQ19" s="41"/>
      <c r="WVR19" s="41"/>
      <c r="WVS19" s="41"/>
      <c r="WVT19" s="41"/>
      <c r="WVU19" s="41"/>
      <c r="WVV19" s="41"/>
      <c r="WVW19" s="41"/>
      <c r="WVX19" s="41"/>
      <c r="WVY19" s="41"/>
      <c r="WVZ19" s="41"/>
      <c r="WWA19" s="41"/>
      <c r="WWB19" s="41"/>
      <c r="WWC19" s="41"/>
      <c r="WWD19" s="41"/>
      <c r="WWE19" s="41"/>
      <c r="WWF19" s="41"/>
      <c r="WWG19" s="41"/>
      <c r="WWH19" s="41"/>
      <c r="WWI19" s="41"/>
      <c r="WWJ19" s="41"/>
      <c r="WWK19" s="41"/>
      <c r="WWL19" s="41"/>
      <c r="WWM19" s="41"/>
      <c r="WWN19" s="41"/>
      <c r="WWO19" s="41"/>
      <c r="WWP19" s="41"/>
      <c r="WWQ19" s="41"/>
      <c r="WWR19" s="41"/>
      <c r="WWS19" s="41"/>
      <c r="WWT19" s="41"/>
      <c r="WWU19" s="41"/>
      <c r="WWV19" s="41"/>
      <c r="WWW19" s="41"/>
      <c r="WWX19" s="41"/>
      <c r="WWY19" s="41"/>
      <c r="WWZ19" s="41"/>
      <c r="WXA19" s="41"/>
      <c r="WXB19" s="41"/>
      <c r="WXC19" s="41"/>
      <c r="WXD19" s="41"/>
      <c r="WXE19" s="41"/>
      <c r="WXF19" s="41"/>
      <c r="WXG19" s="41"/>
      <c r="WXH19" s="41"/>
      <c r="WXI19" s="41"/>
      <c r="WXJ19" s="41"/>
      <c r="WXK19" s="41"/>
      <c r="WXL19" s="41"/>
      <c r="WXM19" s="41"/>
      <c r="WXN19" s="41"/>
      <c r="WXO19" s="41"/>
      <c r="WXP19" s="41"/>
      <c r="WXQ19" s="41"/>
      <c r="WXR19" s="41"/>
      <c r="WXS19" s="41"/>
      <c r="WXT19" s="41"/>
      <c r="WXU19" s="41"/>
      <c r="WXV19" s="41"/>
      <c r="WXW19" s="41"/>
      <c r="WXX19" s="41"/>
      <c r="WXY19" s="41"/>
      <c r="WXZ19" s="41"/>
      <c r="WYA19" s="41"/>
      <c r="WYB19" s="41"/>
      <c r="WYC19" s="41"/>
      <c r="WYD19" s="41"/>
      <c r="WYE19" s="41"/>
      <c r="WYF19" s="41"/>
      <c r="WYG19" s="41"/>
      <c r="WYH19" s="41"/>
      <c r="WYI19" s="41"/>
      <c r="WYJ19" s="41"/>
      <c r="WYK19" s="41"/>
      <c r="WYL19" s="41"/>
      <c r="WYM19" s="41"/>
      <c r="WYN19" s="41"/>
      <c r="WYO19" s="41"/>
      <c r="WYP19" s="41"/>
      <c r="WYQ19" s="41"/>
      <c r="WYR19" s="41"/>
      <c r="WYS19" s="41"/>
      <c r="WYT19" s="41"/>
      <c r="WYU19" s="41"/>
      <c r="WYV19" s="41"/>
      <c r="WYW19" s="41"/>
      <c r="WYX19" s="41"/>
      <c r="WYY19" s="41"/>
      <c r="WYZ19" s="41"/>
      <c r="WZA19" s="41"/>
      <c r="WZB19" s="41"/>
      <c r="WZC19" s="41"/>
      <c r="WZD19" s="41"/>
      <c r="WZE19" s="41"/>
      <c r="WZF19" s="41"/>
      <c r="WZG19" s="41"/>
      <c r="WZH19" s="41"/>
      <c r="WZI19" s="41"/>
      <c r="WZJ19" s="41"/>
      <c r="WZK19" s="41"/>
      <c r="WZL19" s="41"/>
      <c r="WZM19" s="41"/>
      <c r="WZN19" s="41"/>
      <c r="WZO19" s="41"/>
      <c r="WZP19" s="41"/>
      <c r="WZQ19" s="41"/>
      <c r="WZR19" s="41"/>
      <c r="WZS19" s="41"/>
      <c r="WZT19" s="41"/>
      <c r="WZU19" s="41"/>
      <c r="WZV19" s="41"/>
      <c r="WZW19" s="41"/>
      <c r="WZX19" s="41"/>
      <c r="WZY19" s="41"/>
      <c r="WZZ19" s="41"/>
      <c r="XAA19" s="41"/>
      <c r="XAB19" s="41"/>
      <c r="XAC19" s="41"/>
      <c r="XAD19" s="41"/>
      <c r="XAE19" s="41"/>
      <c r="XAF19" s="41"/>
      <c r="XAG19" s="41"/>
      <c r="XAH19" s="41"/>
      <c r="XAI19" s="41"/>
      <c r="XAJ19" s="41"/>
      <c r="XAK19" s="41"/>
      <c r="XAL19" s="41"/>
      <c r="XAM19" s="41"/>
      <c r="XAN19" s="41"/>
      <c r="XAO19" s="41"/>
      <c r="XAP19" s="41"/>
      <c r="XAQ19" s="41"/>
      <c r="XAR19" s="41"/>
      <c r="XAS19" s="41"/>
      <c r="XAT19" s="41"/>
      <c r="XAU19" s="41"/>
      <c r="XAV19" s="41"/>
      <c r="XAW19" s="41"/>
      <c r="XAX19" s="41"/>
      <c r="XAY19" s="41"/>
      <c r="XAZ19" s="41"/>
      <c r="XBA19" s="41"/>
      <c r="XBB19" s="41"/>
      <c r="XBC19" s="41"/>
      <c r="XBD19" s="41"/>
      <c r="XBE19" s="41"/>
      <c r="XBF19" s="41"/>
      <c r="XBG19" s="41"/>
      <c r="XBH19" s="41"/>
      <c r="XBI19" s="41"/>
      <c r="XBJ19" s="41"/>
      <c r="XBK19" s="41"/>
      <c r="XBL19" s="41"/>
      <c r="XBM19" s="41"/>
      <c r="XBN19" s="41"/>
      <c r="XBO19" s="41"/>
      <c r="XBP19" s="41"/>
      <c r="XBQ19" s="41"/>
      <c r="XBR19" s="41"/>
      <c r="XBS19" s="41"/>
      <c r="XBT19" s="41"/>
      <c r="XBU19" s="41"/>
      <c r="XBV19" s="41"/>
      <c r="XBW19" s="41"/>
      <c r="XBX19" s="41"/>
      <c r="XBY19" s="41"/>
      <c r="XBZ19" s="41"/>
      <c r="XCA19" s="41"/>
      <c r="XCB19" s="41"/>
      <c r="XCC19" s="41"/>
      <c r="XCD19" s="41"/>
      <c r="XCE19" s="41"/>
      <c r="XCF19" s="41"/>
      <c r="XCG19" s="41"/>
      <c r="XCH19" s="41"/>
      <c r="XCI19" s="41"/>
      <c r="XCJ19" s="41"/>
      <c r="XCK19" s="41"/>
      <c r="XCL19" s="41"/>
      <c r="XCM19" s="41"/>
      <c r="XCN19" s="41"/>
      <c r="XCO19" s="41"/>
      <c r="XCP19" s="41"/>
      <c r="XCQ19" s="41"/>
      <c r="XCR19" s="41"/>
      <c r="XCS19" s="41"/>
      <c r="XCT19" s="41"/>
      <c r="XCU19" s="41"/>
      <c r="XCV19" s="41"/>
      <c r="XCW19" s="41"/>
      <c r="XCX19" s="41"/>
      <c r="XCY19" s="41"/>
      <c r="XCZ19" s="41"/>
      <c r="XDA19" s="41"/>
      <c r="XDB19" s="41"/>
      <c r="XDC19" s="41"/>
      <c r="XDD19" s="41"/>
      <c r="XDE19" s="41"/>
      <c r="XDF19" s="41"/>
      <c r="XDG19" s="41"/>
      <c r="XDH19" s="41"/>
      <c r="XDI19" s="41"/>
      <c r="XDJ19" s="41"/>
      <c r="XDK19" s="41"/>
      <c r="XDL19" s="41"/>
      <c r="XDM19" s="41"/>
      <c r="XDN19" s="41"/>
      <c r="XDO19" s="41"/>
      <c r="XDP19" s="41"/>
      <c r="XDQ19" s="41"/>
      <c r="XDR19" s="41"/>
      <c r="XDS19" s="41"/>
      <c r="XDT19" s="41"/>
      <c r="XDU19" s="41"/>
      <c r="XDV19" s="41"/>
      <c r="XDW19" s="41"/>
      <c r="XDX19" s="41"/>
      <c r="XDY19" s="41"/>
      <c r="XDZ19" s="41"/>
      <c r="XEA19" s="41"/>
      <c r="XEB19" s="41"/>
      <c r="XEC19" s="41"/>
      <c r="XED19" s="41"/>
      <c r="XEE19" s="41"/>
      <c r="XEF19" s="41"/>
      <c r="XEG19" s="41"/>
      <c r="XEH19" s="41"/>
      <c r="XEI19" s="41"/>
      <c r="XEJ19" s="41"/>
      <c r="XEK19" s="41"/>
      <c r="XEL19" s="41"/>
      <c r="XEM19" s="41"/>
      <c r="XEN19" s="41"/>
      <c r="XEO19" s="41"/>
      <c r="XEP19" s="41"/>
      <c r="XEQ19" s="41"/>
      <c r="XER19" s="41"/>
      <c r="XES19" s="41"/>
      <c r="XET19" s="41"/>
      <c r="XEU19" s="41"/>
      <c r="XEV19" s="41"/>
      <c r="XEW19" s="41"/>
      <c r="XEX19" s="41"/>
      <c r="XEY19" s="41"/>
      <c r="XEZ19" s="41"/>
      <c r="XFA19" s="41"/>
      <c r="XFB19" s="41"/>
      <c r="XFC19" s="41"/>
      <c r="XFD19" s="41"/>
    </row>
    <row r="20" spans="1:16384" ht="36.75" customHeight="1" x14ac:dyDescent="0.25">
      <c r="A20" s="41"/>
      <c r="B20" s="117" t="s">
        <v>180</v>
      </c>
      <c r="C20" s="117"/>
      <c r="D20" s="117"/>
      <c r="E20" s="117"/>
      <c r="F20" s="117"/>
      <c r="G20" s="117"/>
      <c r="H20" s="117"/>
      <c r="I20" s="117"/>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c r="IW20" s="41"/>
      <c r="IX20" s="41"/>
      <c r="IY20" s="41"/>
      <c r="IZ20" s="41"/>
      <c r="JA20" s="41"/>
      <c r="JB20" s="41"/>
      <c r="JC20" s="41"/>
      <c r="JD20" s="41"/>
      <c r="JE20" s="41"/>
      <c r="JF20" s="41"/>
      <c r="JG20" s="41"/>
      <c r="JH20" s="41"/>
      <c r="JI20" s="41"/>
      <c r="JJ20" s="41"/>
      <c r="JK20" s="41"/>
      <c r="JL20" s="41"/>
      <c r="JM20" s="41"/>
      <c r="JN20" s="41"/>
      <c r="JO20" s="41"/>
      <c r="JP20" s="41"/>
      <c r="JQ20" s="41"/>
      <c r="JR20" s="41"/>
      <c r="JS20" s="41"/>
      <c r="JT20" s="41"/>
      <c r="JU20" s="41"/>
      <c r="JV20" s="41"/>
      <c r="JW20" s="41"/>
      <c r="JX20" s="41"/>
      <c r="JY20" s="41"/>
      <c r="JZ20" s="41"/>
      <c r="KA20" s="41"/>
      <c r="KB20" s="41"/>
      <c r="KC20" s="41"/>
      <c r="KD20" s="41"/>
      <c r="KE20" s="41"/>
      <c r="KF20" s="41"/>
      <c r="KG20" s="41"/>
      <c r="KH20" s="41"/>
      <c r="KI20" s="41"/>
      <c r="KJ20" s="41"/>
      <c r="KK20" s="41"/>
      <c r="KL20" s="41"/>
      <c r="KM20" s="41"/>
      <c r="KN20" s="41"/>
      <c r="KO20" s="41"/>
      <c r="KP20" s="41"/>
      <c r="KQ20" s="41"/>
      <c r="KR20" s="41"/>
      <c r="KS20" s="41"/>
      <c r="KT20" s="41"/>
      <c r="KU20" s="41"/>
      <c r="KV20" s="41"/>
      <c r="KW20" s="41"/>
      <c r="KX20" s="41"/>
      <c r="KY20" s="41"/>
      <c r="KZ20" s="41"/>
      <c r="LA20" s="41"/>
      <c r="LB20" s="41"/>
      <c r="LC20" s="41"/>
      <c r="LD20" s="41"/>
      <c r="LE20" s="41"/>
      <c r="LF20" s="41"/>
      <c r="LG20" s="41"/>
      <c r="LH20" s="41"/>
      <c r="LI20" s="41"/>
      <c r="LJ20" s="41"/>
      <c r="LK20" s="41"/>
      <c r="LL20" s="41"/>
      <c r="LM20" s="41"/>
      <c r="LN20" s="41"/>
      <c r="LO20" s="41"/>
      <c r="LP20" s="41"/>
      <c r="LQ20" s="41"/>
      <c r="LR20" s="41"/>
      <c r="LS20" s="41"/>
      <c r="LT20" s="41"/>
      <c r="LU20" s="41"/>
      <c r="LV20" s="41"/>
      <c r="LW20" s="41"/>
      <c r="LX20" s="41"/>
      <c r="LY20" s="41"/>
      <c r="LZ20" s="41"/>
      <c r="MA20" s="41"/>
      <c r="MB20" s="41"/>
      <c r="MC20" s="41"/>
      <c r="MD20" s="41"/>
      <c r="ME20" s="41"/>
      <c r="MF20" s="41"/>
      <c r="MG20" s="41"/>
      <c r="MH20" s="41"/>
      <c r="MI20" s="41"/>
      <c r="MJ20" s="41"/>
      <c r="MK20" s="41"/>
      <c r="ML20" s="41"/>
      <c r="MM20" s="41"/>
      <c r="MN20" s="41"/>
      <c r="MO20" s="41"/>
      <c r="MP20" s="41"/>
      <c r="MQ20" s="41"/>
      <c r="MR20" s="41"/>
      <c r="MS20" s="41"/>
      <c r="MT20" s="41"/>
      <c r="MU20" s="41"/>
      <c r="MV20" s="41"/>
      <c r="MW20" s="41"/>
      <c r="MX20" s="41"/>
      <c r="MY20" s="41"/>
      <c r="MZ20" s="41"/>
      <c r="NA20" s="41"/>
      <c r="NB20" s="41"/>
      <c r="NC20" s="41"/>
      <c r="ND20" s="41"/>
      <c r="NE20" s="41"/>
      <c r="NF20" s="41"/>
      <c r="NG20" s="41"/>
      <c r="NH20" s="41"/>
      <c r="NI20" s="41"/>
      <c r="NJ20" s="41"/>
      <c r="NK20" s="41"/>
      <c r="NL20" s="41"/>
      <c r="NM20" s="41"/>
      <c r="NN20" s="41"/>
      <c r="NO20" s="41"/>
      <c r="NP20" s="41"/>
      <c r="NQ20" s="41"/>
      <c r="NR20" s="41"/>
      <c r="NS20" s="41"/>
      <c r="NT20" s="41"/>
      <c r="NU20" s="41"/>
      <c r="NV20" s="41"/>
      <c r="NW20" s="41"/>
      <c r="NX20" s="41"/>
      <c r="NY20" s="41"/>
      <c r="NZ20" s="41"/>
      <c r="OA20" s="41"/>
      <c r="OB20" s="41"/>
      <c r="OC20" s="41"/>
      <c r="OD20" s="41"/>
      <c r="OE20" s="41"/>
      <c r="OF20" s="41"/>
      <c r="OG20" s="41"/>
      <c r="OH20" s="41"/>
      <c r="OI20" s="41"/>
      <c r="OJ20" s="41"/>
      <c r="OK20" s="41"/>
      <c r="OL20" s="41"/>
      <c r="OM20" s="41"/>
      <c r="ON20" s="41"/>
      <c r="OO20" s="41"/>
      <c r="OP20" s="41"/>
      <c r="OQ20" s="41"/>
      <c r="OR20" s="41"/>
      <c r="OS20" s="41"/>
      <c r="OT20" s="41"/>
      <c r="OU20" s="41"/>
      <c r="OV20" s="41"/>
      <c r="OW20" s="41"/>
      <c r="OX20" s="41"/>
      <c r="OY20" s="41"/>
      <c r="OZ20" s="41"/>
      <c r="PA20" s="41"/>
      <c r="PB20" s="41"/>
      <c r="PC20" s="41"/>
      <c r="PD20" s="41"/>
      <c r="PE20" s="41"/>
      <c r="PF20" s="41"/>
      <c r="PG20" s="41"/>
      <c r="PH20" s="41"/>
      <c r="PI20" s="41"/>
      <c r="PJ20" s="41"/>
      <c r="PK20" s="41"/>
      <c r="PL20" s="41"/>
      <c r="PM20" s="41"/>
      <c r="PN20" s="41"/>
      <c r="PO20" s="41"/>
      <c r="PP20" s="41"/>
      <c r="PQ20" s="41"/>
      <c r="PR20" s="41"/>
      <c r="PS20" s="41"/>
      <c r="PT20" s="41"/>
      <c r="PU20" s="41"/>
      <c r="PV20" s="41"/>
      <c r="PW20" s="41"/>
      <c r="PX20" s="41"/>
      <c r="PY20" s="41"/>
      <c r="PZ20" s="41"/>
      <c r="QA20" s="41"/>
      <c r="QB20" s="41"/>
      <c r="QC20" s="41"/>
      <c r="QD20" s="41"/>
      <c r="QE20" s="41"/>
      <c r="QF20" s="41"/>
      <c r="QG20" s="41"/>
      <c r="QH20" s="41"/>
      <c r="QI20" s="41"/>
      <c r="QJ20" s="41"/>
      <c r="QK20" s="41"/>
      <c r="QL20" s="41"/>
      <c r="QM20" s="41"/>
      <c r="QN20" s="41"/>
      <c r="QO20" s="41"/>
      <c r="QP20" s="41"/>
      <c r="QQ20" s="41"/>
      <c r="QR20" s="41"/>
      <c r="QS20" s="41"/>
      <c r="QT20" s="41"/>
      <c r="QU20" s="41"/>
      <c r="QV20" s="41"/>
      <c r="QW20" s="41"/>
      <c r="QX20" s="41"/>
      <c r="QY20" s="41"/>
      <c r="QZ20" s="41"/>
      <c r="RA20" s="41"/>
      <c r="RB20" s="41"/>
      <c r="RC20" s="41"/>
      <c r="RD20" s="41"/>
      <c r="RE20" s="41"/>
      <c r="RF20" s="41"/>
      <c r="RG20" s="41"/>
      <c r="RH20" s="41"/>
      <c r="RI20" s="41"/>
      <c r="RJ20" s="41"/>
      <c r="RK20" s="41"/>
      <c r="RL20" s="41"/>
      <c r="RM20" s="41"/>
      <c r="RN20" s="41"/>
      <c r="RO20" s="41"/>
      <c r="RP20" s="41"/>
      <c r="RQ20" s="41"/>
      <c r="RR20" s="41"/>
      <c r="RS20" s="41"/>
      <c r="RT20" s="41"/>
      <c r="RU20" s="41"/>
      <c r="RV20" s="41"/>
      <c r="RW20" s="41"/>
      <c r="RX20" s="41"/>
      <c r="RY20" s="41"/>
      <c r="RZ20" s="41"/>
      <c r="SA20" s="41"/>
      <c r="SB20" s="41"/>
      <c r="SC20" s="41"/>
      <c r="SD20" s="41"/>
      <c r="SE20" s="41"/>
      <c r="SF20" s="41"/>
      <c r="SG20" s="41"/>
      <c r="SH20" s="41"/>
      <c r="SI20" s="41"/>
      <c r="SJ20" s="41"/>
      <c r="SK20" s="41"/>
      <c r="SL20" s="41"/>
      <c r="SM20" s="41"/>
      <c r="SN20" s="41"/>
      <c r="SO20" s="41"/>
      <c r="SP20" s="41"/>
      <c r="SQ20" s="41"/>
      <c r="SR20" s="41"/>
      <c r="SS20" s="41"/>
      <c r="ST20" s="41"/>
      <c r="SU20" s="41"/>
      <c r="SV20" s="41"/>
      <c r="SW20" s="41"/>
      <c r="SX20" s="41"/>
      <c r="SY20" s="41"/>
      <c r="SZ20" s="41"/>
      <c r="TA20" s="41"/>
      <c r="TB20" s="41"/>
      <c r="TC20" s="41"/>
      <c r="TD20" s="41"/>
      <c r="TE20" s="41"/>
      <c r="TF20" s="41"/>
      <c r="TG20" s="41"/>
      <c r="TH20" s="41"/>
      <c r="TI20" s="41"/>
      <c r="TJ20" s="41"/>
      <c r="TK20" s="41"/>
      <c r="TL20" s="41"/>
      <c r="TM20" s="41"/>
      <c r="TN20" s="41"/>
      <c r="TO20" s="41"/>
      <c r="TP20" s="41"/>
      <c r="TQ20" s="41"/>
      <c r="TR20" s="41"/>
      <c r="TS20" s="41"/>
      <c r="TT20" s="41"/>
      <c r="TU20" s="41"/>
      <c r="TV20" s="41"/>
      <c r="TW20" s="41"/>
      <c r="TX20" s="41"/>
      <c r="TY20" s="41"/>
      <c r="TZ20" s="41"/>
      <c r="UA20" s="41"/>
      <c r="UB20" s="41"/>
      <c r="UC20" s="41"/>
      <c r="UD20" s="41"/>
      <c r="UE20" s="41"/>
      <c r="UF20" s="41"/>
      <c r="UG20" s="41"/>
      <c r="UH20" s="41"/>
      <c r="UI20" s="41"/>
      <c r="UJ20" s="41"/>
      <c r="UK20" s="41"/>
      <c r="UL20" s="41"/>
      <c r="UM20" s="41"/>
      <c r="UN20" s="41"/>
      <c r="UO20" s="41"/>
      <c r="UP20" s="41"/>
      <c r="UQ20" s="41"/>
      <c r="UR20" s="41"/>
      <c r="US20" s="41"/>
      <c r="UT20" s="41"/>
      <c r="UU20" s="41"/>
      <c r="UV20" s="41"/>
      <c r="UW20" s="41"/>
      <c r="UX20" s="41"/>
      <c r="UY20" s="41"/>
      <c r="UZ20" s="41"/>
      <c r="VA20" s="41"/>
      <c r="VB20" s="41"/>
      <c r="VC20" s="41"/>
      <c r="VD20" s="41"/>
      <c r="VE20" s="41"/>
      <c r="VF20" s="41"/>
      <c r="VG20" s="41"/>
      <c r="VH20" s="41"/>
      <c r="VI20" s="41"/>
      <c r="VJ20" s="41"/>
      <c r="VK20" s="41"/>
      <c r="VL20" s="41"/>
      <c r="VM20" s="41"/>
      <c r="VN20" s="41"/>
      <c r="VO20" s="41"/>
      <c r="VP20" s="41"/>
      <c r="VQ20" s="41"/>
      <c r="VR20" s="41"/>
      <c r="VS20" s="41"/>
      <c r="VT20" s="41"/>
      <c r="VU20" s="41"/>
      <c r="VV20" s="41"/>
      <c r="VW20" s="41"/>
      <c r="VX20" s="41"/>
      <c r="VY20" s="41"/>
      <c r="VZ20" s="41"/>
      <c r="WA20" s="41"/>
      <c r="WB20" s="41"/>
      <c r="WC20" s="41"/>
      <c r="WD20" s="41"/>
      <c r="WE20" s="41"/>
      <c r="WF20" s="41"/>
      <c r="WG20" s="41"/>
      <c r="WH20" s="41"/>
      <c r="WI20" s="41"/>
      <c r="WJ20" s="41"/>
      <c r="WK20" s="41"/>
      <c r="WL20" s="41"/>
      <c r="WM20" s="41"/>
      <c r="WN20" s="41"/>
      <c r="WO20" s="41"/>
      <c r="WP20" s="41"/>
      <c r="WQ20" s="41"/>
      <c r="WR20" s="41"/>
      <c r="WS20" s="41"/>
      <c r="WT20" s="41"/>
      <c r="WU20" s="41"/>
      <c r="WV20" s="41"/>
      <c r="WW20" s="41"/>
      <c r="WX20" s="41"/>
      <c r="WY20" s="41"/>
      <c r="WZ20" s="41"/>
      <c r="XA20" s="41"/>
      <c r="XB20" s="41"/>
      <c r="XC20" s="41"/>
      <c r="XD20" s="41"/>
      <c r="XE20" s="41"/>
      <c r="XF20" s="41"/>
      <c r="XG20" s="41"/>
      <c r="XH20" s="41"/>
      <c r="XI20" s="41"/>
      <c r="XJ20" s="41"/>
      <c r="XK20" s="41"/>
      <c r="XL20" s="41"/>
      <c r="XM20" s="41"/>
      <c r="XN20" s="41"/>
      <c r="XO20" s="41"/>
      <c r="XP20" s="41"/>
      <c r="XQ20" s="41"/>
      <c r="XR20" s="41"/>
      <c r="XS20" s="41"/>
      <c r="XT20" s="41"/>
      <c r="XU20" s="41"/>
      <c r="XV20" s="41"/>
      <c r="XW20" s="41"/>
      <c r="XX20" s="41"/>
      <c r="XY20" s="41"/>
      <c r="XZ20" s="41"/>
      <c r="YA20" s="41"/>
      <c r="YB20" s="41"/>
      <c r="YC20" s="41"/>
      <c r="YD20" s="41"/>
      <c r="YE20" s="41"/>
      <c r="YF20" s="41"/>
      <c r="YG20" s="41"/>
      <c r="YH20" s="41"/>
      <c r="YI20" s="41"/>
      <c r="YJ20" s="41"/>
      <c r="YK20" s="41"/>
      <c r="YL20" s="41"/>
      <c r="YM20" s="41"/>
      <c r="YN20" s="41"/>
      <c r="YO20" s="41"/>
      <c r="YP20" s="41"/>
      <c r="YQ20" s="41"/>
      <c r="YR20" s="41"/>
      <c r="YS20" s="41"/>
      <c r="YT20" s="41"/>
      <c r="YU20" s="41"/>
      <c r="YV20" s="41"/>
      <c r="YW20" s="41"/>
      <c r="YX20" s="41"/>
      <c r="YY20" s="41"/>
      <c r="YZ20" s="41"/>
      <c r="ZA20" s="41"/>
      <c r="ZB20" s="41"/>
      <c r="ZC20" s="41"/>
      <c r="ZD20" s="41"/>
      <c r="ZE20" s="41"/>
      <c r="ZF20" s="41"/>
      <c r="ZG20" s="41"/>
      <c r="ZH20" s="41"/>
      <c r="ZI20" s="41"/>
      <c r="ZJ20" s="41"/>
      <c r="ZK20" s="41"/>
      <c r="ZL20" s="41"/>
      <c r="ZM20" s="41"/>
      <c r="ZN20" s="41"/>
      <c r="ZO20" s="41"/>
      <c r="ZP20" s="41"/>
      <c r="ZQ20" s="41"/>
      <c r="ZR20" s="41"/>
      <c r="ZS20" s="41"/>
      <c r="ZT20" s="41"/>
      <c r="ZU20" s="41"/>
      <c r="ZV20" s="41"/>
      <c r="ZW20" s="41"/>
      <c r="ZX20" s="41"/>
      <c r="ZY20" s="41"/>
      <c r="ZZ20" s="41"/>
      <c r="AAA20" s="41"/>
      <c r="AAB20" s="41"/>
      <c r="AAC20" s="41"/>
      <c r="AAD20" s="41"/>
      <c r="AAE20" s="41"/>
      <c r="AAF20" s="41"/>
      <c r="AAG20" s="41"/>
      <c r="AAH20" s="41"/>
      <c r="AAI20" s="41"/>
      <c r="AAJ20" s="41"/>
      <c r="AAK20" s="41"/>
      <c r="AAL20" s="41"/>
      <c r="AAM20" s="41"/>
      <c r="AAN20" s="41"/>
      <c r="AAO20" s="41"/>
      <c r="AAP20" s="41"/>
      <c r="AAQ20" s="41"/>
      <c r="AAR20" s="41"/>
      <c r="AAS20" s="41"/>
      <c r="AAT20" s="41"/>
      <c r="AAU20" s="41"/>
      <c r="AAV20" s="41"/>
      <c r="AAW20" s="41"/>
      <c r="AAX20" s="41"/>
      <c r="AAY20" s="41"/>
      <c r="AAZ20" s="41"/>
      <c r="ABA20" s="41"/>
      <c r="ABB20" s="41"/>
      <c r="ABC20" s="41"/>
      <c r="ABD20" s="41"/>
      <c r="ABE20" s="41"/>
      <c r="ABF20" s="41"/>
      <c r="ABG20" s="41"/>
      <c r="ABH20" s="41"/>
      <c r="ABI20" s="41"/>
      <c r="ABJ20" s="41"/>
      <c r="ABK20" s="41"/>
      <c r="ABL20" s="41"/>
      <c r="ABM20" s="41"/>
      <c r="ABN20" s="41"/>
      <c r="ABO20" s="41"/>
      <c r="ABP20" s="41"/>
      <c r="ABQ20" s="41"/>
      <c r="ABR20" s="41"/>
      <c r="ABS20" s="41"/>
      <c r="ABT20" s="41"/>
      <c r="ABU20" s="41"/>
      <c r="ABV20" s="41"/>
      <c r="ABW20" s="41"/>
      <c r="ABX20" s="41"/>
      <c r="ABY20" s="41"/>
      <c r="ABZ20" s="41"/>
      <c r="ACA20" s="41"/>
      <c r="ACB20" s="41"/>
      <c r="ACC20" s="41"/>
      <c r="ACD20" s="41"/>
      <c r="ACE20" s="41"/>
      <c r="ACF20" s="41"/>
      <c r="ACG20" s="41"/>
      <c r="ACH20" s="41"/>
      <c r="ACI20" s="41"/>
      <c r="ACJ20" s="41"/>
      <c r="ACK20" s="41"/>
      <c r="ACL20" s="41"/>
      <c r="ACM20" s="41"/>
      <c r="ACN20" s="41"/>
      <c r="ACO20" s="41"/>
      <c r="ACP20" s="41"/>
      <c r="ACQ20" s="41"/>
      <c r="ACR20" s="41"/>
      <c r="ACS20" s="41"/>
      <c r="ACT20" s="41"/>
      <c r="ACU20" s="41"/>
      <c r="ACV20" s="41"/>
      <c r="ACW20" s="41"/>
      <c r="ACX20" s="41"/>
      <c r="ACY20" s="41"/>
      <c r="ACZ20" s="41"/>
      <c r="ADA20" s="41"/>
      <c r="ADB20" s="41"/>
      <c r="ADC20" s="41"/>
      <c r="ADD20" s="41"/>
      <c r="ADE20" s="41"/>
      <c r="ADF20" s="41"/>
      <c r="ADG20" s="41"/>
      <c r="ADH20" s="41"/>
      <c r="ADI20" s="41"/>
      <c r="ADJ20" s="41"/>
      <c r="ADK20" s="41"/>
      <c r="ADL20" s="41"/>
      <c r="ADM20" s="41"/>
      <c r="ADN20" s="41"/>
      <c r="ADO20" s="41"/>
      <c r="ADP20" s="41"/>
      <c r="ADQ20" s="41"/>
      <c r="ADR20" s="41"/>
      <c r="ADS20" s="41"/>
      <c r="ADT20" s="41"/>
      <c r="ADU20" s="41"/>
      <c r="ADV20" s="41"/>
      <c r="ADW20" s="41"/>
      <c r="ADX20" s="41"/>
      <c r="ADY20" s="41"/>
      <c r="ADZ20" s="41"/>
      <c r="AEA20" s="41"/>
      <c r="AEB20" s="41"/>
      <c r="AEC20" s="41"/>
      <c r="AED20" s="41"/>
      <c r="AEE20" s="41"/>
      <c r="AEF20" s="41"/>
      <c r="AEG20" s="41"/>
      <c r="AEH20" s="41"/>
      <c r="AEI20" s="41"/>
      <c r="AEJ20" s="41"/>
      <c r="AEK20" s="41"/>
      <c r="AEL20" s="41"/>
      <c r="AEM20" s="41"/>
      <c r="AEN20" s="41"/>
      <c r="AEO20" s="41"/>
      <c r="AEP20" s="41"/>
      <c r="AEQ20" s="41"/>
      <c r="AER20" s="41"/>
      <c r="AES20" s="41"/>
      <c r="AET20" s="41"/>
      <c r="AEU20" s="41"/>
      <c r="AEV20" s="41"/>
      <c r="AEW20" s="41"/>
      <c r="AEX20" s="41"/>
      <c r="AEY20" s="41"/>
      <c r="AEZ20" s="41"/>
      <c r="AFA20" s="41"/>
      <c r="AFB20" s="41"/>
      <c r="AFC20" s="41"/>
      <c r="AFD20" s="41"/>
      <c r="AFE20" s="41"/>
      <c r="AFF20" s="41"/>
      <c r="AFG20" s="41"/>
      <c r="AFH20" s="41"/>
      <c r="AFI20" s="41"/>
      <c r="AFJ20" s="41"/>
      <c r="AFK20" s="41"/>
      <c r="AFL20" s="41"/>
      <c r="AFM20" s="41"/>
      <c r="AFN20" s="41"/>
      <c r="AFO20" s="41"/>
      <c r="AFP20" s="41"/>
      <c r="AFQ20" s="41"/>
      <c r="AFR20" s="41"/>
      <c r="AFS20" s="41"/>
      <c r="AFT20" s="41"/>
      <c r="AFU20" s="41"/>
      <c r="AFV20" s="41"/>
      <c r="AFW20" s="41"/>
      <c r="AFX20" s="41"/>
      <c r="AFY20" s="41"/>
      <c r="AFZ20" s="41"/>
      <c r="AGA20" s="41"/>
      <c r="AGB20" s="41"/>
      <c r="AGC20" s="41"/>
      <c r="AGD20" s="41"/>
      <c r="AGE20" s="41"/>
      <c r="AGF20" s="41"/>
      <c r="AGG20" s="41"/>
      <c r="AGH20" s="41"/>
      <c r="AGI20" s="41"/>
      <c r="AGJ20" s="41"/>
      <c r="AGK20" s="41"/>
      <c r="AGL20" s="41"/>
      <c r="AGM20" s="41"/>
      <c r="AGN20" s="41"/>
      <c r="AGO20" s="41"/>
      <c r="AGP20" s="41"/>
      <c r="AGQ20" s="41"/>
      <c r="AGR20" s="41"/>
      <c r="AGS20" s="41"/>
      <c r="AGT20" s="41"/>
      <c r="AGU20" s="41"/>
      <c r="AGV20" s="41"/>
      <c r="AGW20" s="41"/>
      <c r="AGX20" s="41"/>
      <c r="AGY20" s="41"/>
      <c r="AGZ20" s="41"/>
      <c r="AHA20" s="41"/>
      <c r="AHB20" s="41"/>
      <c r="AHC20" s="41"/>
      <c r="AHD20" s="41"/>
      <c r="AHE20" s="41"/>
      <c r="AHF20" s="41"/>
      <c r="AHG20" s="41"/>
      <c r="AHH20" s="41"/>
      <c r="AHI20" s="41"/>
      <c r="AHJ20" s="41"/>
      <c r="AHK20" s="41"/>
      <c r="AHL20" s="41"/>
      <c r="AHM20" s="41"/>
      <c r="AHN20" s="41"/>
      <c r="AHO20" s="41"/>
      <c r="AHP20" s="41"/>
      <c r="AHQ20" s="41"/>
      <c r="AHR20" s="41"/>
      <c r="AHS20" s="41"/>
      <c r="AHT20" s="41"/>
      <c r="AHU20" s="41"/>
      <c r="AHV20" s="41"/>
      <c r="AHW20" s="41"/>
      <c r="AHX20" s="41"/>
      <c r="AHY20" s="41"/>
      <c r="AHZ20" s="41"/>
      <c r="AIA20" s="41"/>
      <c r="AIB20" s="41"/>
      <c r="AIC20" s="41"/>
      <c r="AID20" s="41"/>
      <c r="AIE20" s="41"/>
      <c r="AIF20" s="41"/>
      <c r="AIG20" s="41"/>
      <c r="AIH20" s="41"/>
      <c r="AII20" s="41"/>
      <c r="AIJ20" s="41"/>
      <c r="AIK20" s="41"/>
      <c r="AIL20" s="41"/>
      <c r="AIM20" s="41"/>
      <c r="AIN20" s="41"/>
      <c r="AIO20" s="41"/>
      <c r="AIP20" s="41"/>
      <c r="AIQ20" s="41"/>
      <c r="AIR20" s="41"/>
      <c r="AIS20" s="41"/>
      <c r="AIT20" s="41"/>
      <c r="AIU20" s="41"/>
      <c r="AIV20" s="41"/>
      <c r="AIW20" s="41"/>
      <c r="AIX20" s="41"/>
      <c r="AIY20" s="41"/>
      <c r="AIZ20" s="41"/>
      <c r="AJA20" s="41"/>
      <c r="AJB20" s="41"/>
      <c r="AJC20" s="41"/>
      <c r="AJD20" s="41"/>
      <c r="AJE20" s="41"/>
      <c r="AJF20" s="41"/>
      <c r="AJG20" s="41"/>
      <c r="AJH20" s="41"/>
      <c r="AJI20" s="41"/>
      <c r="AJJ20" s="41"/>
      <c r="AJK20" s="41"/>
      <c r="AJL20" s="41"/>
      <c r="AJM20" s="41"/>
      <c r="AJN20" s="41"/>
      <c r="AJO20" s="41"/>
      <c r="AJP20" s="41"/>
      <c r="AJQ20" s="41"/>
      <c r="AJR20" s="41"/>
      <c r="AJS20" s="41"/>
      <c r="AJT20" s="41"/>
      <c r="AJU20" s="41"/>
      <c r="AJV20" s="41"/>
      <c r="AJW20" s="41"/>
      <c r="AJX20" s="41"/>
      <c r="AJY20" s="41"/>
      <c r="AJZ20" s="41"/>
      <c r="AKA20" s="41"/>
      <c r="AKB20" s="41"/>
      <c r="AKC20" s="41"/>
      <c r="AKD20" s="41"/>
      <c r="AKE20" s="41"/>
      <c r="AKF20" s="41"/>
      <c r="AKG20" s="41"/>
      <c r="AKH20" s="41"/>
      <c r="AKI20" s="41"/>
      <c r="AKJ20" s="41"/>
      <c r="AKK20" s="41"/>
      <c r="AKL20" s="41"/>
      <c r="AKM20" s="41"/>
      <c r="AKN20" s="41"/>
      <c r="AKO20" s="41"/>
      <c r="AKP20" s="41"/>
      <c r="AKQ20" s="41"/>
      <c r="AKR20" s="41"/>
      <c r="AKS20" s="41"/>
      <c r="AKT20" s="41"/>
      <c r="AKU20" s="41"/>
      <c r="AKV20" s="41"/>
      <c r="AKW20" s="41"/>
      <c r="AKX20" s="41"/>
      <c r="AKY20" s="41"/>
      <c r="AKZ20" s="41"/>
      <c r="ALA20" s="41"/>
      <c r="ALB20" s="41"/>
      <c r="ALC20" s="41"/>
      <c r="ALD20" s="41"/>
      <c r="ALE20" s="41"/>
      <c r="ALF20" s="41"/>
      <c r="ALG20" s="41"/>
      <c r="ALH20" s="41"/>
      <c r="ALI20" s="41"/>
      <c r="ALJ20" s="41"/>
      <c r="ALK20" s="41"/>
      <c r="ALL20" s="41"/>
      <c r="ALM20" s="41"/>
      <c r="ALN20" s="41"/>
      <c r="ALO20" s="41"/>
      <c r="ALP20" s="41"/>
      <c r="ALQ20" s="41"/>
      <c r="ALR20" s="41"/>
      <c r="ALS20" s="41"/>
      <c r="ALT20" s="41"/>
      <c r="ALU20" s="41"/>
      <c r="ALV20" s="41"/>
      <c r="ALW20" s="41"/>
      <c r="ALX20" s="41"/>
      <c r="ALY20" s="41"/>
      <c r="ALZ20" s="41"/>
      <c r="AMA20" s="41"/>
      <c r="AMB20" s="41"/>
      <c r="AMC20" s="41"/>
      <c r="AMD20" s="41"/>
      <c r="AME20" s="41"/>
      <c r="AMF20" s="41"/>
      <c r="AMG20" s="41"/>
      <c r="AMH20" s="41"/>
      <c r="AMI20" s="41"/>
      <c r="AMJ20" s="41"/>
      <c r="AMK20" s="41"/>
      <c r="AML20" s="41"/>
      <c r="AMM20" s="41"/>
      <c r="AMN20" s="41"/>
      <c r="AMO20" s="41"/>
      <c r="AMP20" s="41"/>
      <c r="AMQ20" s="41"/>
      <c r="AMR20" s="41"/>
      <c r="AMS20" s="41"/>
      <c r="AMT20" s="41"/>
      <c r="AMU20" s="41"/>
      <c r="AMV20" s="41"/>
      <c r="AMW20" s="41"/>
      <c r="AMX20" s="41"/>
      <c r="AMY20" s="41"/>
      <c r="AMZ20" s="41"/>
      <c r="ANA20" s="41"/>
      <c r="ANB20" s="41"/>
      <c r="ANC20" s="41"/>
      <c r="AND20" s="41"/>
      <c r="ANE20" s="41"/>
      <c r="ANF20" s="41"/>
      <c r="ANG20" s="41"/>
      <c r="ANH20" s="41"/>
      <c r="ANI20" s="41"/>
      <c r="ANJ20" s="41"/>
      <c r="ANK20" s="41"/>
      <c r="ANL20" s="41"/>
      <c r="ANM20" s="41"/>
      <c r="ANN20" s="41"/>
      <c r="ANO20" s="41"/>
      <c r="ANP20" s="41"/>
      <c r="ANQ20" s="41"/>
      <c r="ANR20" s="41"/>
      <c r="ANS20" s="41"/>
      <c r="ANT20" s="41"/>
      <c r="ANU20" s="41"/>
      <c r="ANV20" s="41"/>
      <c r="ANW20" s="41"/>
      <c r="ANX20" s="41"/>
      <c r="ANY20" s="41"/>
      <c r="ANZ20" s="41"/>
      <c r="AOA20" s="41"/>
      <c r="AOB20" s="41"/>
      <c r="AOC20" s="41"/>
      <c r="AOD20" s="41"/>
      <c r="AOE20" s="41"/>
      <c r="AOF20" s="41"/>
      <c r="AOG20" s="41"/>
      <c r="AOH20" s="41"/>
      <c r="AOI20" s="41"/>
      <c r="AOJ20" s="41"/>
      <c r="AOK20" s="41"/>
      <c r="AOL20" s="41"/>
      <c r="AOM20" s="41"/>
      <c r="AON20" s="41"/>
      <c r="AOO20" s="41"/>
      <c r="AOP20" s="41"/>
      <c r="AOQ20" s="41"/>
      <c r="AOR20" s="41"/>
      <c r="AOS20" s="41"/>
      <c r="AOT20" s="41"/>
      <c r="AOU20" s="41"/>
      <c r="AOV20" s="41"/>
      <c r="AOW20" s="41"/>
      <c r="AOX20" s="41"/>
      <c r="AOY20" s="41"/>
      <c r="AOZ20" s="41"/>
      <c r="APA20" s="41"/>
      <c r="APB20" s="41"/>
      <c r="APC20" s="41"/>
      <c r="APD20" s="41"/>
      <c r="APE20" s="41"/>
      <c r="APF20" s="41"/>
      <c r="APG20" s="41"/>
      <c r="APH20" s="41"/>
      <c r="API20" s="41"/>
      <c r="APJ20" s="41"/>
      <c r="APK20" s="41"/>
      <c r="APL20" s="41"/>
      <c r="APM20" s="41"/>
      <c r="APN20" s="41"/>
      <c r="APO20" s="41"/>
      <c r="APP20" s="41"/>
      <c r="APQ20" s="41"/>
      <c r="APR20" s="41"/>
      <c r="APS20" s="41"/>
      <c r="APT20" s="41"/>
      <c r="APU20" s="41"/>
      <c r="APV20" s="41"/>
      <c r="APW20" s="41"/>
      <c r="APX20" s="41"/>
      <c r="APY20" s="41"/>
      <c r="APZ20" s="41"/>
      <c r="AQA20" s="41"/>
      <c r="AQB20" s="41"/>
      <c r="AQC20" s="41"/>
      <c r="AQD20" s="41"/>
      <c r="AQE20" s="41"/>
      <c r="AQF20" s="41"/>
      <c r="AQG20" s="41"/>
      <c r="AQH20" s="41"/>
      <c r="AQI20" s="41"/>
      <c r="AQJ20" s="41"/>
      <c r="AQK20" s="41"/>
      <c r="AQL20" s="41"/>
      <c r="AQM20" s="41"/>
      <c r="AQN20" s="41"/>
      <c r="AQO20" s="41"/>
      <c r="AQP20" s="41"/>
      <c r="AQQ20" s="41"/>
      <c r="AQR20" s="41"/>
      <c r="AQS20" s="41"/>
      <c r="AQT20" s="41"/>
      <c r="AQU20" s="41"/>
      <c r="AQV20" s="41"/>
      <c r="AQW20" s="41"/>
      <c r="AQX20" s="41"/>
      <c r="AQY20" s="41"/>
      <c r="AQZ20" s="41"/>
      <c r="ARA20" s="41"/>
      <c r="ARB20" s="41"/>
      <c r="ARC20" s="41"/>
      <c r="ARD20" s="41"/>
      <c r="ARE20" s="41"/>
      <c r="ARF20" s="41"/>
      <c r="ARG20" s="41"/>
      <c r="ARH20" s="41"/>
      <c r="ARI20" s="41"/>
      <c r="ARJ20" s="41"/>
      <c r="ARK20" s="41"/>
      <c r="ARL20" s="41"/>
      <c r="ARM20" s="41"/>
      <c r="ARN20" s="41"/>
      <c r="ARO20" s="41"/>
      <c r="ARP20" s="41"/>
      <c r="ARQ20" s="41"/>
      <c r="ARR20" s="41"/>
      <c r="ARS20" s="41"/>
      <c r="ART20" s="41"/>
      <c r="ARU20" s="41"/>
      <c r="ARV20" s="41"/>
      <c r="ARW20" s="41"/>
      <c r="ARX20" s="41"/>
      <c r="ARY20" s="41"/>
      <c r="ARZ20" s="41"/>
      <c r="ASA20" s="41"/>
      <c r="ASB20" s="41"/>
      <c r="ASC20" s="41"/>
      <c r="ASD20" s="41"/>
      <c r="ASE20" s="41"/>
      <c r="ASF20" s="41"/>
      <c r="ASG20" s="41"/>
      <c r="ASH20" s="41"/>
      <c r="ASI20" s="41"/>
      <c r="ASJ20" s="41"/>
      <c r="ASK20" s="41"/>
      <c r="ASL20" s="41"/>
      <c r="ASM20" s="41"/>
      <c r="ASN20" s="41"/>
      <c r="ASO20" s="41"/>
      <c r="ASP20" s="41"/>
      <c r="ASQ20" s="41"/>
      <c r="ASR20" s="41"/>
      <c r="ASS20" s="41"/>
      <c r="AST20" s="41"/>
      <c r="ASU20" s="41"/>
      <c r="ASV20" s="41"/>
      <c r="ASW20" s="41"/>
      <c r="ASX20" s="41"/>
      <c r="ASY20" s="41"/>
      <c r="ASZ20" s="41"/>
      <c r="ATA20" s="41"/>
      <c r="ATB20" s="41"/>
      <c r="ATC20" s="41"/>
      <c r="ATD20" s="41"/>
      <c r="ATE20" s="41"/>
      <c r="ATF20" s="41"/>
      <c r="ATG20" s="41"/>
      <c r="ATH20" s="41"/>
      <c r="ATI20" s="41"/>
      <c r="ATJ20" s="41"/>
      <c r="ATK20" s="41"/>
      <c r="ATL20" s="41"/>
      <c r="ATM20" s="41"/>
      <c r="ATN20" s="41"/>
      <c r="ATO20" s="41"/>
      <c r="ATP20" s="41"/>
      <c r="ATQ20" s="41"/>
      <c r="ATR20" s="41"/>
      <c r="ATS20" s="41"/>
      <c r="ATT20" s="41"/>
      <c r="ATU20" s="41"/>
      <c r="ATV20" s="41"/>
      <c r="ATW20" s="41"/>
      <c r="ATX20" s="41"/>
      <c r="ATY20" s="41"/>
      <c r="ATZ20" s="41"/>
      <c r="AUA20" s="41"/>
      <c r="AUB20" s="41"/>
      <c r="AUC20" s="41"/>
      <c r="AUD20" s="41"/>
      <c r="AUE20" s="41"/>
      <c r="AUF20" s="41"/>
      <c r="AUG20" s="41"/>
      <c r="AUH20" s="41"/>
      <c r="AUI20" s="41"/>
      <c r="AUJ20" s="41"/>
      <c r="AUK20" s="41"/>
      <c r="AUL20" s="41"/>
      <c r="AUM20" s="41"/>
      <c r="AUN20" s="41"/>
      <c r="AUO20" s="41"/>
      <c r="AUP20" s="41"/>
      <c r="AUQ20" s="41"/>
      <c r="AUR20" s="41"/>
      <c r="AUS20" s="41"/>
      <c r="AUT20" s="41"/>
      <c r="AUU20" s="41"/>
      <c r="AUV20" s="41"/>
      <c r="AUW20" s="41"/>
      <c r="AUX20" s="41"/>
      <c r="AUY20" s="41"/>
      <c r="AUZ20" s="41"/>
      <c r="AVA20" s="41"/>
      <c r="AVB20" s="41"/>
      <c r="AVC20" s="41"/>
      <c r="AVD20" s="41"/>
      <c r="AVE20" s="41"/>
      <c r="AVF20" s="41"/>
      <c r="AVG20" s="41"/>
      <c r="AVH20" s="41"/>
      <c r="AVI20" s="41"/>
      <c r="AVJ20" s="41"/>
      <c r="AVK20" s="41"/>
      <c r="AVL20" s="41"/>
      <c r="AVM20" s="41"/>
      <c r="AVN20" s="41"/>
      <c r="AVO20" s="41"/>
      <c r="AVP20" s="41"/>
      <c r="AVQ20" s="41"/>
      <c r="AVR20" s="41"/>
      <c r="AVS20" s="41"/>
      <c r="AVT20" s="41"/>
      <c r="AVU20" s="41"/>
      <c r="AVV20" s="41"/>
      <c r="AVW20" s="41"/>
      <c r="AVX20" s="41"/>
      <c r="AVY20" s="41"/>
      <c r="AVZ20" s="41"/>
      <c r="AWA20" s="41"/>
      <c r="AWB20" s="41"/>
      <c r="AWC20" s="41"/>
      <c r="AWD20" s="41"/>
      <c r="AWE20" s="41"/>
      <c r="AWF20" s="41"/>
      <c r="AWG20" s="41"/>
      <c r="AWH20" s="41"/>
      <c r="AWI20" s="41"/>
      <c r="AWJ20" s="41"/>
      <c r="AWK20" s="41"/>
      <c r="AWL20" s="41"/>
      <c r="AWM20" s="41"/>
      <c r="AWN20" s="41"/>
      <c r="AWO20" s="41"/>
      <c r="AWP20" s="41"/>
      <c r="AWQ20" s="41"/>
      <c r="AWR20" s="41"/>
      <c r="AWS20" s="41"/>
      <c r="AWT20" s="41"/>
      <c r="AWU20" s="41"/>
      <c r="AWV20" s="41"/>
      <c r="AWW20" s="41"/>
      <c r="AWX20" s="41"/>
      <c r="AWY20" s="41"/>
      <c r="AWZ20" s="41"/>
      <c r="AXA20" s="41"/>
      <c r="AXB20" s="41"/>
      <c r="AXC20" s="41"/>
      <c r="AXD20" s="41"/>
      <c r="AXE20" s="41"/>
      <c r="AXF20" s="41"/>
      <c r="AXG20" s="41"/>
      <c r="AXH20" s="41"/>
      <c r="AXI20" s="41"/>
      <c r="AXJ20" s="41"/>
      <c r="AXK20" s="41"/>
      <c r="AXL20" s="41"/>
      <c r="AXM20" s="41"/>
      <c r="AXN20" s="41"/>
      <c r="AXO20" s="41"/>
      <c r="AXP20" s="41"/>
      <c r="AXQ20" s="41"/>
      <c r="AXR20" s="41"/>
      <c r="AXS20" s="41"/>
      <c r="AXT20" s="41"/>
      <c r="AXU20" s="41"/>
      <c r="AXV20" s="41"/>
      <c r="AXW20" s="41"/>
      <c r="AXX20" s="41"/>
      <c r="AXY20" s="41"/>
      <c r="AXZ20" s="41"/>
      <c r="AYA20" s="41"/>
      <c r="AYB20" s="41"/>
      <c r="AYC20" s="41"/>
      <c r="AYD20" s="41"/>
      <c r="AYE20" s="41"/>
      <c r="AYF20" s="41"/>
      <c r="AYG20" s="41"/>
      <c r="AYH20" s="41"/>
      <c r="AYI20" s="41"/>
      <c r="AYJ20" s="41"/>
      <c r="AYK20" s="41"/>
      <c r="AYL20" s="41"/>
      <c r="AYM20" s="41"/>
      <c r="AYN20" s="41"/>
      <c r="AYO20" s="41"/>
      <c r="AYP20" s="41"/>
      <c r="AYQ20" s="41"/>
      <c r="AYR20" s="41"/>
      <c r="AYS20" s="41"/>
      <c r="AYT20" s="41"/>
      <c r="AYU20" s="41"/>
      <c r="AYV20" s="41"/>
      <c r="AYW20" s="41"/>
      <c r="AYX20" s="41"/>
      <c r="AYY20" s="41"/>
      <c r="AYZ20" s="41"/>
      <c r="AZA20" s="41"/>
      <c r="AZB20" s="41"/>
      <c r="AZC20" s="41"/>
      <c r="AZD20" s="41"/>
      <c r="AZE20" s="41"/>
      <c r="AZF20" s="41"/>
      <c r="AZG20" s="41"/>
      <c r="AZH20" s="41"/>
      <c r="AZI20" s="41"/>
      <c r="AZJ20" s="41"/>
      <c r="AZK20" s="41"/>
      <c r="AZL20" s="41"/>
      <c r="AZM20" s="41"/>
      <c r="AZN20" s="41"/>
      <c r="AZO20" s="41"/>
      <c r="AZP20" s="41"/>
      <c r="AZQ20" s="41"/>
      <c r="AZR20" s="41"/>
      <c r="AZS20" s="41"/>
      <c r="AZT20" s="41"/>
      <c r="AZU20" s="41"/>
      <c r="AZV20" s="41"/>
      <c r="AZW20" s="41"/>
      <c r="AZX20" s="41"/>
      <c r="AZY20" s="41"/>
      <c r="AZZ20" s="41"/>
      <c r="BAA20" s="41"/>
      <c r="BAB20" s="41"/>
      <c r="BAC20" s="41"/>
      <c r="BAD20" s="41"/>
      <c r="BAE20" s="41"/>
      <c r="BAF20" s="41"/>
      <c r="BAG20" s="41"/>
      <c r="BAH20" s="41"/>
      <c r="BAI20" s="41"/>
      <c r="BAJ20" s="41"/>
      <c r="BAK20" s="41"/>
      <c r="BAL20" s="41"/>
      <c r="BAM20" s="41"/>
      <c r="BAN20" s="41"/>
      <c r="BAO20" s="41"/>
      <c r="BAP20" s="41"/>
      <c r="BAQ20" s="41"/>
      <c r="BAR20" s="41"/>
      <c r="BAS20" s="41"/>
      <c r="BAT20" s="41"/>
      <c r="BAU20" s="41"/>
      <c r="BAV20" s="41"/>
      <c r="BAW20" s="41"/>
      <c r="BAX20" s="41"/>
      <c r="BAY20" s="41"/>
      <c r="BAZ20" s="41"/>
      <c r="BBA20" s="41"/>
      <c r="BBB20" s="41"/>
      <c r="BBC20" s="41"/>
      <c r="BBD20" s="41"/>
      <c r="BBE20" s="41"/>
      <c r="BBF20" s="41"/>
      <c r="BBG20" s="41"/>
      <c r="BBH20" s="41"/>
      <c r="BBI20" s="41"/>
      <c r="BBJ20" s="41"/>
      <c r="BBK20" s="41"/>
      <c r="BBL20" s="41"/>
      <c r="BBM20" s="41"/>
      <c r="BBN20" s="41"/>
      <c r="BBO20" s="41"/>
      <c r="BBP20" s="41"/>
      <c r="BBQ20" s="41"/>
      <c r="BBR20" s="41"/>
      <c r="BBS20" s="41"/>
      <c r="BBT20" s="41"/>
      <c r="BBU20" s="41"/>
      <c r="BBV20" s="41"/>
      <c r="BBW20" s="41"/>
      <c r="BBX20" s="41"/>
      <c r="BBY20" s="41"/>
      <c r="BBZ20" s="41"/>
      <c r="BCA20" s="41"/>
      <c r="BCB20" s="41"/>
      <c r="BCC20" s="41"/>
      <c r="BCD20" s="41"/>
      <c r="BCE20" s="41"/>
      <c r="BCF20" s="41"/>
      <c r="BCG20" s="41"/>
      <c r="BCH20" s="41"/>
      <c r="BCI20" s="41"/>
      <c r="BCJ20" s="41"/>
      <c r="BCK20" s="41"/>
      <c r="BCL20" s="41"/>
      <c r="BCM20" s="41"/>
      <c r="BCN20" s="41"/>
      <c r="BCO20" s="41"/>
      <c r="BCP20" s="41"/>
      <c r="BCQ20" s="41"/>
      <c r="BCR20" s="41"/>
      <c r="BCS20" s="41"/>
      <c r="BCT20" s="41"/>
      <c r="BCU20" s="41"/>
      <c r="BCV20" s="41"/>
      <c r="BCW20" s="41"/>
      <c r="BCX20" s="41"/>
      <c r="BCY20" s="41"/>
      <c r="BCZ20" s="41"/>
      <c r="BDA20" s="41"/>
      <c r="BDB20" s="41"/>
      <c r="BDC20" s="41"/>
      <c r="BDD20" s="41"/>
      <c r="BDE20" s="41"/>
      <c r="BDF20" s="41"/>
      <c r="BDG20" s="41"/>
      <c r="BDH20" s="41"/>
      <c r="BDI20" s="41"/>
      <c r="BDJ20" s="41"/>
      <c r="BDK20" s="41"/>
      <c r="BDL20" s="41"/>
      <c r="BDM20" s="41"/>
      <c r="BDN20" s="41"/>
      <c r="BDO20" s="41"/>
      <c r="BDP20" s="41"/>
      <c r="BDQ20" s="41"/>
      <c r="BDR20" s="41"/>
      <c r="BDS20" s="41"/>
      <c r="BDT20" s="41"/>
      <c r="BDU20" s="41"/>
      <c r="BDV20" s="41"/>
      <c r="BDW20" s="41"/>
      <c r="BDX20" s="41"/>
      <c r="BDY20" s="41"/>
      <c r="BDZ20" s="41"/>
      <c r="BEA20" s="41"/>
      <c r="BEB20" s="41"/>
      <c r="BEC20" s="41"/>
      <c r="BED20" s="41"/>
      <c r="BEE20" s="41"/>
      <c r="BEF20" s="41"/>
      <c r="BEG20" s="41"/>
      <c r="BEH20" s="41"/>
      <c r="BEI20" s="41"/>
      <c r="BEJ20" s="41"/>
      <c r="BEK20" s="41"/>
      <c r="BEL20" s="41"/>
      <c r="BEM20" s="41"/>
      <c r="BEN20" s="41"/>
      <c r="BEO20" s="41"/>
      <c r="BEP20" s="41"/>
      <c r="BEQ20" s="41"/>
      <c r="BER20" s="41"/>
      <c r="BES20" s="41"/>
      <c r="BET20" s="41"/>
      <c r="BEU20" s="41"/>
      <c r="BEV20" s="41"/>
      <c r="BEW20" s="41"/>
      <c r="BEX20" s="41"/>
      <c r="BEY20" s="41"/>
      <c r="BEZ20" s="41"/>
      <c r="BFA20" s="41"/>
      <c r="BFB20" s="41"/>
      <c r="BFC20" s="41"/>
      <c r="BFD20" s="41"/>
      <c r="BFE20" s="41"/>
      <c r="BFF20" s="41"/>
      <c r="BFG20" s="41"/>
      <c r="BFH20" s="41"/>
      <c r="BFI20" s="41"/>
      <c r="BFJ20" s="41"/>
      <c r="BFK20" s="41"/>
      <c r="BFL20" s="41"/>
      <c r="BFM20" s="41"/>
      <c r="BFN20" s="41"/>
      <c r="BFO20" s="41"/>
      <c r="BFP20" s="41"/>
      <c r="BFQ20" s="41"/>
      <c r="BFR20" s="41"/>
      <c r="BFS20" s="41"/>
      <c r="BFT20" s="41"/>
      <c r="BFU20" s="41"/>
      <c r="BFV20" s="41"/>
      <c r="BFW20" s="41"/>
      <c r="BFX20" s="41"/>
      <c r="BFY20" s="41"/>
      <c r="BFZ20" s="41"/>
      <c r="BGA20" s="41"/>
      <c r="BGB20" s="41"/>
      <c r="BGC20" s="41"/>
      <c r="BGD20" s="41"/>
      <c r="BGE20" s="41"/>
      <c r="BGF20" s="41"/>
      <c r="BGG20" s="41"/>
      <c r="BGH20" s="41"/>
      <c r="BGI20" s="41"/>
      <c r="BGJ20" s="41"/>
      <c r="BGK20" s="41"/>
      <c r="BGL20" s="41"/>
      <c r="BGM20" s="41"/>
      <c r="BGN20" s="41"/>
      <c r="BGO20" s="41"/>
      <c r="BGP20" s="41"/>
      <c r="BGQ20" s="41"/>
      <c r="BGR20" s="41"/>
      <c r="BGS20" s="41"/>
      <c r="BGT20" s="41"/>
      <c r="BGU20" s="41"/>
      <c r="BGV20" s="41"/>
      <c r="BGW20" s="41"/>
      <c r="BGX20" s="41"/>
      <c r="BGY20" s="41"/>
      <c r="BGZ20" s="41"/>
      <c r="BHA20" s="41"/>
      <c r="BHB20" s="41"/>
      <c r="BHC20" s="41"/>
      <c r="BHD20" s="41"/>
      <c r="BHE20" s="41"/>
      <c r="BHF20" s="41"/>
      <c r="BHG20" s="41"/>
      <c r="BHH20" s="41"/>
      <c r="BHI20" s="41"/>
      <c r="BHJ20" s="41"/>
      <c r="BHK20" s="41"/>
      <c r="BHL20" s="41"/>
      <c r="BHM20" s="41"/>
      <c r="BHN20" s="41"/>
      <c r="BHO20" s="41"/>
      <c r="BHP20" s="41"/>
      <c r="BHQ20" s="41"/>
      <c r="BHR20" s="41"/>
      <c r="BHS20" s="41"/>
      <c r="BHT20" s="41"/>
      <c r="BHU20" s="41"/>
      <c r="BHV20" s="41"/>
      <c r="BHW20" s="41"/>
      <c r="BHX20" s="41"/>
      <c r="BHY20" s="41"/>
      <c r="BHZ20" s="41"/>
      <c r="BIA20" s="41"/>
      <c r="BIB20" s="41"/>
      <c r="BIC20" s="41"/>
      <c r="BID20" s="41"/>
      <c r="BIE20" s="41"/>
      <c r="BIF20" s="41"/>
      <c r="BIG20" s="41"/>
      <c r="BIH20" s="41"/>
      <c r="BII20" s="41"/>
      <c r="BIJ20" s="41"/>
      <c r="BIK20" s="41"/>
      <c r="BIL20" s="41"/>
      <c r="BIM20" s="41"/>
      <c r="BIN20" s="41"/>
      <c r="BIO20" s="41"/>
      <c r="BIP20" s="41"/>
      <c r="BIQ20" s="41"/>
      <c r="BIR20" s="41"/>
      <c r="BIS20" s="41"/>
      <c r="BIT20" s="41"/>
      <c r="BIU20" s="41"/>
      <c r="BIV20" s="41"/>
      <c r="BIW20" s="41"/>
      <c r="BIX20" s="41"/>
      <c r="BIY20" s="41"/>
      <c r="BIZ20" s="41"/>
      <c r="BJA20" s="41"/>
      <c r="BJB20" s="41"/>
      <c r="BJC20" s="41"/>
      <c r="BJD20" s="41"/>
      <c r="BJE20" s="41"/>
      <c r="BJF20" s="41"/>
      <c r="BJG20" s="41"/>
      <c r="BJH20" s="41"/>
      <c r="BJI20" s="41"/>
      <c r="BJJ20" s="41"/>
      <c r="BJK20" s="41"/>
      <c r="BJL20" s="41"/>
      <c r="BJM20" s="41"/>
      <c r="BJN20" s="41"/>
      <c r="BJO20" s="41"/>
      <c r="BJP20" s="41"/>
      <c r="BJQ20" s="41"/>
      <c r="BJR20" s="41"/>
      <c r="BJS20" s="41"/>
      <c r="BJT20" s="41"/>
      <c r="BJU20" s="41"/>
      <c r="BJV20" s="41"/>
      <c r="BJW20" s="41"/>
      <c r="BJX20" s="41"/>
      <c r="BJY20" s="41"/>
      <c r="BJZ20" s="41"/>
      <c r="BKA20" s="41"/>
      <c r="BKB20" s="41"/>
      <c r="BKC20" s="41"/>
      <c r="BKD20" s="41"/>
      <c r="BKE20" s="41"/>
      <c r="BKF20" s="41"/>
      <c r="BKG20" s="41"/>
      <c r="BKH20" s="41"/>
      <c r="BKI20" s="41"/>
      <c r="BKJ20" s="41"/>
      <c r="BKK20" s="41"/>
      <c r="BKL20" s="41"/>
      <c r="BKM20" s="41"/>
      <c r="BKN20" s="41"/>
      <c r="BKO20" s="41"/>
      <c r="BKP20" s="41"/>
      <c r="BKQ20" s="41"/>
      <c r="BKR20" s="41"/>
      <c r="BKS20" s="41"/>
      <c r="BKT20" s="41"/>
      <c r="BKU20" s="41"/>
      <c r="BKV20" s="41"/>
      <c r="BKW20" s="41"/>
      <c r="BKX20" s="41"/>
      <c r="BKY20" s="41"/>
      <c r="BKZ20" s="41"/>
      <c r="BLA20" s="41"/>
      <c r="BLB20" s="41"/>
      <c r="BLC20" s="41"/>
      <c r="BLD20" s="41"/>
      <c r="BLE20" s="41"/>
      <c r="BLF20" s="41"/>
      <c r="BLG20" s="41"/>
      <c r="BLH20" s="41"/>
      <c r="BLI20" s="41"/>
      <c r="BLJ20" s="41"/>
      <c r="BLK20" s="41"/>
      <c r="BLL20" s="41"/>
      <c r="BLM20" s="41"/>
      <c r="BLN20" s="41"/>
      <c r="BLO20" s="41"/>
      <c r="BLP20" s="41"/>
      <c r="BLQ20" s="41"/>
      <c r="BLR20" s="41"/>
      <c r="BLS20" s="41"/>
      <c r="BLT20" s="41"/>
      <c r="BLU20" s="41"/>
      <c r="BLV20" s="41"/>
      <c r="BLW20" s="41"/>
      <c r="BLX20" s="41"/>
      <c r="BLY20" s="41"/>
      <c r="BLZ20" s="41"/>
      <c r="BMA20" s="41"/>
      <c r="BMB20" s="41"/>
      <c r="BMC20" s="41"/>
      <c r="BMD20" s="41"/>
      <c r="BME20" s="41"/>
      <c r="BMF20" s="41"/>
      <c r="BMG20" s="41"/>
      <c r="BMH20" s="41"/>
      <c r="BMI20" s="41"/>
      <c r="BMJ20" s="41"/>
      <c r="BMK20" s="41"/>
      <c r="BML20" s="41"/>
      <c r="BMM20" s="41"/>
      <c r="BMN20" s="41"/>
      <c r="BMO20" s="41"/>
      <c r="BMP20" s="41"/>
      <c r="BMQ20" s="41"/>
      <c r="BMR20" s="41"/>
      <c r="BMS20" s="41"/>
      <c r="BMT20" s="41"/>
      <c r="BMU20" s="41"/>
      <c r="BMV20" s="41"/>
      <c r="BMW20" s="41"/>
      <c r="BMX20" s="41"/>
      <c r="BMY20" s="41"/>
      <c r="BMZ20" s="41"/>
      <c r="BNA20" s="41"/>
      <c r="BNB20" s="41"/>
      <c r="BNC20" s="41"/>
      <c r="BND20" s="41"/>
      <c r="BNE20" s="41"/>
      <c r="BNF20" s="41"/>
      <c r="BNG20" s="41"/>
      <c r="BNH20" s="41"/>
      <c r="BNI20" s="41"/>
      <c r="BNJ20" s="41"/>
      <c r="BNK20" s="41"/>
      <c r="BNL20" s="41"/>
      <c r="BNM20" s="41"/>
      <c r="BNN20" s="41"/>
      <c r="BNO20" s="41"/>
      <c r="BNP20" s="41"/>
      <c r="BNQ20" s="41"/>
      <c r="BNR20" s="41"/>
      <c r="BNS20" s="41"/>
      <c r="BNT20" s="41"/>
      <c r="BNU20" s="41"/>
      <c r="BNV20" s="41"/>
      <c r="BNW20" s="41"/>
      <c r="BNX20" s="41"/>
      <c r="BNY20" s="41"/>
      <c r="BNZ20" s="41"/>
      <c r="BOA20" s="41"/>
      <c r="BOB20" s="41"/>
      <c r="BOC20" s="41"/>
      <c r="BOD20" s="41"/>
      <c r="BOE20" s="41"/>
      <c r="BOF20" s="41"/>
      <c r="BOG20" s="41"/>
      <c r="BOH20" s="41"/>
      <c r="BOI20" s="41"/>
      <c r="BOJ20" s="41"/>
      <c r="BOK20" s="41"/>
      <c r="BOL20" s="41"/>
      <c r="BOM20" s="41"/>
      <c r="BON20" s="41"/>
      <c r="BOO20" s="41"/>
      <c r="BOP20" s="41"/>
      <c r="BOQ20" s="41"/>
      <c r="BOR20" s="41"/>
      <c r="BOS20" s="41"/>
      <c r="BOT20" s="41"/>
      <c r="BOU20" s="41"/>
      <c r="BOV20" s="41"/>
      <c r="BOW20" s="41"/>
      <c r="BOX20" s="41"/>
      <c r="BOY20" s="41"/>
      <c r="BOZ20" s="41"/>
      <c r="BPA20" s="41"/>
      <c r="BPB20" s="41"/>
      <c r="BPC20" s="41"/>
      <c r="BPD20" s="41"/>
      <c r="BPE20" s="41"/>
      <c r="BPF20" s="41"/>
      <c r="BPG20" s="41"/>
      <c r="BPH20" s="41"/>
      <c r="BPI20" s="41"/>
      <c r="BPJ20" s="41"/>
      <c r="BPK20" s="41"/>
      <c r="BPL20" s="41"/>
      <c r="BPM20" s="41"/>
      <c r="BPN20" s="41"/>
      <c r="BPO20" s="41"/>
      <c r="BPP20" s="41"/>
      <c r="BPQ20" s="41"/>
      <c r="BPR20" s="41"/>
      <c r="BPS20" s="41"/>
      <c r="BPT20" s="41"/>
      <c r="BPU20" s="41"/>
      <c r="BPV20" s="41"/>
      <c r="BPW20" s="41"/>
      <c r="BPX20" s="41"/>
      <c r="BPY20" s="41"/>
      <c r="BPZ20" s="41"/>
      <c r="BQA20" s="41"/>
      <c r="BQB20" s="41"/>
      <c r="BQC20" s="41"/>
      <c r="BQD20" s="41"/>
      <c r="BQE20" s="41"/>
      <c r="BQF20" s="41"/>
      <c r="BQG20" s="41"/>
      <c r="BQH20" s="41"/>
      <c r="BQI20" s="41"/>
      <c r="BQJ20" s="41"/>
      <c r="BQK20" s="41"/>
      <c r="BQL20" s="41"/>
      <c r="BQM20" s="41"/>
      <c r="BQN20" s="41"/>
      <c r="BQO20" s="41"/>
      <c r="BQP20" s="41"/>
      <c r="BQQ20" s="41"/>
      <c r="BQR20" s="41"/>
      <c r="BQS20" s="41"/>
      <c r="BQT20" s="41"/>
      <c r="BQU20" s="41"/>
      <c r="BQV20" s="41"/>
      <c r="BQW20" s="41"/>
      <c r="BQX20" s="41"/>
      <c r="BQY20" s="41"/>
      <c r="BQZ20" s="41"/>
      <c r="BRA20" s="41"/>
      <c r="BRB20" s="41"/>
      <c r="BRC20" s="41"/>
      <c r="BRD20" s="41"/>
      <c r="BRE20" s="41"/>
      <c r="BRF20" s="41"/>
      <c r="BRG20" s="41"/>
      <c r="BRH20" s="41"/>
      <c r="BRI20" s="41"/>
      <c r="BRJ20" s="41"/>
      <c r="BRK20" s="41"/>
      <c r="BRL20" s="41"/>
      <c r="BRM20" s="41"/>
      <c r="BRN20" s="41"/>
      <c r="BRO20" s="41"/>
      <c r="BRP20" s="41"/>
      <c r="BRQ20" s="41"/>
      <c r="BRR20" s="41"/>
      <c r="BRS20" s="41"/>
      <c r="BRT20" s="41"/>
      <c r="BRU20" s="41"/>
      <c r="BRV20" s="41"/>
      <c r="BRW20" s="41"/>
      <c r="BRX20" s="41"/>
      <c r="BRY20" s="41"/>
      <c r="BRZ20" s="41"/>
      <c r="BSA20" s="41"/>
      <c r="BSB20" s="41"/>
      <c r="BSC20" s="41"/>
      <c r="BSD20" s="41"/>
      <c r="BSE20" s="41"/>
      <c r="BSF20" s="41"/>
      <c r="BSG20" s="41"/>
      <c r="BSH20" s="41"/>
      <c r="BSI20" s="41"/>
      <c r="BSJ20" s="41"/>
      <c r="BSK20" s="41"/>
      <c r="BSL20" s="41"/>
      <c r="BSM20" s="41"/>
      <c r="BSN20" s="41"/>
      <c r="BSO20" s="41"/>
      <c r="BSP20" s="41"/>
      <c r="BSQ20" s="41"/>
      <c r="BSR20" s="41"/>
      <c r="BSS20" s="41"/>
      <c r="BST20" s="41"/>
      <c r="BSU20" s="41"/>
      <c r="BSV20" s="41"/>
      <c r="BSW20" s="41"/>
      <c r="BSX20" s="41"/>
      <c r="BSY20" s="41"/>
      <c r="BSZ20" s="41"/>
      <c r="BTA20" s="41"/>
      <c r="BTB20" s="41"/>
      <c r="BTC20" s="41"/>
      <c r="BTD20" s="41"/>
      <c r="BTE20" s="41"/>
      <c r="BTF20" s="41"/>
      <c r="BTG20" s="41"/>
      <c r="BTH20" s="41"/>
      <c r="BTI20" s="41"/>
      <c r="BTJ20" s="41"/>
      <c r="BTK20" s="41"/>
      <c r="BTL20" s="41"/>
      <c r="BTM20" s="41"/>
      <c r="BTN20" s="41"/>
      <c r="BTO20" s="41"/>
      <c r="BTP20" s="41"/>
      <c r="BTQ20" s="41"/>
      <c r="BTR20" s="41"/>
      <c r="BTS20" s="41"/>
      <c r="BTT20" s="41"/>
      <c r="BTU20" s="41"/>
      <c r="BTV20" s="41"/>
      <c r="BTW20" s="41"/>
      <c r="BTX20" s="41"/>
      <c r="BTY20" s="41"/>
      <c r="BTZ20" s="41"/>
      <c r="BUA20" s="41"/>
      <c r="BUB20" s="41"/>
      <c r="BUC20" s="41"/>
      <c r="BUD20" s="41"/>
      <c r="BUE20" s="41"/>
      <c r="BUF20" s="41"/>
      <c r="BUG20" s="41"/>
      <c r="BUH20" s="41"/>
      <c r="BUI20" s="41"/>
      <c r="BUJ20" s="41"/>
      <c r="BUK20" s="41"/>
      <c r="BUL20" s="41"/>
      <c r="BUM20" s="41"/>
      <c r="BUN20" s="41"/>
      <c r="BUO20" s="41"/>
      <c r="BUP20" s="41"/>
      <c r="BUQ20" s="41"/>
      <c r="BUR20" s="41"/>
      <c r="BUS20" s="41"/>
      <c r="BUT20" s="41"/>
      <c r="BUU20" s="41"/>
      <c r="BUV20" s="41"/>
      <c r="BUW20" s="41"/>
      <c r="BUX20" s="41"/>
      <c r="BUY20" s="41"/>
      <c r="BUZ20" s="41"/>
      <c r="BVA20" s="41"/>
      <c r="BVB20" s="41"/>
      <c r="BVC20" s="41"/>
      <c r="BVD20" s="41"/>
      <c r="BVE20" s="41"/>
      <c r="BVF20" s="41"/>
      <c r="BVG20" s="41"/>
      <c r="BVH20" s="41"/>
      <c r="BVI20" s="41"/>
      <c r="BVJ20" s="41"/>
      <c r="BVK20" s="41"/>
      <c r="BVL20" s="41"/>
      <c r="BVM20" s="41"/>
      <c r="BVN20" s="41"/>
      <c r="BVO20" s="41"/>
      <c r="BVP20" s="41"/>
      <c r="BVQ20" s="41"/>
      <c r="BVR20" s="41"/>
      <c r="BVS20" s="41"/>
      <c r="BVT20" s="41"/>
      <c r="BVU20" s="41"/>
      <c r="BVV20" s="41"/>
      <c r="BVW20" s="41"/>
      <c r="BVX20" s="41"/>
      <c r="BVY20" s="41"/>
      <c r="BVZ20" s="41"/>
      <c r="BWA20" s="41"/>
      <c r="BWB20" s="41"/>
      <c r="BWC20" s="41"/>
      <c r="BWD20" s="41"/>
      <c r="BWE20" s="41"/>
      <c r="BWF20" s="41"/>
      <c r="BWG20" s="41"/>
      <c r="BWH20" s="41"/>
      <c r="BWI20" s="41"/>
      <c r="BWJ20" s="41"/>
      <c r="BWK20" s="41"/>
      <c r="BWL20" s="41"/>
      <c r="BWM20" s="41"/>
      <c r="BWN20" s="41"/>
      <c r="BWO20" s="41"/>
      <c r="BWP20" s="41"/>
      <c r="BWQ20" s="41"/>
      <c r="BWR20" s="41"/>
      <c r="BWS20" s="41"/>
      <c r="BWT20" s="41"/>
      <c r="BWU20" s="41"/>
      <c r="BWV20" s="41"/>
      <c r="BWW20" s="41"/>
      <c r="BWX20" s="41"/>
      <c r="BWY20" s="41"/>
      <c r="BWZ20" s="41"/>
      <c r="BXA20" s="41"/>
      <c r="BXB20" s="41"/>
      <c r="BXC20" s="41"/>
      <c r="BXD20" s="41"/>
      <c r="BXE20" s="41"/>
      <c r="BXF20" s="41"/>
      <c r="BXG20" s="41"/>
      <c r="BXH20" s="41"/>
      <c r="BXI20" s="41"/>
      <c r="BXJ20" s="41"/>
      <c r="BXK20" s="41"/>
      <c r="BXL20" s="41"/>
      <c r="BXM20" s="41"/>
      <c r="BXN20" s="41"/>
      <c r="BXO20" s="41"/>
      <c r="BXP20" s="41"/>
      <c r="BXQ20" s="41"/>
      <c r="BXR20" s="41"/>
      <c r="BXS20" s="41"/>
      <c r="BXT20" s="41"/>
      <c r="BXU20" s="41"/>
      <c r="BXV20" s="41"/>
      <c r="BXW20" s="41"/>
      <c r="BXX20" s="41"/>
      <c r="BXY20" s="41"/>
      <c r="BXZ20" s="41"/>
      <c r="BYA20" s="41"/>
      <c r="BYB20" s="41"/>
      <c r="BYC20" s="41"/>
      <c r="BYD20" s="41"/>
      <c r="BYE20" s="41"/>
      <c r="BYF20" s="41"/>
      <c r="BYG20" s="41"/>
      <c r="BYH20" s="41"/>
      <c r="BYI20" s="41"/>
      <c r="BYJ20" s="41"/>
      <c r="BYK20" s="41"/>
      <c r="BYL20" s="41"/>
      <c r="BYM20" s="41"/>
      <c r="BYN20" s="41"/>
      <c r="BYO20" s="41"/>
      <c r="BYP20" s="41"/>
      <c r="BYQ20" s="41"/>
      <c r="BYR20" s="41"/>
      <c r="BYS20" s="41"/>
      <c r="BYT20" s="41"/>
      <c r="BYU20" s="41"/>
      <c r="BYV20" s="41"/>
      <c r="BYW20" s="41"/>
      <c r="BYX20" s="41"/>
      <c r="BYY20" s="41"/>
      <c r="BYZ20" s="41"/>
      <c r="BZA20" s="41"/>
      <c r="BZB20" s="41"/>
      <c r="BZC20" s="41"/>
      <c r="BZD20" s="41"/>
      <c r="BZE20" s="41"/>
      <c r="BZF20" s="41"/>
      <c r="BZG20" s="41"/>
      <c r="BZH20" s="41"/>
      <c r="BZI20" s="41"/>
      <c r="BZJ20" s="41"/>
      <c r="BZK20" s="41"/>
      <c r="BZL20" s="41"/>
      <c r="BZM20" s="41"/>
      <c r="BZN20" s="41"/>
      <c r="BZO20" s="41"/>
      <c r="BZP20" s="41"/>
      <c r="BZQ20" s="41"/>
      <c r="BZR20" s="41"/>
      <c r="BZS20" s="41"/>
      <c r="BZT20" s="41"/>
      <c r="BZU20" s="41"/>
      <c r="BZV20" s="41"/>
      <c r="BZW20" s="41"/>
      <c r="BZX20" s="41"/>
      <c r="BZY20" s="41"/>
      <c r="BZZ20" s="41"/>
      <c r="CAA20" s="41"/>
      <c r="CAB20" s="41"/>
      <c r="CAC20" s="41"/>
      <c r="CAD20" s="41"/>
      <c r="CAE20" s="41"/>
      <c r="CAF20" s="41"/>
      <c r="CAG20" s="41"/>
      <c r="CAH20" s="41"/>
      <c r="CAI20" s="41"/>
      <c r="CAJ20" s="41"/>
      <c r="CAK20" s="41"/>
      <c r="CAL20" s="41"/>
      <c r="CAM20" s="41"/>
      <c r="CAN20" s="41"/>
      <c r="CAO20" s="41"/>
      <c r="CAP20" s="41"/>
      <c r="CAQ20" s="41"/>
      <c r="CAR20" s="41"/>
      <c r="CAS20" s="41"/>
      <c r="CAT20" s="41"/>
      <c r="CAU20" s="41"/>
      <c r="CAV20" s="41"/>
      <c r="CAW20" s="41"/>
      <c r="CAX20" s="41"/>
      <c r="CAY20" s="41"/>
      <c r="CAZ20" s="41"/>
      <c r="CBA20" s="41"/>
      <c r="CBB20" s="41"/>
      <c r="CBC20" s="41"/>
      <c r="CBD20" s="41"/>
      <c r="CBE20" s="41"/>
      <c r="CBF20" s="41"/>
      <c r="CBG20" s="41"/>
      <c r="CBH20" s="41"/>
      <c r="CBI20" s="41"/>
      <c r="CBJ20" s="41"/>
      <c r="CBK20" s="41"/>
      <c r="CBL20" s="41"/>
      <c r="CBM20" s="41"/>
      <c r="CBN20" s="41"/>
      <c r="CBO20" s="41"/>
      <c r="CBP20" s="41"/>
      <c r="CBQ20" s="41"/>
      <c r="CBR20" s="41"/>
      <c r="CBS20" s="41"/>
      <c r="CBT20" s="41"/>
      <c r="CBU20" s="41"/>
      <c r="CBV20" s="41"/>
      <c r="CBW20" s="41"/>
      <c r="CBX20" s="41"/>
      <c r="CBY20" s="41"/>
      <c r="CBZ20" s="41"/>
      <c r="CCA20" s="41"/>
      <c r="CCB20" s="41"/>
      <c r="CCC20" s="41"/>
      <c r="CCD20" s="41"/>
      <c r="CCE20" s="41"/>
      <c r="CCF20" s="41"/>
      <c r="CCG20" s="41"/>
      <c r="CCH20" s="41"/>
      <c r="CCI20" s="41"/>
      <c r="CCJ20" s="41"/>
      <c r="CCK20" s="41"/>
      <c r="CCL20" s="41"/>
      <c r="CCM20" s="41"/>
      <c r="CCN20" s="41"/>
      <c r="CCO20" s="41"/>
      <c r="CCP20" s="41"/>
      <c r="CCQ20" s="41"/>
      <c r="CCR20" s="41"/>
      <c r="CCS20" s="41"/>
      <c r="CCT20" s="41"/>
      <c r="CCU20" s="41"/>
      <c r="CCV20" s="41"/>
      <c r="CCW20" s="41"/>
      <c r="CCX20" s="41"/>
      <c r="CCY20" s="41"/>
      <c r="CCZ20" s="41"/>
      <c r="CDA20" s="41"/>
      <c r="CDB20" s="41"/>
      <c r="CDC20" s="41"/>
      <c r="CDD20" s="41"/>
      <c r="CDE20" s="41"/>
      <c r="CDF20" s="41"/>
      <c r="CDG20" s="41"/>
      <c r="CDH20" s="41"/>
      <c r="CDI20" s="41"/>
      <c r="CDJ20" s="41"/>
      <c r="CDK20" s="41"/>
      <c r="CDL20" s="41"/>
      <c r="CDM20" s="41"/>
      <c r="CDN20" s="41"/>
      <c r="CDO20" s="41"/>
      <c r="CDP20" s="41"/>
      <c r="CDQ20" s="41"/>
      <c r="CDR20" s="41"/>
      <c r="CDS20" s="41"/>
      <c r="CDT20" s="41"/>
      <c r="CDU20" s="41"/>
      <c r="CDV20" s="41"/>
      <c r="CDW20" s="41"/>
      <c r="CDX20" s="41"/>
      <c r="CDY20" s="41"/>
      <c r="CDZ20" s="41"/>
      <c r="CEA20" s="41"/>
      <c r="CEB20" s="41"/>
      <c r="CEC20" s="41"/>
      <c r="CED20" s="41"/>
      <c r="CEE20" s="41"/>
      <c r="CEF20" s="41"/>
      <c r="CEG20" s="41"/>
      <c r="CEH20" s="41"/>
      <c r="CEI20" s="41"/>
      <c r="CEJ20" s="41"/>
      <c r="CEK20" s="41"/>
      <c r="CEL20" s="41"/>
      <c r="CEM20" s="41"/>
      <c r="CEN20" s="41"/>
      <c r="CEO20" s="41"/>
      <c r="CEP20" s="41"/>
      <c r="CEQ20" s="41"/>
      <c r="CER20" s="41"/>
      <c r="CES20" s="41"/>
      <c r="CET20" s="41"/>
      <c r="CEU20" s="41"/>
      <c r="CEV20" s="41"/>
      <c r="CEW20" s="41"/>
      <c r="CEX20" s="41"/>
      <c r="CEY20" s="41"/>
      <c r="CEZ20" s="41"/>
      <c r="CFA20" s="41"/>
      <c r="CFB20" s="41"/>
      <c r="CFC20" s="41"/>
      <c r="CFD20" s="41"/>
      <c r="CFE20" s="41"/>
      <c r="CFF20" s="41"/>
      <c r="CFG20" s="41"/>
      <c r="CFH20" s="41"/>
      <c r="CFI20" s="41"/>
      <c r="CFJ20" s="41"/>
      <c r="CFK20" s="41"/>
      <c r="CFL20" s="41"/>
      <c r="CFM20" s="41"/>
      <c r="CFN20" s="41"/>
      <c r="CFO20" s="41"/>
      <c r="CFP20" s="41"/>
      <c r="CFQ20" s="41"/>
      <c r="CFR20" s="41"/>
      <c r="CFS20" s="41"/>
      <c r="CFT20" s="41"/>
      <c r="CFU20" s="41"/>
      <c r="CFV20" s="41"/>
      <c r="CFW20" s="41"/>
      <c r="CFX20" s="41"/>
      <c r="CFY20" s="41"/>
      <c r="CFZ20" s="41"/>
      <c r="CGA20" s="41"/>
      <c r="CGB20" s="41"/>
      <c r="CGC20" s="41"/>
      <c r="CGD20" s="41"/>
      <c r="CGE20" s="41"/>
      <c r="CGF20" s="41"/>
      <c r="CGG20" s="41"/>
      <c r="CGH20" s="41"/>
      <c r="CGI20" s="41"/>
      <c r="CGJ20" s="41"/>
      <c r="CGK20" s="41"/>
      <c r="CGL20" s="41"/>
      <c r="CGM20" s="41"/>
      <c r="CGN20" s="41"/>
      <c r="CGO20" s="41"/>
      <c r="CGP20" s="41"/>
      <c r="CGQ20" s="41"/>
      <c r="CGR20" s="41"/>
      <c r="CGS20" s="41"/>
      <c r="CGT20" s="41"/>
      <c r="CGU20" s="41"/>
      <c r="CGV20" s="41"/>
      <c r="CGW20" s="41"/>
      <c r="CGX20" s="41"/>
      <c r="CGY20" s="41"/>
      <c r="CGZ20" s="41"/>
      <c r="CHA20" s="41"/>
      <c r="CHB20" s="41"/>
      <c r="CHC20" s="41"/>
      <c r="CHD20" s="41"/>
      <c r="CHE20" s="41"/>
      <c r="CHF20" s="41"/>
      <c r="CHG20" s="41"/>
      <c r="CHH20" s="41"/>
      <c r="CHI20" s="41"/>
      <c r="CHJ20" s="41"/>
      <c r="CHK20" s="41"/>
      <c r="CHL20" s="41"/>
      <c r="CHM20" s="41"/>
      <c r="CHN20" s="41"/>
      <c r="CHO20" s="41"/>
      <c r="CHP20" s="41"/>
      <c r="CHQ20" s="41"/>
      <c r="CHR20" s="41"/>
      <c r="CHS20" s="41"/>
      <c r="CHT20" s="41"/>
      <c r="CHU20" s="41"/>
      <c r="CHV20" s="41"/>
      <c r="CHW20" s="41"/>
      <c r="CHX20" s="41"/>
      <c r="CHY20" s="41"/>
      <c r="CHZ20" s="41"/>
      <c r="CIA20" s="41"/>
      <c r="CIB20" s="41"/>
      <c r="CIC20" s="41"/>
      <c r="CID20" s="41"/>
      <c r="CIE20" s="41"/>
      <c r="CIF20" s="41"/>
      <c r="CIG20" s="41"/>
      <c r="CIH20" s="41"/>
      <c r="CII20" s="41"/>
      <c r="CIJ20" s="41"/>
      <c r="CIK20" s="41"/>
      <c r="CIL20" s="41"/>
      <c r="CIM20" s="41"/>
      <c r="CIN20" s="41"/>
      <c r="CIO20" s="41"/>
      <c r="CIP20" s="41"/>
      <c r="CIQ20" s="41"/>
      <c r="CIR20" s="41"/>
      <c r="CIS20" s="41"/>
      <c r="CIT20" s="41"/>
      <c r="CIU20" s="41"/>
      <c r="CIV20" s="41"/>
      <c r="CIW20" s="41"/>
      <c r="CIX20" s="41"/>
      <c r="CIY20" s="41"/>
      <c r="CIZ20" s="41"/>
      <c r="CJA20" s="41"/>
      <c r="CJB20" s="41"/>
      <c r="CJC20" s="41"/>
      <c r="CJD20" s="41"/>
      <c r="CJE20" s="41"/>
      <c r="CJF20" s="41"/>
      <c r="CJG20" s="41"/>
      <c r="CJH20" s="41"/>
      <c r="CJI20" s="41"/>
      <c r="CJJ20" s="41"/>
      <c r="CJK20" s="41"/>
      <c r="CJL20" s="41"/>
      <c r="CJM20" s="41"/>
      <c r="CJN20" s="41"/>
      <c r="CJO20" s="41"/>
      <c r="CJP20" s="41"/>
      <c r="CJQ20" s="41"/>
      <c r="CJR20" s="41"/>
      <c r="CJS20" s="41"/>
      <c r="CJT20" s="41"/>
      <c r="CJU20" s="41"/>
      <c r="CJV20" s="41"/>
      <c r="CJW20" s="41"/>
      <c r="CJX20" s="41"/>
      <c r="CJY20" s="41"/>
      <c r="CJZ20" s="41"/>
      <c r="CKA20" s="41"/>
      <c r="CKB20" s="41"/>
      <c r="CKC20" s="41"/>
      <c r="CKD20" s="41"/>
      <c r="CKE20" s="41"/>
      <c r="CKF20" s="41"/>
      <c r="CKG20" s="41"/>
      <c r="CKH20" s="41"/>
      <c r="CKI20" s="41"/>
      <c r="CKJ20" s="41"/>
      <c r="CKK20" s="41"/>
      <c r="CKL20" s="41"/>
      <c r="CKM20" s="41"/>
      <c r="CKN20" s="41"/>
      <c r="CKO20" s="41"/>
      <c r="CKP20" s="41"/>
      <c r="CKQ20" s="41"/>
      <c r="CKR20" s="41"/>
      <c r="CKS20" s="41"/>
      <c r="CKT20" s="41"/>
      <c r="CKU20" s="41"/>
      <c r="CKV20" s="41"/>
      <c r="CKW20" s="41"/>
      <c r="CKX20" s="41"/>
      <c r="CKY20" s="41"/>
      <c r="CKZ20" s="41"/>
      <c r="CLA20" s="41"/>
      <c r="CLB20" s="41"/>
      <c r="CLC20" s="41"/>
      <c r="CLD20" s="41"/>
      <c r="CLE20" s="41"/>
      <c r="CLF20" s="41"/>
      <c r="CLG20" s="41"/>
      <c r="CLH20" s="41"/>
      <c r="CLI20" s="41"/>
      <c r="CLJ20" s="41"/>
      <c r="CLK20" s="41"/>
      <c r="CLL20" s="41"/>
      <c r="CLM20" s="41"/>
      <c r="CLN20" s="41"/>
      <c r="CLO20" s="41"/>
      <c r="CLP20" s="41"/>
      <c r="CLQ20" s="41"/>
      <c r="CLR20" s="41"/>
      <c r="CLS20" s="41"/>
      <c r="CLT20" s="41"/>
      <c r="CLU20" s="41"/>
      <c r="CLV20" s="41"/>
      <c r="CLW20" s="41"/>
      <c r="CLX20" s="41"/>
      <c r="CLY20" s="41"/>
      <c r="CLZ20" s="41"/>
      <c r="CMA20" s="41"/>
      <c r="CMB20" s="41"/>
      <c r="CMC20" s="41"/>
      <c r="CMD20" s="41"/>
      <c r="CME20" s="41"/>
      <c r="CMF20" s="41"/>
      <c r="CMG20" s="41"/>
      <c r="CMH20" s="41"/>
      <c r="CMI20" s="41"/>
      <c r="CMJ20" s="41"/>
      <c r="CMK20" s="41"/>
      <c r="CML20" s="41"/>
      <c r="CMM20" s="41"/>
      <c r="CMN20" s="41"/>
      <c r="CMO20" s="41"/>
      <c r="CMP20" s="41"/>
      <c r="CMQ20" s="41"/>
      <c r="CMR20" s="41"/>
      <c r="CMS20" s="41"/>
      <c r="CMT20" s="41"/>
      <c r="CMU20" s="41"/>
      <c r="CMV20" s="41"/>
      <c r="CMW20" s="41"/>
      <c r="CMX20" s="41"/>
      <c r="CMY20" s="41"/>
      <c r="CMZ20" s="41"/>
      <c r="CNA20" s="41"/>
      <c r="CNB20" s="41"/>
      <c r="CNC20" s="41"/>
      <c r="CND20" s="41"/>
      <c r="CNE20" s="41"/>
      <c r="CNF20" s="41"/>
      <c r="CNG20" s="41"/>
      <c r="CNH20" s="41"/>
      <c r="CNI20" s="41"/>
      <c r="CNJ20" s="41"/>
      <c r="CNK20" s="41"/>
      <c r="CNL20" s="41"/>
      <c r="CNM20" s="41"/>
      <c r="CNN20" s="41"/>
      <c r="CNO20" s="41"/>
      <c r="CNP20" s="41"/>
      <c r="CNQ20" s="41"/>
      <c r="CNR20" s="41"/>
      <c r="CNS20" s="41"/>
      <c r="CNT20" s="41"/>
      <c r="CNU20" s="41"/>
      <c r="CNV20" s="41"/>
      <c r="CNW20" s="41"/>
      <c r="CNX20" s="41"/>
      <c r="CNY20" s="41"/>
      <c r="CNZ20" s="41"/>
      <c r="COA20" s="41"/>
      <c r="COB20" s="41"/>
      <c r="COC20" s="41"/>
      <c r="COD20" s="41"/>
      <c r="COE20" s="41"/>
      <c r="COF20" s="41"/>
      <c r="COG20" s="41"/>
      <c r="COH20" s="41"/>
      <c r="COI20" s="41"/>
      <c r="COJ20" s="41"/>
      <c r="COK20" s="41"/>
      <c r="COL20" s="41"/>
      <c r="COM20" s="41"/>
      <c r="CON20" s="41"/>
      <c r="COO20" s="41"/>
      <c r="COP20" s="41"/>
      <c r="COQ20" s="41"/>
      <c r="COR20" s="41"/>
      <c r="COS20" s="41"/>
      <c r="COT20" s="41"/>
      <c r="COU20" s="41"/>
      <c r="COV20" s="41"/>
      <c r="COW20" s="41"/>
      <c r="COX20" s="41"/>
      <c r="COY20" s="41"/>
      <c r="COZ20" s="41"/>
      <c r="CPA20" s="41"/>
      <c r="CPB20" s="41"/>
      <c r="CPC20" s="41"/>
      <c r="CPD20" s="41"/>
      <c r="CPE20" s="41"/>
      <c r="CPF20" s="41"/>
      <c r="CPG20" s="41"/>
      <c r="CPH20" s="41"/>
      <c r="CPI20" s="41"/>
      <c r="CPJ20" s="41"/>
      <c r="CPK20" s="41"/>
      <c r="CPL20" s="41"/>
      <c r="CPM20" s="41"/>
      <c r="CPN20" s="41"/>
      <c r="CPO20" s="41"/>
      <c r="CPP20" s="41"/>
      <c r="CPQ20" s="41"/>
      <c r="CPR20" s="41"/>
      <c r="CPS20" s="41"/>
      <c r="CPT20" s="41"/>
      <c r="CPU20" s="41"/>
      <c r="CPV20" s="41"/>
      <c r="CPW20" s="41"/>
      <c r="CPX20" s="41"/>
      <c r="CPY20" s="41"/>
      <c r="CPZ20" s="41"/>
      <c r="CQA20" s="41"/>
      <c r="CQB20" s="41"/>
      <c r="CQC20" s="41"/>
      <c r="CQD20" s="41"/>
      <c r="CQE20" s="41"/>
      <c r="CQF20" s="41"/>
      <c r="CQG20" s="41"/>
      <c r="CQH20" s="41"/>
      <c r="CQI20" s="41"/>
      <c r="CQJ20" s="41"/>
      <c r="CQK20" s="41"/>
      <c r="CQL20" s="41"/>
      <c r="CQM20" s="41"/>
      <c r="CQN20" s="41"/>
      <c r="CQO20" s="41"/>
      <c r="CQP20" s="41"/>
      <c r="CQQ20" s="41"/>
      <c r="CQR20" s="41"/>
      <c r="CQS20" s="41"/>
      <c r="CQT20" s="41"/>
      <c r="CQU20" s="41"/>
      <c r="CQV20" s="41"/>
      <c r="CQW20" s="41"/>
      <c r="CQX20" s="41"/>
      <c r="CQY20" s="41"/>
      <c r="CQZ20" s="41"/>
      <c r="CRA20" s="41"/>
      <c r="CRB20" s="41"/>
      <c r="CRC20" s="41"/>
      <c r="CRD20" s="41"/>
      <c r="CRE20" s="41"/>
      <c r="CRF20" s="41"/>
      <c r="CRG20" s="41"/>
      <c r="CRH20" s="41"/>
      <c r="CRI20" s="41"/>
      <c r="CRJ20" s="41"/>
      <c r="CRK20" s="41"/>
      <c r="CRL20" s="41"/>
      <c r="CRM20" s="41"/>
      <c r="CRN20" s="41"/>
      <c r="CRO20" s="41"/>
      <c r="CRP20" s="41"/>
      <c r="CRQ20" s="41"/>
      <c r="CRR20" s="41"/>
      <c r="CRS20" s="41"/>
      <c r="CRT20" s="41"/>
      <c r="CRU20" s="41"/>
      <c r="CRV20" s="41"/>
      <c r="CRW20" s="41"/>
      <c r="CRX20" s="41"/>
      <c r="CRY20" s="41"/>
      <c r="CRZ20" s="41"/>
      <c r="CSA20" s="41"/>
      <c r="CSB20" s="41"/>
      <c r="CSC20" s="41"/>
      <c r="CSD20" s="41"/>
      <c r="CSE20" s="41"/>
      <c r="CSF20" s="41"/>
      <c r="CSG20" s="41"/>
      <c r="CSH20" s="41"/>
      <c r="CSI20" s="41"/>
      <c r="CSJ20" s="41"/>
      <c r="CSK20" s="41"/>
      <c r="CSL20" s="41"/>
      <c r="CSM20" s="41"/>
      <c r="CSN20" s="41"/>
      <c r="CSO20" s="41"/>
      <c r="CSP20" s="41"/>
      <c r="CSQ20" s="41"/>
      <c r="CSR20" s="41"/>
      <c r="CSS20" s="41"/>
      <c r="CST20" s="41"/>
      <c r="CSU20" s="41"/>
      <c r="CSV20" s="41"/>
      <c r="CSW20" s="41"/>
      <c r="CSX20" s="41"/>
      <c r="CSY20" s="41"/>
      <c r="CSZ20" s="41"/>
      <c r="CTA20" s="41"/>
      <c r="CTB20" s="41"/>
      <c r="CTC20" s="41"/>
      <c r="CTD20" s="41"/>
      <c r="CTE20" s="41"/>
      <c r="CTF20" s="41"/>
      <c r="CTG20" s="41"/>
      <c r="CTH20" s="41"/>
      <c r="CTI20" s="41"/>
      <c r="CTJ20" s="41"/>
      <c r="CTK20" s="41"/>
      <c r="CTL20" s="41"/>
      <c r="CTM20" s="41"/>
      <c r="CTN20" s="41"/>
      <c r="CTO20" s="41"/>
      <c r="CTP20" s="41"/>
      <c r="CTQ20" s="41"/>
      <c r="CTR20" s="41"/>
      <c r="CTS20" s="41"/>
      <c r="CTT20" s="41"/>
      <c r="CTU20" s="41"/>
      <c r="CTV20" s="41"/>
      <c r="CTW20" s="41"/>
      <c r="CTX20" s="41"/>
      <c r="CTY20" s="41"/>
      <c r="CTZ20" s="41"/>
      <c r="CUA20" s="41"/>
      <c r="CUB20" s="41"/>
      <c r="CUC20" s="41"/>
      <c r="CUD20" s="41"/>
      <c r="CUE20" s="41"/>
      <c r="CUF20" s="41"/>
      <c r="CUG20" s="41"/>
      <c r="CUH20" s="41"/>
      <c r="CUI20" s="41"/>
      <c r="CUJ20" s="41"/>
      <c r="CUK20" s="41"/>
      <c r="CUL20" s="41"/>
      <c r="CUM20" s="41"/>
      <c r="CUN20" s="41"/>
      <c r="CUO20" s="41"/>
      <c r="CUP20" s="41"/>
      <c r="CUQ20" s="41"/>
      <c r="CUR20" s="41"/>
      <c r="CUS20" s="41"/>
      <c r="CUT20" s="41"/>
      <c r="CUU20" s="41"/>
      <c r="CUV20" s="41"/>
      <c r="CUW20" s="41"/>
      <c r="CUX20" s="41"/>
      <c r="CUY20" s="41"/>
      <c r="CUZ20" s="41"/>
      <c r="CVA20" s="41"/>
      <c r="CVB20" s="41"/>
      <c r="CVC20" s="41"/>
      <c r="CVD20" s="41"/>
      <c r="CVE20" s="41"/>
      <c r="CVF20" s="41"/>
      <c r="CVG20" s="41"/>
      <c r="CVH20" s="41"/>
      <c r="CVI20" s="41"/>
      <c r="CVJ20" s="41"/>
      <c r="CVK20" s="41"/>
      <c r="CVL20" s="41"/>
      <c r="CVM20" s="41"/>
      <c r="CVN20" s="41"/>
      <c r="CVO20" s="41"/>
      <c r="CVP20" s="41"/>
      <c r="CVQ20" s="41"/>
      <c r="CVR20" s="41"/>
      <c r="CVS20" s="41"/>
      <c r="CVT20" s="41"/>
      <c r="CVU20" s="41"/>
      <c r="CVV20" s="41"/>
      <c r="CVW20" s="41"/>
      <c r="CVX20" s="41"/>
      <c r="CVY20" s="41"/>
      <c r="CVZ20" s="41"/>
      <c r="CWA20" s="41"/>
      <c r="CWB20" s="41"/>
      <c r="CWC20" s="41"/>
      <c r="CWD20" s="41"/>
      <c r="CWE20" s="41"/>
      <c r="CWF20" s="41"/>
      <c r="CWG20" s="41"/>
      <c r="CWH20" s="41"/>
      <c r="CWI20" s="41"/>
      <c r="CWJ20" s="41"/>
      <c r="CWK20" s="41"/>
      <c r="CWL20" s="41"/>
      <c r="CWM20" s="41"/>
      <c r="CWN20" s="41"/>
      <c r="CWO20" s="41"/>
      <c r="CWP20" s="41"/>
      <c r="CWQ20" s="41"/>
      <c r="CWR20" s="41"/>
      <c r="CWS20" s="41"/>
      <c r="CWT20" s="41"/>
      <c r="CWU20" s="41"/>
      <c r="CWV20" s="41"/>
      <c r="CWW20" s="41"/>
      <c r="CWX20" s="41"/>
      <c r="CWY20" s="41"/>
      <c r="CWZ20" s="41"/>
      <c r="CXA20" s="41"/>
      <c r="CXB20" s="41"/>
      <c r="CXC20" s="41"/>
      <c r="CXD20" s="41"/>
      <c r="CXE20" s="41"/>
      <c r="CXF20" s="41"/>
      <c r="CXG20" s="41"/>
      <c r="CXH20" s="41"/>
      <c r="CXI20" s="41"/>
      <c r="CXJ20" s="41"/>
      <c r="CXK20" s="41"/>
      <c r="CXL20" s="41"/>
      <c r="CXM20" s="41"/>
      <c r="CXN20" s="41"/>
      <c r="CXO20" s="41"/>
      <c r="CXP20" s="41"/>
      <c r="CXQ20" s="41"/>
      <c r="CXR20" s="41"/>
      <c r="CXS20" s="41"/>
      <c r="CXT20" s="41"/>
      <c r="CXU20" s="41"/>
      <c r="CXV20" s="41"/>
      <c r="CXW20" s="41"/>
      <c r="CXX20" s="41"/>
      <c r="CXY20" s="41"/>
      <c r="CXZ20" s="41"/>
      <c r="CYA20" s="41"/>
      <c r="CYB20" s="41"/>
      <c r="CYC20" s="41"/>
      <c r="CYD20" s="41"/>
      <c r="CYE20" s="41"/>
      <c r="CYF20" s="41"/>
      <c r="CYG20" s="41"/>
      <c r="CYH20" s="41"/>
      <c r="CYI20" s="41"/>
      <c r="CYJ20" s="41"/>
      <c r="CYK20" s="41"/>
      <c r="CYL20" s="41"/>
      <c r="CYM20" s="41"/>
      <c r="CYN20" s="41"/>
      <c r="CYO20" s="41"/>
      <c r="CYP20" s="41"/>
      <c r="CYQ20" s="41"/>
      <c r="CYR20" s="41"/>
      <c r="CYS20" s="41"/>
      <c r="CYT20" s="41"/>
      <c r="CYU20" s="41"/>
      <c r="CYV20" s="41"/>
      <c r="CYW20" s="41"/>
      <c r="CYX20" s="41"/>
      <c r="CYY20" s="41"/>
      <c r="CYZ20" s="41"/>
      <c r="CZA20" s="41"/>
      <c r="CZB20" s="41"/>
      <c r="CZC20" s="41"/>
      <c r="CZD20" s="41"/>
      <c r="CZE20" s="41"/>
      <c r="CZF20" s="41"/>
      <c r="CZG20" s="41"/>
      <c r="CZH20" s="41"/>
      <c r="CZI20" s="41"/>
      <c r="CZJ20" s="41"/>
      <c r="CZK20" s="41"/>
      <c r="CZL20" s="41"/>
      <c r="CZM20" s="41"/>
      <c r="CZN20" s="41"/>
      <c r="CZO20" s="41"/>
      <c r="CZP20" s="41"/>
      <c r="CZQ20" s="41"/>
      <c r="CZR20" s="41"/>
      <c r="CZS20" s="41"/>
      <c r="CZT20" s="41"/>
      <c r="CZU20" s="41"/>
      <c r="CZV20" s="41"/>
      <c r="CZW20" s="41"/>
      <c r="CZX20" s="41"/>
      <c r="CZY20" s="41"/>
      <c r="CZZ20" s="41"/>
      <c r="DAA20" s="41"/>
      <c r="DAB20" s="41"/>
      <c r="DAC20" s="41"/>
      <c r="DAD20" s="41"/>
      <c r="DAE20" s="41"/>
      <c r="DAF20" s="41"/>
      <c r="DAG20" s="41"/>
      <c r="DAH20" s="41"/>
      <c r="DAI20" s="41"/>
      <c r="DAJ20" s="41"/>
      <c r="DAK20" s="41"/>
      <c r="DAL20" s="41"/>
      <c r="DAM20" s="41"/>
      <c r="DAN20" s="41"/>
      <c r="DAO20" s="41"/>
      <c r="DAP20" s="41"/>
      <c r="DAQ20" s="41"/>
      <c r="DAR20" s="41"/>
      <c r="DAS20" s="41"/>
      <c r="DAT20" s="41"/>
      <c r="DAU20" s="41"/>
      <c r="DAV20" s="41"/>
      <c r="DAW20" s="41"/>
      <c r="DAX20" s="41"/>
      <c r="DAY20" s="41"/>
      <c r="DAZ20" s="41"/>
      <c r="DBA20" s="41"/>
      <c r="DBB20" s="41"/>
      <c r="DBC20" s="41"/>
      <c r="DBD20" s="41"/>
      <c r="DBE20" s="41"/>
      <c r="DBF20" s="41"/>
      <c r="DBG20" s="41"/>
      <c r="DBH20" s="41"/>
      <c r="DBI20" s="41"/>
      <c r="DBJ20" s="41"/>
      <c r="DBK20" s="41"/>
      <c r="DBL20" s="41"/>
      <c r="DBM20" s="41"/>
      <c r="DBN20" s="41"/>
      <c r="DBO20" s="41"/>
      <c r="DBP20" s="41"/>
      <c r="DBQ20" s="41"/>
      <c r="DBR20" s="41"/>
      <c r="DBS20" s="41"/>
      <c r="DBT20" s="41"/>
      <c r="DBU20" s="41"/>
      <c r="DBV20" s="41"/>
      <c r="DBW20" s="41"/>
      <c r="DBX20" s="41"/>
      <c r="DBY20" s="41"/>
      <c r="DBZ20" s="41"/>
      <c r="DCA20" s="41"/>
      <c r="DCB20" s="41"/>
      <c r="DCC20" s="41"/>
      <c r="DCD20" s="41"/>
      <c r="DCE20" s="41"/>
      <c r="DCF20" s="41"/>
      <c r="DCG20" s="41"/>
      <c r="DCH20" s="41"/>
      <c r="DCI20" s="41"/>
      <c r="DCJ20" s="41"/>
      <c r="DCK20" s="41"/>
      <c r="DCL20" s="41"/>
      <c r="DCM20" s="41"/>
      <c r="DCN20" s="41"/>
      <c r="DCO20" s="41"/>
      <c r="DCP20" s="41"/>
      <c r="DCQ20" s="41"/>
      <c r="DCR20" s="41"/>
      <c r="DCS20" s="41"/>
      <c r="DCT20" s="41"/>
      <c r="DCU20" s="41"/>
      <c r="DCV20" s="41"/>
      <c r="DCW20" s="41"/>
      <c r="DCX20" s="41"/>
      <c r="DCY20" s="41"/>
      <c r="DCZ20" s="41"/>
      <c r="DDA20" s="41"/>
      <c r="DDB20" s="41"/>
      <c r="DDC20" s="41"/>
      <c r="DDD20" s="41"/>
      <c r="DDE20" s="41"/>
      <c r="DDF20" s="41"/>
      <c r="DDG20" s="41"/>
      <c r="DDH20" s="41"/>
      <c r="DDI20" s="41"/>
      <c r="DDJ20" s="41"/>
      <c r="DDK20" s="41"/>
      <c r="DDL20" s="41"/>
      <c r="DDM20" s="41"/>
      <c r="DDN20" s="41"/>
      <c r="DDO20" s="41"/>
      <c r="DDP20" s="41"/>
      <c r="DDQ20" s="41"/>
      <c r="DDR20" s="41"/>
      <c r="DDS20" s="41"/>
      <c r="DDT20" s="41"/>
      <c r="DDU20" s="41"/>
      <c r="DDV20" s="41"/>
      <c r="DDW20" s="41"/>
      <c r="DDX20" s="41"/>
      <c r="DDY20" s="41"/>
      <c r="DDZ20" s="41"/>
      <c r="DEA20" s="41"/>
      <c r="DEB20" s="41"/>
      <c r="DEC20" s="41"/>
      <c r="DED20" s="41"/>
      <c r="DEE20" s="41"/>
      <c r="DEF20" s="41"/>
      <c r="DEG20" s="41"/>
      <c r="DEH20" s="41"/>
      <c r="DEI20" s="41"/>
      <c r="DEJ20" s="41"/>
      <c r="DEK20" s="41"/>
      <c r="DEL20" s="41"/>
      <c r="DEM20" s="41"/>
      <c r="DEN20" s="41"/>
      <c r="DEO20" s="41"/>
      <c r="DEP20" s="41"/>
      <c r="DEQ20" s="41"/>
      <c r="DER20" s="41"/>
      <c r="DES20" s="41"/>
      <c r="DET20" s="41"/>
      <c r="DEU20" s="41"/>
      <c r="DEV20" s="41"/>
      <c r="DEW20" s="41"/>
      <c r="DEX20" s="41"/>
      <c r="DEY20" s="41"/>
      <c r="DEZ20" s="41"/>
      <c r="DFA20" s="41"/>
      <c r="DFB20" s="41"/>
      <c r="DFC20" s="41"/>
      <c r="DFD20" s="41"/>
      <c r="DFE20" s="41"/>
      <c r="DFF20" s="41"/>
      <c r="DFG20" s="41"/>
      <c r="DFH20" s="41"/>
      <c r="DFI20" s="41"/>
      <c r="DFJ20" s="41"/>
      <c r="DFK20" s="41"/>
      <c r="DFL20" s="41"/>
      <c r="DFM20" s="41"/>
      <c r="DFN20" s="41"/>
      <c r="DFO20" s="41"/>
      <c r="DFP20" s="41"/>
      <c r="DFQ20" s="41"/>
      <c r="DFR20" s="41"/>
      <c r="DFS20" s="41"/>
      <c r="DFT20" s="41"/>
      <c r="DFU20" s="41"/>
      <c r="DFV20" s="41"/>
      <c r="DFW20" s="41"/>
      <c r="DFX20" s="41"/>
      <c r="DFY20" s="41"/>
      <c r="DFZ20" s="41"/>
      <c r="DGA20" s="41"/>
      <c r="DGB20" s="41"/>
      <c r="DGC20" s="41"/>
      <c r="DGD20" s="41"/>
      <c r="DGE20" s="41"/>
      <c r="DGF20" s="41"/>
      <c r="DGG20" s="41"/>
      <c r="DGH20" s="41"/>
      <c r="DGI20" s="41"/>
      <c r="DGJ20" s="41"/>
      <c r="DGK20" s="41"/>
      <c r="DGL20" s="41"/>
      <c r="DGM20" s="41"/>
      <c r="DGN20" s="41"/>
      <c r="DGO20" s="41"/>
      <c r="DGP20" s="41"/>
      <c r="DGQ20" s="41"/>
      <c r="DGR20" s="41"/>
      <c r="DGS20" s="41"/>
      <c r="DGT20" s="41"/>
      <c r="DGU20" s="41"/>
      <c r="DGV20" s="41"/>
      <c r="DGW20" s="41"/>
      <c r="DGX20" s="41"/>
      <c r="DGY20" s="41"/>
      <c r="DGZ20" s="41"/>
      <c r="DHA20" s="41"/>
      <c r="DHB20" s="41"/>
      <c r="DHC20" s="41"/>
      <c r="DHD20" s="41"/>
      <c r="DHE20" s="41"/>
      <c r="DHF20" s="41"/>
      <c r="DHG20" s="41"/>
      <c r="DHH20" s="41"/>
      <c r="DHI20" s="41"/>
      <c r="DHJ20" s="41"/>
      <c r="DHK20" s="41"/>
      <c r="DHL20" s="41"/>
      <c r="DHM20" s="41"/>
      <c r="DHN20" s="41"/>
      <c r="DHO20" s="41"/>
      <c r="DHP20" s="41"/>
      <c r="DHQ20" s="41"/>
      <c r="DHR20" s="41"/>
      <c r="DHS20" s="41"/>
      <c r="DHT20" s="41"/>
      <c r="DHU20" s="41"/>
      <c r="DHV20" s="41"/>
      <c r="DHW20" s="41"/>
      <c r="DHX20" s="41"/>
      <c r="DHY20" s="41"/>
      <c r="DHZ20" s="41"/>
      <c r="DIA20" s="41"/>
      <c r="DIB20" s="41"/>
      <c r="DIC20" s="41"/>
      <c r="DID20" s="41"/>
      <c r="DIE20" s="41"/>
      <c r="DIF20" s="41"/>
      <c r="DIG20" s="41"/>
      <c r="DIH20" s="41"/>
      <c r="DII20" s="41"/>
      <c r="DIJ20" s="41"/>
      <c r="DIK20" s="41"/>
      <c r="DIL20" s="41"/>
      <c r="DIM20" s="41"/>
      <c r="DIN20" s="41"/>
      <c r="DIO20" s="41"/>
      <c r="DIP20" s="41"/>
      <c r="DIQ20" s="41"/>
      <c r="DIR20" s="41"/>
      <c r="DIS20" s="41"/>
      <c r="DIT20" s="41"/>
      <c r="DIU20" s="41"/>
      <c r="DIV20" s="41"/>
      <c r="DIW20" s="41"/>
      <c r="DIX20" s="41"/>
      <c r="DIY20" s="41"/>
      <c r="DIZ20" s="41"/>
      <c r="DJA20" s="41"/>
      <c r="DJB20" s="41"/>
      <c r="DJC20" s="41"/>
      <c r="DJD20" s="41"/>
      <c r="DJE20" s="41"/>
      <c r="DJF20" s="41"/>
      <c r="DJG20" s="41"/>
      <c r="DJH20" s="41"/>
      <c r="DJI20" s="41"/>
      <c r="DJJ20" s="41"/>
      <c r="DJK20" s="41"/>
      <c r="DJL20" s="41"/>
      <c r="DJM20" s="41"/>
      <c r="DJN20" s="41"/>
      <c r="DJO20" s="41"/>
      <c r="DJP20" s="41"/>
      <c r="DJQ20" s="41"/>
      <c r="DJR20" s="41"/>
      <c r="DJS20" s="41"/>
      <c r="DJT20" s="41"/>
      <c r="DJU20" s="41"/>
      <c r="DJV20" s="41"/>
      <c r="DJW20" s="41"/>
      <c r="DJX20" s="41"/>
      <c r="DJY20" s="41"/>
      <c r="DJZ20" s="41"/>
      <c r="DKA20" s="41"/>
      <c r="DKB20" s="41"/>
      <c r="DKC20" s="41"/>
      <c r="DKD20" s="41"/>
      <c r="DKE20" s="41"/>
      <c r="DKF20" s="41"/>
      <c r="DKG20" s="41"/>
      <c r="DKH20" s="41"/>
      <c r="DKI20" s="41"/>
      <c r="DKJ20" s="41"/>
      <c r="DKK20" s="41"/>
      <c r="DKL20" s="41"/>
      <c r="DKM20" s="41"/>
      <c r="DKN20" s="41"/>
      <c r="DKO20" s="41"/>
      <c r="DKP20" s="41"/>
      <c r="DKQ20" s="41"/>
      <c r="DKR20" s="41"/>
      <c r="DKS20" s="41"/>
      <c r="DKT20" s="41"/>
      <c r="DKU20" s="41"/>
      <c r="DKV20" s="41"/>
      <c r="DKW20" s="41"/>
      <c r="DKX20" s="41"/>
      <c r="DKY20" s="41"/>
      <c r="DKZ20" s="41"/>
      <c r="DLA20" s="41"/>
      <c r="DLB20" s="41"/>
      <c r="DLC20" s="41"/>
      <c r="DLD20" s="41"/>
      <c r="DLE20" s="41"/>
      <c r="DLF20" s="41"/>
      <c r="DLG20" s="41"/>
      <c r="DLH20" s="41"/>
      <c r="DLI20" s="41"/>
      <c r="DLJ20" s="41"/>
      <c r="DLK20" s="41"/>
      <c r="DLL20" s="41"/>
      <c r="DLM20" s="41"/>
      <c r="DLN20" s="41"/>
      <c r="DLO20" s="41"/>
      <c r="DLP20" s="41"/>
      <c r="DLQ20" s="41"/>
      <c r="DLR20" s="41"/>
      <c r="DLS20" s="41"/>
      <c r="DLT20" s="41"/>
      <c r="DLU20" s="41"/>
      <c r="DLV20" s="41"/>
      <c r="DLW20" s="41"/>
      <c r="DLX20" s="41"/>
      <c r="DLY20" s="41"/>
      <c r="DLZ20" s="41"/>
      <c r="DMA20" s="41"/>
      <c r="DMB20" s="41"/>
      <c r="DMC20" s="41"/>
      <c r="DMD20" s="41"/>
      <c r="DME20" s="41"/>
      <c r="DMF20" s="41"/>
      <c r="DMG20" s="41"/>
      <c r="DMH20" s="41"/>
      <c r="DMI20" s="41"/>
      <c r="DMJ20" s="41"/>
      <c r="DMK20" s="41"/>
      <c r="DML20" s="41"/>
      <c r="DMM20" s="41"/>
      <c r="DMN20" s="41"/>
      <c r="DMO20" s="41"/>
      <c r="DMP20" s="41"/>
      <c r="DMQ20" s="41"/>
      <c r="DMR20" s="41"/>
      <c r="DMS20" s="41"/>
      <c r="DMT20" s="41"/>
      <c r="DMU20" s="41"/>
      <c r="DMV20" s="41"/>
      <c r="DMW20" s="41"/>
      <c r="DMX20" s="41"/>
      <c r="DMY20" s="41"/>
      <c r="DMZ20" s="41"/>
      <c r="DNA20" s="41"/>
      <c r="DNB20" s="41"/>
      <c r="DNC20" s="41"/>
      <c r="DND20" s="41"/>
      <c r="DNE20" s="41"/>
      <c r="DNF20" s="41"/>
      <c r="DNG20" s="41"/>
      <c r="DNH20" s="41"/>
      <c r="DNI20" s="41"/>
      <c r="DNJ20" s="41"/>
      <c r="DNK20" s="41"/>
      <c r="DNL20" s="41"/>
      <c r="DNM20" s="41"/>
      <c r="DNN20" s="41"/>
      <c r="DNO20" s="41"/>
      <c r="DNP20" s="41"/>
      <c r="DNQ20" s="41"/>
      <c r="DNR20" s="41"/>
      <c r="DNS20" s="41"/>
      <c r="DNT20" s="41"/>
      <c r="DNU20" s="41"/>
      <c r="DNV20" s="41"/>
      <c r="DNW20" s="41"/>
      <c r="DNX20" s="41"/>
      <c r="DNY20" s="41"/>
      <c r="DNZ20" s="41"/>
      <c r="DOA20" s="41"/>
      <c r="DOB20" s="41"/>
      <c r="DOC20" s="41"/>
      <c r="DOD20" s="41"/>
      <c r="DOE20" s="41"/>
      <c r="DOF20" s="41"/>
      <c r="DOG20" s="41"/>
      <c r="DOH20" s="41"/>
      <c r="DOI20" s="41"/>
      <c r="DOJ20" s="41"/>
      <c r="DOK20" s="41"/>
      <c r="DOL20" s="41"/>
      <c r="DOM20" s="41"/>
      <c r="DON20" s="41"/>
      <c r="DOO20" s="41"/>
      <c r="DOP20" s="41"/>
      <c r="DOQ20" s="41"/>
      <c r="DOR20" s="41"/>
      <c r="DOS20" s="41"/>
      <c r="DOT20" s="41"/>
      <c r="DOU20" s="41"/>
      <c r="DOV20" s="41"/>
      <c r="DOW20" s="41"/>
      <c r="DOX20" s="41"/>
      <c r="DOY20" s="41"/>
      <c r="DOZ20" s="41"/>
      <c r="DPA20" s="41"/>
      <c r="DPB20" s="41"/>
      <c r="DPC20" s="41"/>
      <c r="DPD20" s="41"/>
      <c r="DPE20" s="41"/>
      <c r="DPF20" s="41"/>
      <c r="DPG20" s="41"/>
      <c r="DPH20" s="41"/>
      <c r="DPI20" s="41"/>
      <c r="DPJ20" s="41"/>
      <c r="DPK20" s="41"/>
      <c r="DPL20" s="41"/>
      <c r="DPM20" s="41"/>
      <c r="DPN20" s="41"/>
      <c r="DPO20" s="41"/>
      <c r="DPP20" s="41"/>
      <c r="DPQ20" s="41"/>
      <c r="DPR20" s="41"/>
      <c r="DPS20" s="41"/>
      <c r="DPT20" s="41"/>
      <c r="DPU20" s="41"/>
      <c r="DPV20" s="41"/>
      <c r="DPW20" s="41"/>
      <c r="DPX20" s="41"/>
      <c r="DPY20" s="41"/>
      <c r="DPZ20" s="41"/>
      <c r="DQA20" s="41"/>
      <c r="DQB20" s="41"/>
      <c r="DQC20" s="41"/>
      <c r="DQD20" s="41"/>
      <c r="DQE20" s="41"/>
      <c r="DQF20" s="41"/>
      <c r="DQG20" s="41"/>
      <c r="DQH20" s="41"/>
      <c r="DQI20" s="41"/>
      <c r="DQJ20" s="41"/>
      <c r="DQK20" s="41"/>
      <c r="DQL20" s="41"/>
      <c r="DQM20" s="41"/>
      <c r="DQN20" s="41"/>
      <c r="DQO20" s="41"/>
      <c r="DQP20" s="41"/>
      <c r="DQQ20" s="41"/>
      <c r="DQR20" s="41"/>
      <c r="DQS20" s="41"/>
      <c r="DQT20" s="41"/>
      <c r="DQU20" s="41"/>
      <c r="DQV20" s="41"/>
      <c r="DQW20" s="41"/>
      <c r="DQX20" s="41"/>
      <c r="DQY20" s="41"/>
      <c r="DQZ20" s="41"/>
      <c r="DRA20" s="41"/>
      <c r="DRB20" s="41"/>
      <c r="DRC20" s="41"/>
      <c r="DRD20" s="41"/>
      <c r="DRE20" s="41"/>
      <c r="DRF20" s="41"/>
      <c r="DRG20" s="41"/>
      <c r="DRH20" s="41"/>
      <c r="DRI20" s="41"/>
      <c r="DRJ20" s="41"/>
      <c r="DRK20" s="41"/>
      <c r="DRL20" s="41"/>
      <c r="DRM20" s="41"/>
      <c r="DRN20" s="41"/>
      <c r="DRO20" s="41"/>
      <c r="DRP20" s="41"/>
      <c r="DRQ20" s="41"/>
      <c r="DRR20" s="41"/>
      <c r="DRS20" s="41"/>
      <c r="DRT20" s="41"/>
      <c r="DRU20" s="41"/>
      <c r="DRV20" s="41"/>
      <c r="DRW20" s="41"/>
      <c r="DRX20" s="41"/>
      <c r="DRY20" s="41"/>
      <c r="DRZ20" s="41"/>
      <c r="DSA20" s="41"/>
      <c r="DSB20" s="41"/>
      <c r="DSC20" s="41"/>
      <c r="DSD20" s="41"/>
      <c r="DSE20" s="41"/>
      <c r="DSF20" s="41"/>
      <c r="DSG20" s="41"/>
      <c r="DSH20" s="41"/>
      <c r="DSI20" s="41"/>
      <c r="DSJ20" s="41"/>
      <c r="DSK20" s="41"/>
      <c r="DSL20" s="41"/>
      <c r="DSM20" s="41"/>
      <c r="DSN20" s="41"/>
      <c r="DSO20" s="41"/>
      <c r="DSP20" s="41"/>
      <c r="DSQ20" s="41"/>
      <c r="DSR20" s="41"/>
      <c r="DSS20" s="41"/>
      <c r="DST20" s="41"/>
      <c r="DSU20" s="41"/>
      <c r="DSV20" s="41"/>
      <c r="DSW20" s="41"/>
      <c r="DSX20" s="41"/>
      <c r="DSY20" s="41"/>
      <c r="DSZ20" s="41"/>
      <c r="DTA20" s="41"/>
      <c r="DTB20" s="41"/>
      <c r="DTC20" s="41"/>
      <c r="DTD20" s="41"/>
      <c r="DTE20" s="41"/>
      <c r="DTF20" s="41"/>
      <c r="DTG20" s="41"/>
      <c r="DTH20" s="41"/>
      <c r="DTI20" s="41"/>
      <c r="DTJ20" s="41"/>
      <c r="DTK20" s="41"/>
      <c r="DTL20" s="41"/>
      <c r="DTM20" s="41"/>
      <c r="DTN20" s="41"/>
      <c r="DTO20" s="41"/>
      <c r="DTP20" s="41"/>
      <c r="DTQ20" s="41"/>
      <c r="DTR20" s="41"/>
      <c r="DTS20" s="41"/>
      <c r="DTT20" s="41"/>
      <c r="DTU20" s="41"/>
      <c r="DTV20" s="41"/>
      <c r="DTW20" s="41"/>
      <c r="DTX20" s="41"/>
      <c r="DTY20" s="41"/>
      <c r="DTZ20" s="41"/>
      <c r="DUA20" s="41"/>
      <c r="DUB20" s="41"/>
      <c r="DUC20" s="41"/>
      <c r="DUD20" s="41"/>
      <c r="DUE20" s="41"/>
      <c r="DUF20" s="41"/>
      <c r="DUG20" s="41"/>
      <c r="DUH20" s="41"/>
      <c r="DUI20" s="41"/>
      <c r="DUJ20" s="41"/>
      <c r="DUK20" s="41"/>
      <c r="DUL20" s="41"/>
      <c r="DUM20" s="41"/>
      <c r="DUN20" s="41"/>
      <c r="DUO20" s="41"/>
      <c r="DUP20" s="41"/>
      <c r="DUQ20" s="41"/>
      <c r="DUR20" s="41"/>
      <c r="DUS20" s="41"/>
      <c r="DUT20" s="41"/>
      <c r="DUU20" s="41"/>
      <c r="DUV20" s="41"/>
      <c r="DUW20" s="41"/>
      <c r="DUX20" s="41"/>
      <c r="DUY20" s="41"/>
      <c r="DUZ20" s="41"/>
      <c r="DVA20" s="41"/>
      <c r="DVB20" s="41"/>
      <c r="DVC20" s="41"/>
      <c r="DVD20" s="41"/>
      <c r="DVE20" s="41"/>
      <c r="DVF20" s="41"/>
      <c r="DVG20" s="41"/>
      <c r="DVH20" s="41"/>
      <c r="DVI20" s="41"/>
      <c r="DVJ20" s="41"/>
      <c r="DVK20" s="41"/>
      <c r="DVL20" s="41"/>
      <c r="DVM20" s="41"/>
      <c r="DVN20" s="41"/>
      <c r="DVO20" s="41"/>
      <c r="DVP20" s="41"/>
      <c r="DVQ20" s="41"/>
      <c r="DVR20" s="41"/>
      <c r="DVS20" s="41"/>
      <c r="DVT20" s="41"/>
      <c r="DVU20" s="41"/>
      <c r="DVV20" s="41"/>
      <c r="DVW20" s="41"/>
      <c r="DVX20" s="41"/>
      <c r="DVY20" s="41"/>
      <c r="DVZ20" s="41"/>
      <c r="DWA20" s="41"/>
      <c r="DWB20" s="41"/>
      <c r="DWC20" s="41"/>
      <c r="DWD20" s="41"/>
      <c r="DWE20" s="41"/>
      <c r="DWF20" s="41"/>
      <c r="DWG20" s="41"/>
      <c r="DWH20" s="41"/>
      <c r="DWI20" s="41"/>
      <c r="DWJ20" s="41"/>
      <c r="DWK20" s="41"/>
      <c r="DWL20" s="41"/>
      <c r="DWM20" s="41"/>
      <c r="DWN20" s="41"/>
      <c r="DWO20" s="41"/>
      <c r="DWP20" s="41"/>
      <c r="DWQ20" s="41"/>
      <c r="DWR20" s="41"/>
      <c r="DWS20" s="41"/>
      <c r="DWT20" s="41"/>
      <c r="DWU20" s="41"/>
      <c r="DWV20" s="41"/>
      <c r="DWW20" s="41"/>
      <c r="DWX20" s="41"/>
      <c r="DWY20" s="41"/>
      <c r="DWZ20" s="41"/>
      <c r="DXA20" s="41"/>
      <c r="DXB20" s="41"/>
      <c r="DXC20" s="41"/>
      <c r="DXD20" s="41"/>
      <c r="DXE20" s="41"/>
      <c r="DXF20" s="41"/>
      <c r="DXG20" s="41"/>
      <c r="DXH20" s="41"/>
      <c r="DXI20" s="41"/>
      <c r="DXJ20" s="41"/>
      <c r="DXK20" s="41"/>
      <c r="DXL20" s="41"/>
      <c r="DXM20" s="41"/>
      <c r="DXN20" s="41"/>
      <c r="DXO20" s="41"/>
      <c r="DXP20" s="41"/>
      <c r="DXQ20" s="41"/>
      <c r="DXR20" s="41"/>
      <c r="DXS20" s="41"/>
      <c r="DXT20" s="41"/>
      <c r="DXU20" s="41"/>
      <c r="DXV20" s="41"/>
      <c r="DXW20" s="41"/>
      <c r="DXX20" s="41"/>
      <c r="DXY20" s="41"/>
      <c r="DXZ20" s="41"/>
      <c r="DYA20" s="41"/>
      <c r="DYB20" s="41"/>
      <c r="DYC20" s="41"/>
      <c r="DYD20" s="41"/>
      <c r="DYE20" s="41"/>
      <c r="DYF20" s="41"/>
      <c r="DYG20" s="41"/>
      <c r="DYH20" s="41"/>
      <c r="DYI20" s="41"/>
      <c r="DYJ20" s="41"/>
      <c r="DYK20" s="41"/>
      <c r="DYL20" s="41"/>
      <c r="DYM20" s="41"/>
      <c r="DYN20" s="41"/>
      <c r="DYO20" s="41"/>
      <c r="DYP20" s="41"/>
      <c r="DYQ20" s="41"/>
      <c r="DYR20" s="41"/>
      <c r="DYS20" s="41"/>
      <c r="DYT20" s="41"/>
      <c r="DYU20" s="41"/>
      <c r="DYV20" s="41"/>
      <c r="DYW20" s="41"/>
      <c r="DYX20" s="41"/>
      <c r="DYY20" s="41"/>
      <c r="DYZ20" s="41"/>
      <c r="DZA20" s="41"/>
      <c r="DZB20" s="41"/>
      <c r="DZC20" s="41"/>
      <c r="DZD20" s="41"/>
      <c r="DZE20" s="41"/>
      <c r="DZF20" s="41"/>
      <c r="DZG20" s="41"/>
      <c r="DZH20" s="41"/>
      <c r="DZI20" s="41"/>
      <c r="DZJ20" s="41"/>
      <c r="DZK20" s="41"/>
      <c r="DZL20" s="41"/>
      <c r="DZM20" s="41"/>
      <c r="DZN20" s="41"/>
      <c r="DZO20" s="41"/>
      <c r="DZP20" s="41"/>
      <c r="DZQ20" s="41"/>
      <c r="DZR20" s="41"/>
      <c r="DZS20" s="41"/>
      <c r="DZT20" s="41"/>
      <c r="DZU20" s="41"/>
      <c r="DZV20" s="41"/>
      <c r="DZW20" s="41"/>
      <c r="DZX20" s="41"/>
      <c r="DZY20" s="41"/>
      <c r="DZZ20" s="41"/>
      <c r="EAA20" s="41"/>
      <c r="EAB20" s="41"/>
      <c r="EAC20" s="41"/>
      <c r="EAD20" s="41"/>
      <c r="EAE20" s="41"/>
      <c r="EAF20" s="41"/>
      <c r="EAG20" s="41"/>
      <c r="EAH20" s="41"/>
      <c r="EAI20" s="41"/>
      <c r="EAJ20" s="41"/>
      <c r="EAK20" s="41"/>
      <c r="EAL20" s="41"/>
      <c r="EAM20" s="41"/>
      <c r="EAN20" s="41"/>
      <c r="EAO20" s="41"/>
      <c r="EAP20" s="41"/>
      <c r="EAQ20" s="41"/>
      <c r="EAR20" s="41"/>
      <c r="EAS20" s="41"/>
      <c r="EAT20" s="41"/>
      <c r="EAU20" s="41"/>
      <c r="EAV20" s="41"/>
      <c r="EAW20" s="41"/>
      <c r="EAX20" s="41"/>
      <c r="EAY20" s="41"/>
      <c r="EAZ20" s="41"/>
      <c r="EBA20" s="41"/>
      <c r="EBB20" s="41"/>
      <c r="EBC20" s="41"/>
      <c r="EBD20" s="41"/>
      <c r="EBE20" s="41"/>
      <c r="EBF20" s="41"/>
      <c r="EBG20" s="41"/>
      <c r="EBH20" s="41"/>
      <c r="EBI20" s="41"/>
      <c r="EBJ20" s="41"/>
      <c r="EBK20" s="41"/>
      <c r="EBL20" s="41"/>
      <c r="EBM20" s="41"/>
      <c r="EBN20" s="41"/>
      <c r="EBO20" s="41"/>
      <c r="EBP20" s="41"/>
      <c r="EBQ20" s="41"/>
      <c r="EBR20" s="41"/>
      <c r="EBS20" s="41"/>
      <c r="EBT20" s="41"/>
      <c r="EBU20" s="41"/>
      <c r="EBV20" s="41"/>
      <c r="EBW20" s="41"/>
      <c r="EBX20" s="41"/>
      <c r="EBY20" s="41"/>
      <c r="EBZ20" s="41"/>
      <c r="ECA20" s="41"/>
      <c r="ECB20" s="41"/>
      <c r="ECC20" s="41"/>
      <c r="ECD20" s="41"/>
      <c r="ECE20" s="41"/>
      <c r="ECF20" s="41"/>
      <c r="ECG20" s="41"/>
      <c r="ECH20" s="41"/>
      <c r="ECI20" s="41"/>
      <c r="ECJ20" s="41"/>
      <c r="ECK20" s="41"/>
      <c r="ECL20" s="41"/>
      <c r="ECM20" s="41"/>
      <c r="ECN20" s="41"/>
      <c r="ECO20" s="41"/>
      <c r="ECP20" s="41"/>
      <c r="ECQ20" s="41"/>
      <c r="ECR20" s="41"/>
      <c r="ECS20" s="41"/>
      <c r="ECT20" s="41"/>
      <c r="ECU20" s="41"/>
      <c r="ECV20" s="41"/>
      <c r="ECW20" s="41"/>
      <c r="ECX20" s="41"/>
      <c r="ECY20" s="41"/>
      <c r="ECZ20" s="41"/>
      <c r="EDA20" s="41"/>
      <c r="EDB20" s="41"/>
      <c r="EDC20" s="41"/>
      <c r="EDD20" s="41"/>
      <c r="EDE20" s="41"/>
      <c r="EDF20" s="41"/>
      <c r="EDG20" s="41"/>
      <c r="EDH20" s="41"/>
      <c r="EDI20" s="41"/>
      <c r="EDJ20" s="41"/>
      <c r="EDK20" s="41"/>
      <c r="EDL20" s="41"/>
      <c r="EDM20" s="41"/>
      <c r="EDN20" s="41"/>
      <c r="EDO20" s="41"/>
      <c r="EDP20" s="41"/>
      <c r="EDQ20" s="41"/>
      <c r="EDR20" s="41"/>
      <c r="EDS20" s="41"/>
      <c r="EDT20" s="41"/>
      <c r="EDU20" s="41"/>
      <c r="EDV20" s="41"/>
      <c r="EDW20" s="41"/>
      <c r="EDX20" s="41"/>
      <c r="EDY20" s="41"/>
      <c r="EDZ20" s="41"/>
      <c r="EEA20" s="41"/>
      <c r="EEB20" s="41"/>
      <c r="EEC20" s="41"/>
      <c r="EED20" s="41"/>
      <c r="EEE20" s="41"/>
      <c r="EEF20" s="41"/>
      <c r="EEG20" s="41"/>
      <c r="EEH20" s="41"/>
      <c r="EEI20" s="41"/>
      <c r="EEJ20" s="41"/>
      <c r="EEK20" s="41"/>
      <c r="EEL20" s="41"/>
      <c r="EEM20" s="41"/>
      <c r="EEN20" s="41"/>
      <c r="EEO20" s="41"/>
      <c r="EEP20" s="41"/>
      <c r="EEQ20" s="41"/>
      <c r="EER20" s="41"/>
      <c r="EES20" s="41"/>
      <c r="EET20" s="41"/>
      <c r="EEU20" s="41"/>
      <c r="EEV20" s="41"/>
      <c r="EEW20" s="41"/>
      <c r="EEX20" s="41"/>
      <c r="EEY20" s="41"/>
      <c r="EEZ20" s="41"/>
      <c r="EFA20" s="41"/>
      <c r="EFB20" s="41"/>
      <c r="EFC20" s="41"/>
      <c r="EFD20" s="41"/>
      <c r="EFE20" s="41"/>
      <c r="EFF20" s="41"/>
      <c r="EFG20" s="41"/>
      <c r="EFH20" s="41"/>
      <c r="EFI20" s="41"/>
      <c r="EFJ20" s="41"/>
      <c r="EFK20" s="41"/>
      <c r="EFL20" s="41"/>
      <c r="EFM20" s="41"/>
      <c r="EFN20" s="41"/>
      <c r="EFO20" s="41"/>
      <c r="EFP20" s="41"/>
      <c r="EFQ20" s="41"/>
      <c r="EFR20" s="41"/>
      <c r="EFS20" s="41"/>
      <c r="EFT20" s="41"/>
      <c r="EFU20" s="41"/>
      <c r="EFV20" s="41"/>
      <c r="EFW20" s="41"/>
      <c r="EFX20" s="41"/>
      <c r="EFY20" s="41"/>
      <c r="EFZ20" s="41"/>
      <c r="EGA20" s="41"/>
      <c r="EGB20" s="41"/>
      <c r="EGC20" s="41"/>
      <c r="EGD20" s="41"/>
      <c r="EGE20" s="41"/>
      <c r="EGF20" s="41"/>
      <c r="EGG20" s="41"/>
      <c r="EGH20" s="41"/>
      <c r="EGI20" s="41"/>
      <c r="EGJ20" s="41"/>
      <c r="EGK20" s="41"/>
      <c r="EGL20" s="41"/>
      <c r="EGM20" s="41"/>
      <c r="EGN20" s="41"/>
      <c r="EGO20" s="41"/>
      <c r="EGP20" s="41"/>
      <c r="EGQ20" s="41"/>
      <c r="EGR20" s="41"/>
      <c r="EGS20" s="41"/>
      <c r="EGT20" s="41"/>
      <c r="EGU20" s="41"/>
      <c r="EGV20" s="41"/>
      <c r="EGW20" s="41"/>
      <c r="EGX20" s="41"/>
      <c r="EGY20" s="41"/>
      <c r="EGZ20" s="41"/>
      <c r="EHA20" s="41"/>
      <c r="EHB20" s="41"/>
      <c r="EHC20" s="41"/>
      <c r="EHD20" s="41"/>
      <c r="EHE20" s="41"/>
      <c r="EHF20" s="41"/>
      <c r="EHG20" s="41"/>
      <c r="EHH20" s="41"/>
      <c r="EHI20" s="41"/>
      <c r="EHJ20" s="41"/>
      <c r="EHK20" s="41"/>
      <c r="EHL20" s="41"/>
      <c r="EHM20" s="41"/>
      <c r="EHN20" s="41"/>
      <c r="EHO20" s="41"/>
      <c r="EHP20" s="41"/>
      <c r="EHQ20" s="41"/>
      <c r="EHR20" s="41"/>
      <c r="EHS20" s="41"/>
      <c r="EHT20" s="41"/>
      <c r="EHU20" s="41"/>
      <c r="EHV20" s="41"/>
      <c r="EHW20" s="41"/>
      <c r="EHX20" s="41"/>
      <c r="EHY20" s="41"/>
      <c r="EHZ20" s="41"/>
      <c r="EIA20" s="41"/>
      <c r="EIB20" s="41"/>
      <c r="EIC20" s="41"/>
      <c r="EID20" s="41"/>
      <c r="EIE20" s="41"/>
      <c r="EIF20" s="41"/>
      <c r="EIG20" s="41"/>
      <c r="EIH20" s="41"/>
      <c r="EII20" s="41"/>
      <c r="EIJ20" s="41"/>
      <c r="EIK20" s="41"/>
      <c r="EIL20" s="41"/>
      <c r="EIM20" s="41"/>
      <c r="EIN20" s="41"/>
      <c r="EIO20" s="41"/>
      <c r="EIP20" s="41"/>
      <c r="EIQ20" s="41"/>
      <c r="EIR20" s="41"/>
      <c r="EIS20" s="41"/>
      <c r="EIT20" s="41"/>
      <c r="EIU20" s="41"/>
      <c r="EIV20" s="41"/>
      <c r="EIW20" s="41"/>
      <c r="EIX20" s="41"/>
      <c r="EIY20" s="41"/>
      <c r="EIZ20" s="41"/>
      <c r="EJA20" s="41"/>
      <c r="EJB20" s="41"/>
      <c r="EJC20" s="41"/>
      <c r="EJD20" s="41"/>
      <c r="EJE20" s="41"/>
      <c r="EJF20" s="41"/>
      <c r="EJG20" s="41"/>
      <c r="EJH20" s="41"/>
      <c r="EJI20" s="41"/>
      <c r="EJJ20" s="41"/>
      <c r="EJK20" s="41"/>
      <c r="EJL20" s="41"/>
      <c r="EJM20" s="41"/>
      <c r="EJN20" s="41"/>
      <c r="EJO20" s="41"/>
      <c r="EJP20" s="41"/>
      <c r="EJQ20" s="41"/>
      <c r="EJR20" s="41"/>
      <c r="EJS20" s="41"/>
      <c r="EJT20" s="41"/>
      <c r="EJU20" s="41"/>
      <c r="EJV20" s="41"/>
      <c r="EJW20" s="41"/>
      <c r="EJX20" s="41"/>
      <c r="EJY20" s="41"/>
      <c r="EJZ20" s="41"/>
      <c r="EKA20" s="41"/>
      <c r="EKB20" s="41"/>
      <c r="EKC20" s="41"/>
      <c r="EKD20" s="41"/>
      <c r="EKE20" s="41"/>
      <c r="EKF20" s="41"/>
      <c r="EKG20" s="41"/>
      <c r="EKH20" s="41"/>
      <c r="EKI20" s="41"/>
      <c r="EKJ20" s="41"/>
      <c r="EKK20" s="41"/>
      <c r="EKL20" s="41"/>
      <c r="EKM20" s="41"/>
      <c r="EKN20" s="41"/>
      <c r="EKO20" s="41"/>
      <c r="EKP20" s="41"/>
      <c r="EKQ20" s="41"/>
      <c r="EKR20" s="41"/>
      <c r="EKS20" s="41"/>
      <c r="EKT20" s="41"/>
      <c r="EKU20" s="41"/>
      <c r="EKV20" s="41"/>
      <c r="EKW20" s="41"/>
      <c r="EKX20" s="41"/>
      <c r="EKY20" s="41"/>
      <c r="EKZ20" s="41"/>
      <c r="ELA20" s="41"/>
      <c r="ELB20" s="41"/>
      <c r="ELC20" s="41"/>
      <c r="ELD20" s="41"/>
      <c r="ELE20" s="41"/>
      <c r="ELF20" s="41"/>
      <c r="ELG20" s="41"/>
      <c r="ELH20" s="41"/>
      <c r="ELI20" s="41"/>
      <c r="ELJ20" s="41"/>
      <c r="ELK20" s="41"/>
      <c r="ELL20" s="41"/>
      <c r="ELM20" s="41"/>
      <c r="ELN20" s="41"/>
      <c r="ELO20" s="41"/>
      <c r="ELP20" s="41"/>
      <c r="ELQ20" s="41"/>
      <c r="ELR20" s="41"/>
      <c r="ELS20" s="41"/>
      <c r="ELT20" s="41"/>
      <c r="ELU20" s="41"/>
      <c r="ELV20" s="41"/>
      <c r="ELW20" s="41"/>
      <c r="ELX20" s="41"/>
      <c r="ELY20" s="41"/>
      <c r="ELZ20" s="41"/>
      <c r="EMA20" s="41"/>
      <c r="EMB20" s="41"/>
      <c r="EMC20" s="41"/>
      <c r="EMD20" s="41"/>
      <c r="EME20" s="41"/>
      <c r="EMF20" s="41"/>
      <c r="EMG20" s="41"/>
      <c r="EMH20" s="41"/>
      <c r="EMI20" s="41"/>
      <c r="EMJ20" s="41"/>
      <c r="EMK20" s="41"/>
      <c r="EML20" s="41"/>
      <c r="EMM20" s="41"/>
      <c r="EMN20" s="41"/>
      <c r="EMO20" s="41"/>
      <c r="EMP20" s="41"/>
      <c r="EMQ20" s="41"/>
      <c r="EMR20" s="41"/>
      <c r="EMS20" s="41"/>
      <c r="EMT20" s="41"/>
      <c r="EMU20" s="41"/>
      <c r="EMV20" s="41"/>
      <c r="EMW20" s="41"/>
      <c r="EMX20" s="41"/>
      <c r="EMY20" s="41"/>
      <c r="EMZ20" s="41"/>
      <c r="ENA20" s="41"/>
      <c r="ENB20" s="41"/>
      <c r="ENC20" s="41"/>
      <c r="END20" s="41"/>
      <c r="ENE20" s="41"/>
      <c r="ENF20" s="41"/>
      <c r="ENG20" s="41"/>
      <c r="ENH20" s="41"/>
      <c r="ENI20" s="41"/>
      <c r="ENJ20" s="41"/>
      <c r="ENK20" s="41"/>
      <c r="ENL20" s="41"/>
      <c r="ENM20" s="41"/>
      <c r="ENN20" s="41"/>
      <c r="ENO20" s="41"/>
      <c r="ENP20" s="41"/>
      <c r="ENQ20" s="41"/>
      <c r="ENR20" s="41"/>
      <c r="ENS20" s="41"/>
      <c r="ENT20" s="41"/>
      <c r="ENU20" s="41"/>
      <c r="ENV20" s="41"/>
      <c r="ENW20" s="41"/>
      <c r="ENX20" s="41"/>
      <c r="ENY20" s="41"/>
      <c r="ENZ20" s="41"/>
      <c r="EOA20" s="41"/>
      <c r="EOB20" s="41"/>
      <c r="EOC20" s="41"/>
      <c r="EOD20" s="41"/>
      <c r="EOE20" s="41"/>
      <c r="EOF20" s="41"/>
      <c r="EOG20" s="41"/>
      <c r="EOH20" s="41"/>
      <c r="EOI20" s="41"/>
      <c r="EOJ20" s="41"/>
      <c r="EOK20" s="41"/>
      <c r="EOL20" s="41"/>
      <c r="EOM20" s="41"/>
      <c r="EON20" s="41"/>
      <c r="EOO20" s="41"/>
      <c r="EOP20" s="41"/>
      <c r="EOQ20" s="41"/>
      <c r="EOR20" s="41"/>
      <c r="EOS20" s="41"/>
      <c r="EOT20" s="41"/>
      <c r="EOU20" s="41"/>
      <c r="EOV20" s="41"/>
      <c r="EOW20" s="41"/>
      <c r="EOX20" s="41"/>
      <c r="EOY20" s="41"/>
      <c r="EOZ20" s="41"/>
      <c r="EPA20" s="41"/>
      <c r="EPB20" s="41"/>
      <c r="EPC20" s="41"/>
      <c r="EPD20" s="41"/>
      <c r="EPE20" s="41"/>
      <c r="EPF20" s="41"/>
      <c r="EPG20" s="41"/>
      <c r="EPH20" s="41"/>
      <c r="EPI20" s="41"/>
      <c r="EPJ20" s="41"/>
      <c r="EPK20" s="41"/>
      <c r="EPL20" s="41"/>
      <c r="EPM20" s="41"/>
      <c r="EPN20" s="41"/>
      <c r="EPO20" s="41"/>
      <c r="EPP20" s="41"/>
      <c r="EPQ20" s="41"/>
      <c r="EPR20" s="41"/>
      <c r="EPS20" s="41"/>
      <c r="EPT20" s="41"/>
      <c r="EPU20" s="41"/>
      <c r="EPV20" s="41"/>
      <c r="EPW20" s="41"/>
      <c r="EPX20" s="41"/>
      <c r="EPY20" s="41"/>
      <c r="EPZ20" s="41"/>
      <c r="EQA20" s="41"/>
      <c r="EQB20" s="41"/>
      <c r="EQC20" s="41"/>
      <c r="EQD20" s="41"/>
      <c r="EQE20" s="41"/>
      <c r="EQF20" s="41"/>
      <c r="EQG20" s="41"/>
      <c r="EQH20" s="41"/>
      <c r="EQI20" s="41"/>
      <c r="EQJ20" s="41"/>
      <c r="EQK20" s="41"/>
      <c r="EQL20" s="41"/>
      <c r="EQM20" s="41"/>
      <c r="EQN20" s="41"/>
      <c r="EQO20" s="41"/>
      <c r="EQP20" s="41"/>
      <c r="EQQ20" s="41"/>
      <c r="EQR20" s="41"/>
      <c r="EQS20" s="41"/>
      <c r="EQT20" s="41"/>
      <c r="EQU20" s="41"/>
      <c r="EQV20" s="41"/>
      <c r="EQW20" s="41"/>
      <c r="EQX20" s="41"/>
      <c r="EQY20" s="41"/>
      <c r="EQZ20" s="41"/>
      <c r="ERA20" s="41"/>
      <c r="ERB20" s="41"/>
      <c r="ERC20" s="41"/>
      <c r="ERD20" s="41"/>
      <c r="ERE20" s="41"/>
      <c r="ERF20" s="41"/>
      <c r="ERG20" s="41"/>
      <c r="ERH20" s="41"/>
      <c r="ERI20" s="41"/>
      <c r="ERJ20" s="41"/>
      <c r="ERK20" s="41"/>
      <c r="ERL20" s="41"/>
      <c r="ERM20" s="41"/>
      <c r="ERN20" s="41"/>
      <c r="ERO20" s="41"/>
      <c r="ERP20" s="41"/>
      <c r="ERQ20" s="41"/>
      <c r="ERR20" s="41"/>
      <c r="ERS20" s="41"/>
      <c r="ERT20" s="41"/>
      <c r="ERU20" s="41"/>
      <c r="ERV20" s="41"/>
      <c r="ERW20" s="41"/>
      <c r="ERX20" s="41"/>
      <c r="ERY20" s="41"/>
      <c r="ERZ20" s="41"/>
      <c r="ESA20" s="41"/>
      <c r="ESB20" s="41"/>
      <c r="ESC20" s="41"/>
      <c r="ESD20" s="41"/>
      <c r="ESE20" s="41"/>
      <c r="ESF20" s="41"/>
      <c r="ESG20" s="41"/>
      <c r="ESH20" s="41"/>
      <c r="ESI20" s="41"/>
      <c r="ESJ20" s="41"/>
      <c r="ESK20" s="41"/>
      <c r="ESL20" s="41"/>
      <c r="ESM20" s="41"/>
      <c r="ESN20" s="41"/>
      <c r="ESO20" s="41"/>
      <c r="ESP20" s="41"/>
      <c r="ESQ20" s="41"/>
      <c r="ESR20" s="41"/>
      <c r="ESS20" s="41"/>
      <c r="EST20" s="41"/>
      <c r="ESU20" s="41"/>
      <c r="ESV20" s="41"/>
      <c r="ESW20" s="41"/>
      <c r="ESX20" s="41"/>
      <c r="ESY20" s="41"/>
      <c r="ESZ20" s="41"/>
      <c r="ETA20" s="41"/>
      <c r="ETB20" s="41"/>
      <c r="ETC20" s="41"/>
      <c r="ETD20" s="41"/>
      <c r="ETE20" s="41"/>
      <c r="ETF20" s="41"/>
      <c r="ETG20" s="41"/>
      <c r="ETH20" s="41"/>
      <c r="ETI20" s="41"/>
      <c r="ETJ20" s="41"/>
      <c r="ETK20" s="41"/>
      <c r="ETL20" s="41"/>
      <c r="ETM20" s="41"/>
      <c r="ETN20" s="41"/>
      <c r="ETO20" s="41"/>
      <c r="ETP20" s="41"/>
      <c r="ETQ20" s="41"/>
      <c r="ETR20" s="41"/>
      <c r="ETS20" s="41"/>
      <c r="ETT20" s="41"/>
      <c r="ETU20" s="41"/>
      <c r="ETV20" s="41"/>
      <c r="ETW20" s="41"/>
      <c r="ETX20" s="41"/>
      <c r="ETY20" s="41"/>
      <c r="ETZ20" s="41"/>
      <c r="EUA20" s="41"/>
      <c r="EUB20" s="41"/>
      <c r="EUC20" s="41"/>
      <c r="EUD20" s="41"/>
      <c r="EUE20" s="41"/>
      <c r="EUF20" s="41"/>
      <c r="EUG20" s="41"/>
      <c r="EUH20" s="41"/>
      <c r="EUI20" s="41"/>
      <c r="EUJ20" s="41"/>
      <c r="EUK20" s="41"/>
      <c r="EUL20" s="41"/>
      <c r="EUM20" s="41"/>
      <c r="EUN20" s="41"/>
      <c r="EUO20" s="41"/>
      <c r="EUP20" s="41"/>
      <c r="EUQ20" s="41"/>
      <c r="EUR20" s="41"/>
      <c r="EUS20" s="41"/>
      <c r="EUT20" s="41"/>
      <c r="EUU20" s="41"/>
      <c r="EUV20" s="41"/>
      <c r="EUW20" s="41"/>
      <c r="EUX20" s="41"/>
      <c r="EUY20" s="41"/>
      <c r="EUZ20" s="41"/>
      <c r="EVA20" s="41"/>
      <c r="EVB20" s="41"/>
      <c r="EVC20" s="41"/>
      <c r="EVD20" s="41"/>
      <c r="EVE20" s="41"/>
      <c r="EVF20" s="41"/>
      <c r="EVG20" s="41"/>
      <c r="EVH20" s="41"/>
      <c r="EVI20" s="41"/>
      <c r="EVJ20" s="41"/>
      <c r="EVK20" s="41"/>
      <c r="EVL20" s="41"/>
      <c r="EVM20" s="41"/>
      <c r="EVN20" s="41"/>
      <c r="EVO20" s="41"/>
      <c r="EVP20" s="41"/>
      <c r="EVQ20" s="41"/>
      <c r="EVR20" s="41"/>
      <c r="EVS20" s="41"/>
      <c r="EVT20" s="41"/>
      <c r="EVU20" s="41"/>
      <c r="EVV20" s="41"/>
      <c r="EVW20" s="41"/>
      <c r="EVX20" s="41"/>
      <c r="EVY20" s="41"/>
      <c r="EVZ20" s="41"/>
      <c r="EWA20" s="41"/>
      <c r="EWB20" s="41"/>
      <c r="EWC20" s="41"/>
      <c r="EWD20" s="41"/>
      <c r="EWE20" s="41"/>
      <c r="EWF20" s="41"/>
      <c r="EWG20" s="41"/>
      <c r="EWH20" s="41"/>
      <c r="EWI20" s="41"/>
      <c r="EWJ20" s="41"/>
      <c r="EWK20" s="41"/>
      <c r="EWL20" s="41"/>
      <c r="EWM20" s="41"/>
      <c r="EWN20" s="41"/>
      <c r="EWO20" s="41"/>
      <c r="EWP20" s="41"/>
      <c r="EWQ20" s="41"/>
      <c r="EWR20" s="41"/>
      <c r="EWS20" s="41"/>
      <c r="EWT20" s="41"/>
      <c r="EWU20" s="41"/>
      <c r="EWV20" s="41"/>
      <c r="EWW20" s="41"/>
      <c r="EWX20" s="41"/>
      <c r="EWY20" s="41"/>
      <c r="EWZ20" s="41"/>
      <c r="EXA20" s="41"/>
      <c r="EXB20" s="41"/>
      <c r="EXC20" s="41"/>
      <c r="EXD20" s="41"/>
      <c r="EXE20" s="41"/>
      <c r="EXF20" s="41"/>
      <c r="EXG20" s="41"/>
      <c r="EXH20" s="41"/>
      <c r="EXI20" s="41"/>
      <c r="EXJ20" s="41"/>
      <c r="EXK20" s="41"/>
      <c r="EXL20" s="41"/>
      <c r="EXM20" s="41"/>
      <c r="EXN20" s="41"/>
      <c r="EXO20" s="41"/>
      <c r="EXP20" s="41"/>
      <c r="EXQ20" s="41"/>
      <c r="EXR20" s="41"/>
      <c r="EXS20" s="41"/>
      <c r="EXT20" s="41"/>
      <c r="EXU20" s="41"/>
      <c r="EXV20" s="41"/>
      <c r="EXW20" s="41"/>
      <c r="EXX20" s="41"/>
      <c r="EXY20" s="41"/>
      <c r="EXZ20" s="41"/>
      <c r="EYA20" s="41"/>
      <c r="EYB20" s="41"/>
      <c r="EYC20" s="41"/>
      <c r="EYD20" s="41"/>
      <c r="EYE20" s="41"/>
      <c r="EYF20" s="41"/>
      <c r="EYG20" s="41"/>
      <c r="EYH20" s="41"/>
      <c r="EYI20" s="41"/>
      <c r="EYJ20" s="41"/>
      <c r="EYK20" s="41"/>
      <c r="EYL20" s="41"/>
      <c r="EYM20" s="41"/>
      <c r="EYN20" s="41"/>
      <c r="EYO20" s="41"/>
      <c r="EYP20" s="41"/>
      <c r="EYQ20" s="41"/>
      <c r="EYR20" s="41"/>
      <c r="EYS20" s="41"/>
      <c r="EYT20" s="41"/>
      <c r="EYU20" s="41"/>
      <c r="EYV20" s="41"/>
      <c r="EYW20" s="41"/>
      <c r="EYX20" s="41"/>
      <c r="EYY20" s="41"/>
      <c r="EYZ20" s="41"/>
      <c r="EZA20" s="41"/>
      <c r="EZB20" s="41"/>
      <c r="EZC20" s="41"/>
      <c r="EZD20" s="41"/>
      <c r="EZE20" s="41"/>
      <c r="EZF20" s="41"/>
      <c r="EZG20" s="41"/>
      <c r="EZH20" s="41"/>
      <c r="EZI20" s="41"/>
      <c r="EZJ20" s="41"/>
      <c r="EZK20" s="41"/>
      <c r="EZL20" s="41"/>
      <c r="EZM20" s="41"/>
      <c r="EZN20" s="41"/>
      <c r="EZO20" s="41"/>
      <c r="EZP20" s="41"/>
      <c r="EZQ20" s="41"/>
      <c r="EZR20" s="41"/>
      <c r="EZS20" s="41"/>
      <c r="EZT20" s="41"/>
      <c r="EZU20" s="41"/>
      <c r="EZV20" s="41"/>
      <c r="EZW20" s="41"/>
      <c r="EZX20" s="41"/>
      <c r="EZY20" s="41"/>
      <c r="EZZ20" s="41"/>
      <c r="FAA20" s="41"/>
      <c r="FAB20" s="41"/>
      <c r="FAC20" s="41"/>
      <c r="FAD20" s="41"/>
      <c r="FAE20" s="41"/>
      <c r="FAF20" s="41"/>
      <c r="FAG20" s="41"/>
      <c r="FAH20" s="41"/>
      <c r="FAI20" s="41"/>
      <c r="FAJ20" s="41"/>
      <c r="FAK20" s="41"/>
      <c r="FAL20" s="41"/>
      <c r="FAM20" s="41"/>
      <c r="FAN20" s="41"/>
      <c r="FAO20" s="41"/>
      <c r="FAP20" s="41"/>
      <c r="FAQ20" s="41"/>
      <c r="FAR20" s="41"/>
      <c r="FAS20" s="41"/>
      <c r="FAT20" s="41"/>
      <c r="FAU20" s="41"/>
      <c r="FAV20" s="41"/>
      <c r="FAW20" s="41"/>
      <c r="FAX20" s="41"/>
      <c r="FAY20" s="41"/>
      <c r="FAZ20" s="41"/>
      <c r="FBA20" s="41"/>
      <c r="FBB20" s="41"/>
      <c r="FBC20" s="41"/>
      <c r="FBD20" s="41"/>
      <c r="FBE20" s="41"/>
      <c r="FBF20" s="41"/>
      <c r="FBG20" s="41"/>
      <c r="FBH20" s="41"/>
      <c r="FBI20" s="41"/>
      <c r="FBJ20" s="41"/>
      <c r="FBK20" s="41"/>
      <c r="FBL20" s="41"/>
      <c r="FBM20" s="41"/>
      <c r="FBN20" s="41"/>
      <c r="FBO20" s="41"/>
      <c r="FBP20" s="41"/>
      <c r="FBQ20" s="41"/>
      <c r="FBR20" s="41"/>
      <c r="FBS20" s="41"/>
      <c r="FBT20" s="41"/>
      <c r="FBU20" s="41"/>
      <c r="FBV20" s="41"/>
      <c r="FBW20" s="41"/>
      <c r="FBX20" s="41"/>
      <c r="FBY20" s="41"/>
      <c r="FBZ20" s="41"/>
      <c r="FCA20" s="41"/>
      <c r="FCB20" s="41"/>
      <c r="FCC20" s="41"/>
      <c r="FCD20" s="41"/>
      <c r="FCE20" s="41"/>
      <c r="FCF20" s="41"/>
      <c r="FCG20" s="41"/>
      <c r="FCH20" s="41"/>
      <c r="FCI20" s="41"/>
      <c r="FCJ20" s="41"/>
      <c r="FCK20" s="41"/>
      <c r="FCL20" s="41"/>
      <c r="FCM20" s="41"/>
      <c r="FCN20" s="41"/>
      <c r="FCO20" s="41"/>
      <c r="FCP20" s="41"/>
      <c r="FCQ20" s="41"/>
      <c r="FCR20" s="41"/>
      <c r="FCS20" s="41"/>
      <c r="FCT20" s="41"/>
      <c r="FCU20" s="41"/>
      <c r="FCV20" s="41"/>
      <c r="FCW20" s="41"/>
      <c r="FCX20" s="41"/>
      <c r="FCY20" s="41"/>
      <c r="FCZ20" s="41"/>
      <c r="FDA20" s="41"/>
      <c r="FDB20" s="41"/>
      <c r="FDC20" s="41"/>
      <c r="FDD20" s="41"/>
      <c r="FDE20" s="41"/>
      <c r="FDF20" s="41"/>
      <c r="FDG20" s="41"/>
      <c r="FDH20" s="41"/>
      <c r="FDI20" s="41"/>
      <c r="FDJ20" s="41"/>
      <c r="FDK20" s="41"/>
      <c r="FDL20" s="41"/>
      <c r="FDM20" s="41"/>
      <c r="FDN20" s="41"/>
      <c r="FDO20" s="41"/>
      <c r="FDP20" s="41"/>
      <c r="FDQ20" s="41"/>
      <c r="FDR20" s="41"/>
      <c r="FDS20" s="41"/>
      <c r="FDT20" s="41"/>
      <c r="FDU20" s="41"/>
      <c r="FDV20" s="41"/>
      <c r="FDW20" s="41"/>
      <c r="FDX20" s="41"/>
      <c r="FDY20" s="41"/>
      <c r="FDZ20" s="41"/>
      <c r="FEA20" s="41"/>
      <c r="FEB20" s="41"/>
      <c r="FEC20" s="41"/>
      <c r="FED20" s="41"/>
      <c r="FEE20" s="41"/>
      <c r="FEF20" s="41"/>
      <c r="FEG20" s="41"/>
      <c r="FEH20" s="41"/>
      <c r="FEI20" s="41"/>
      <c r="FEJ20" s="41"/>
      <c r="FEK20" s="41"/>
      <c r="FEL20" s="41"/>
      <c r="FEM20" s="41"/>
      <c r="FEN20" s="41"/>
      <c r="FEO20" s="41"/>
      <c r="FEP20" s="41"/>
      <c r="FEQ20" s="41"/>
      <c r="FER20" s="41"/>
      <c r="FES20" s="41"/>
      <c r="FET20" s="41"/>
      <c r="FEU20" s="41"/>
      <c r="FEV20" s="41"/>
      <c r="FEW20" s="41"/>
      <c r="FEX20" s="41"/>
      <c r="FEY20" s="41"/>
      <c r="FEZ20" s="41"/>
      <c r="FFA20" s="41"/>
      <c r="FFB20" s="41"/>
      <c r="FFC20" s="41"/>
      <c r="FFD20" s="41"/>
      <c r="FFE20" s="41"/>
      <c r="FFF20" s="41"/>
      <c r="FFG20" s="41"/>
      <c r="FFH20" s="41"/>
      <c r="FFI20" s="41"/>
      <c r="FFJ20" s="41"/>
      <c r="FFK20" s="41"/>
      <c r="FFL20" s="41"/>
      <c r="FFM20" s="41"/>
      <c r="FFN20" s="41"/>
      <c r="FFO20" s="41"/>
      <c r="FFP20" s="41"/>
      <c r="FFQ20" s="41"/>
      <c r="FFR20" s="41"/>
      <c r="FFS20" s="41"/>
      <c r="FFT20" s="41"/>
      <c r="FFU20" s="41"/>
      <c r="FFV20" s="41"/>
      <c r="FFW20" s="41"/>
      <c r="FFX20" s="41"/>
      <c r="FFY20" s="41"/>
      <c r="FFZ20" s="41"/>
      <c r="FGA20" s="41"/>
      <c r="FGB20" s="41"/>
      <c r="FGC20" s="41"/>
      <c r="FGD20" s="41"/>
      <c r="FGE20" s="41"/>
      <c r="FGF20" s="41"/>
      <c r="FGG20" s="41"/>
      <c r="FGH20" s="41"/>
      <c r="FGI20" s="41"/>
      <c r="FGJ20" s="41"/>
      <c r="FGK20" s="41"/>
      <c r="FGL20" s="41"/>
      <c r="FGM20" s="41"/>
      <c r="FGN20" s="41"/>
      <c r="FGO20" s="41"/>
      <c r="FGP20" s="41"/>
      <c r="FGQ20" s="41"/>
      <c r="FGR20" s="41"/>
      <c r="FGS20" s="41"/>
      <c r="FGT20" s="41"/>
      <c r="FGU20" s="41"/>
      <c r="FGV20" s="41"/>
      <c r="FGW20" s="41"/>
      <c r="FGX20" s="41"/>
      <c r="FGY20" s="41"/>
      <c r="FGZ20" s="41"/>
      <c r="FHA20" s="41"/>
      <c r="FHB20" s="41"/>
      <c r="FHC20" s="41"/>
      <c r="FHD20" s="41"/>
      <c r="FHE20" s="41"/>
      <c r="FHF20" s="41"/>
      <c r="FHG20" s="41"/>
      <c r="FHH20" s="41"/>
      <c r="FHI20" s="41"/>
      <c r="FHJ20" s="41"/>
      <c r="FHK20" s="41"/>
      <c r="FHL20" s="41"/>
      <c r="FHM20" s="41"/>
      <c r="FHN20" s="41"/>
      <c r="FHO20" s="41"/>
      <c r="FHP20" s="41"/>
      <c r="FHQ20" s="41"/>
      <c r="FHR20" s="41"/>
      <c r="FHS20" s="41"/>
      <c r="FHT20" s="41"/>
      <c r="FHU20" s="41"/>
      <c r="FHV20" s="41"/>
      <c r="FHW20" s="41"/>
      <c r="FHX20" s="41"/>
      <c r="FHY20" s="41"/>
      <c r="FHZ20" s="41"/>
      <c r="FIA20" s="41"/>
      <c r="FIB20" s="41"/>
      <c r="FIC20" s="41"/>
      <c r="FID20" s="41"/>
      <c r="FIE20" s="41"/>
      <c r="FIF20" s="41"/>
      <c r="FIG20" s="41"/>
      <c r="FIH20" s="41"/>
      <c r="FII20" s="41"/>
      <c r="FIJ20" s="41"/>
      <c r="FIK20" s="41"/>
      <c r="FIL20" s="41"/>
      <c r="FIM20" s="41"/>
      <c r="FIN20" s="41"/>
      <c r="FIO20" s="41"/>
      <c r="FIP20" s="41"/>
      <c r="FIQ20" s="41"/>
      <c r="FIR20" s="41"/>
      <c r="FIS20" s="41"/>
      <c r="FIT20" s="41"/>
      <c r="FIU20" s="41"/>
      <c r="FIV20" s="41"/>
      <c r="FIW20" s="41"/>
      <c r="FIX20" s="41"/>
      <c r="FIY20" s="41"/>
      <c r="FIZ20" s="41"/>
      <c r="FJA20" s="41"/>
      <c r="FJB20" s="41"/>
      <c r="FJC20" s="41"/>
      <c r="FJD20" s="41"/>
      <c r="FJE20" s="41"/>
      <c r="FJF20" s="41"/>
      <c r="FJG20" s="41"/>
      <c r="FJH20" s="41"/>
      <c r="FJI20" s="41"/>
      <c r="FJJ20" s="41"/>
      <c r="FJK20" s="41"/>
      <c r="FJL20" s="41"/>
      <c r="FJM20" s="41"/>
      <c r="FJN20" s="41"/>
      <c r="FJO20" s="41"/>
      <c r="FJP20" s="41"/>
      <c r="FJQ20" s="41"/>
      <c r="FJR20" s="41"/>
      <c r="FJS20" s="41"/>
      <c r="FJT20" s="41"/>
      <c r="FJU20" s="41"/>
      <c r="FJV20" s="41"/>
      <c r="FJW20" s="41"/>
      <c r="FJX20" s="41"/>
      <c r="FJY20" s="41"/>
      <c r="FJZ20" s="41"/>
      <c r="FKA20" s="41"/>
      <c r="FKB20" s="41"/>
      <c r="FKC20" s="41"/>
      <c r="FKD20" s="41"/>
      <c r="FKE20" s="41"/>
      <c r="FKF20" s="41"/>
      <c r="FKG20" s="41"/>
      <c r="FKH20" s="41"/>
      <c r="FKI20" s="41"/>
      <c r="FKJ20" s="41"/>
      <c r="FKK20" s="41"/>
      <c r="FKL20" s="41"/>
      <c r="FKM20" s="41"/>
      <c r="FKN20" s="41"/>
      <c r="FKO20" s="41"/>
      <c r="FKP20" s="41"/>
      <c r="FKQ20" s="41"/>
      <c r="FKR20" s="41"/>
      <c r="FKS20" s="41"/>
      <c r="FKT20" s="41"/>
      <c r="FKU20" s="41"/>
      <c r="FKV20" s="41"/>
      <c r="FKW20" s="41"/>
      <c r="FKX20" s="41"/>
      <c r="FKY20" s="41"/>
      <c r="FKZ20" s="41"/>
      <c r="FLA20" s="41"/>
      <c r="FLB20" s="41"/>
      <c r="FLC20" s="41"/>
      <c r="FLD20" s="41"/>
      <c r="FLE20" s="41"/>
      <c r="FLF20" s="41"/>
      <c r="FLG20" s="41"/>
      <c r="FLH20" s="41"/>
      <c r="FLI20" s="41"/>
      <c r="FLJ20" s="41"/>
      <c r="FLK20" s="41"/>
      <c r="FLL20" s="41"/>
      <c r="FLM20" s="41"/>
      <c r="FLN20" s="41"/>
      <c r="FLO20" s="41"/>
      <c r="FLP20" s="41"/>
      <c r="FLQ20" s="41"/>
      <c r="FLR20" s="41"/>
      <c r="FLS20" s="41"/>
      <c r="FLT20" s="41"/>
      <c r="FLU20" s="41"/>
      <c r="FLV20" s="41"/>
      <c r="FLW20" s="41"/>
      <c r="FLX20" s="41"/>
      <c r="FLY20" s="41"/>
      <c r="FLZ20" s="41"/>
      <c r="FMA20" s="41"/>
      <c r="FMB20" s="41"/>
      <c r="FMC20" s="41"/>
      <c r="FMD20" s="41"/>
      <c r="FME20" s="41"/>
      <c r="FMF20" s="41"/>
      <c r="FMG20" s="41"/>
      <c r="FMH20" s="41"/>
      <c r="FMI20" s="41"/>
      <c r="FMJ20" s="41"/>
      <c r="FMK20" s="41"/>
      <c r="FML20" s="41"/>
      <c r="FMM20" s="41"/>
      <c r="FMN20" s="41"/>
      <c r="FMO20" s="41"/>
      <c r="FMP20" s="41"/>
      <c r="FMQ20" s="41"/>
      <c r="FMR20" s="41"/>
      <c r="FMS20" s="41"/>
      <c r="FMT20" s="41"/>
      <c r="FMU20" s="41"/>
      <c r="FMV20" s="41"/>
      <c r="FMW20" s="41"/>
      <c r="FMX20" s="41"/>
      <c r="FMY20" s="41"/>
      <c r="FMZ20" s="41"/>
      <c r="FNA20" s="41"/>
      <c r="FNB20" s="41"/>
      <c r="FNC20" s="41"/>
      <c r="FND20" s="41"/>
      <c r="FNE20" s="41"/>
      <c r="FNF20" s="41"/>
      <c r="FNG20" s="41"/>
      <c r="FNH20" s="41"/>
      <c r="FNI20" s="41"/>
      <c r="FNJ20" s="41"/>
      <c r="FNK20" s="41"/>
      <c r="FNL20" s="41"/>
      <c r="FNM20" s="41"/>
      <c r="FNN20" s="41"/>
      <c r="FNO20" s="41"/>
      <c r="FNP20" s="41"/>
      <c r="FNQ20" s="41"/>
      <c r="FNR20" s="41"/>
      <c r="FNS20" s="41"/>
      <c r="FNT20" s="41"/>
      <c r="FNU20" s="41"/>
      <c r="FNV20" s="41"/>
      <c r="FNW20" s="41"/>
      <c r="FNX20" s="41"/>
      <c r="FNY20" s="41"/>
      <c r="FNZ20" s="41"/>
      <c r="FOA20" s="41"/>
      <c r="FOB20" s="41"/>
      <c r="FOC20" s="41"/>
      <c r="FOD20" s="41"/>
      <c r="FOE20" s="41"/>
      <c r="FOF20" s="41"/>
      <c r="FOG20" s="41"/>
      <c r="FOH20" s="41"/>
      <c r="FOI20" s="41"/>
      <c r="FOJ20" s="41"/>
      <c r="FOK20" s="41"/>
      <c r="FOL20" s="41"/>
      <c r="FOM20" s="41"/>
      <c r="FON20" s="41"/>
      <c r="FOO20" s="41"/>
      <c r="FOP20" s="41"/>
      <c r="FOQ20" s="41"/>
      <c r="FOR20" s="41"/>
      <c r="FOS20" s="41"/>
      <c r="FOT20" s="41"/>
      <c r="FOU20" s="41"/>
      <c r="FOV20" s="41"/>
      <c r="FOW20" s="41"/>
      <c r="FOX20" s="41"/>
      <c r="FOY20" s="41"/>
      <c r="FOZ20" s="41"/>
      <c r="FPA20" s="41"/>
      <c r="FPB20" s="41"/>
      <c r="FPC20" s="41"/>
      <c r="FPD20" s="41"/>
      <c r="FPE20" s="41"/>
      <c r="FPF20" s="41"/>
      <c r="FPG20" s="41"/>
      <c r="FPH20" s="41"/>
      <c r="FPI20" s="41"/>
      <c r="FPJ20" s="41"/>
      <c r="FPK20" s="41"/>
      <c r="FPL20" s="41"/>
      <c r="FPM20" s="41"/>
      <c r="FPN20" s="41"/>
      <c r="FPO20" s="41"/>
      <c r="FPP20" s="41"/>
      <c r="FPQ20" s="41"/>
      <c r="FPR20" s="41"/>
      <c r="FPS20" s="41"/>
      <c r="FPT20" s="41"/>
      <c r="FPU20" s="41"/>
      <c r="FPV20" s="41"/>
      <c r="FPW20" s="41"/>
      <c r="FPX20" s="41"/>
      <c r="FPY20" s="41"/>
      <c r="FPZ20" s="41"/>
      <c r="FQA20" s="41"/>
      <c r="FQB20" s="41"/>
      <c r="FQC20" s="41"/>
      <c r="FQD20" s="41"/>
      <c r="FQE20" s="41"/>
      <c r="FQF20" s="41"/>
      <c r="FQG20" s="41"/>
      <c r="FQH20" s="41"/>
      <c r="FQI20" s="41"/>
      <c r="FQJ20" s="41"/>
      <c r="FQK20" s="41"/>
      <c r="FQL20" s="41"/>
      <c r="FQM20" s="41"/>
      <c r="FQN20" s="41"/>
      <c r="FQO20" s="41"/>
      <c r="FQP20" s="41"/>
      <c r="FQQ20" s="41"/>
      <c r="FQR20" s="41"/>
      <c r="FQS20" s="41"/>
      <c r="FQT20" s="41"/>
      <c r="FQU20" s="41"/>
      <c r="FQV20" s="41"/>
      <c r="FQW20" s="41"/>
      <c r="FQX20" s="41"/>
      <c r="FQY20" s="41"/>
      <c r="FQZ20" s="41"/>
      <c r="FRA20" s="41"/>
      <c r="FRB20" s="41"/>
      <c r="FRC20" s="41"/>
      <c r="FRD20" s="41"/>
      <c r="FRE20" s="41"/>
      <c r="FRF20" s="41"/>
      <c r="FRG20" s="41"/>
      <c r="FRH20" s="41"/>
      <c r="FRI20" s="41"/>
      <c r="FRJ20" s="41"/>
      <c r="FRK20" s="41"/>
      <c r="FRL20" s="41"/>
      <c r="FRM20" s="41"/>
      <c r="FRN20" s="41"/>
      <c r="FRO20" s="41"/>
      <c r="FRP20" s="41"/>
      <c r="FRQ20" s="41"/>
      <c r="FRR20" s="41"/>
      <c r="FRS20" s="41"/>
      <c r="FRT20" s="41"/>
      <c r="FRU20" s="41"/>
      <c r="FRV20" s="41"/>
      <c r="FRW20" s="41"/>
      <c r="FRX20" s="41"/>
      <c r="FRY20" s="41"/>
      <c r="FRZ20" s="41"/>
      <c r="FSA20" s="41"/>
      <c r="FSB20" s="41"/>
      <c r="FSC20" s="41"/>
      <c r="FSD20" s="41"/>
      <c r="FSE20" s="41"/>
      <c r="FSF20" s="41"/>
      <c r="FSG20" s="41"/>
      <c r="FSH20" s="41"/>
      <c r="FSI20" s="41"/>
      <c r="FSJ20" s="41"/>
      <c r="FSK20" s="41"/>
      <c r="FSL20" s="41"/>
      <c r="FSM20" s="41"/>
      <c r="FSN20" s="41"/>
      <c r="FSO20" s="41"/>
      <c r="FSP20" s="41"/>
      <c r="FSQ20" s="41"/>
      <c r="FSR20" s="41"/>
      <c r="FSS20" s="41"/>
      <c r="FST20" s="41"/>
      <c r="FSU20" s="41"/>
      <c r="FSV20" s="41"/>
      <c r="FSW20" s="41"/>
      <c r="FSX20" s="41"/>
      <c r="FSY20" s="41"/>
      <c r="FSZ20" s="41"/>
      <c r="FTA20" s="41"/>
      <c r="FTB20" s="41"/>
      <c r="FTC20" s="41"/>
      <c r="FTD20" s="41"/>
      <c r="FTE20" s="41"/>
      <c r="FTF20" s="41"/>
      <c r="FTG20" s="41"/>
      <c r="FTH20" s="41"/>
      <c r="FTI20" s="41"/>
      <c r="FTJ20" s="41"/>
      <c r="FTK20" s="41"/>
      <c r="FTL20" s="41"/>
      <c r="FTM20" s="41"/>
      <c r="FTN20" s="41"/>
      <c r="FTO20" s="41"/>
      <c r="FTP20" s="41"/>
      <c r="FTQ20" s="41"/>
      <c r="FTR20" s="41"/>
      <c r="FTS20" s="41"/>
      <c r="FTT20" s="41"/>
      <c r="FTU20" s="41"/>
      <c r="FTV20" s="41"/>
      <c r="FTW20" s="41"/>
      <c r="FTX20" s="41"/>
      <c r="FTY20" s="41"/>
      <c r="FTZ20" s="41"/>
      <c r="FUA20" s="41"/>
      <c r="FUB20" s="41"/>
      <c r="FUC20" s="41"/>
      <c r="FUD20" s="41"/>
      <c r="FUE20" s="41"/>
      <c r="FUF20" s="41"/>
      <c r="FUG20" s="41"/>
      <c r="FUH20" s="41"/>
      <c r="FUI20" s="41"/>
      <c r="FUJ20" s="41"/>
      <c r="FUK20" s="41"/>
      <c r="FUL20" s="41"/>
      <c r="FUM20" s="41"/>
      <c r="FUN20" s="41"/>
      <c r="FUO20" s="41"/>
      <c r="FUP20" s="41"/>
      <c r="FUQ20" s="41"/>
      <c r="FUR20" s="41"/>
      <c r="FUS20" s="41"/>
      <c r="FUT20" s="41"/>
      <c r="FUU20" s="41"/>
      <c r="FUV20" s="41"/>
      <c r="FUW20" s="41"/>
      <c r="FUX20" s="41"/>
      <c r="FUY20" s="41"/>
      <c r="FUZ20" s="41"/>
      <c r="FVA20" s="41"/>
      <c r="FVB20" s="41"/>
      <c r="FVC20" s="41"/>
      <c r="FVD20" s="41"/>
      <c r="FVE20" s="41"/>
      <c r="FVF20" s="41"/>
      <c r="FVG20" s="41"/>
      <c r="FVH20" s="41"/>
      <c r="FVI20" s="41"/>
      <c r="FVJ20" s="41"/>
      <c r="FVK20" s="41"/>
      <c r="FVL20" s="41"/>
      <c r="FVM20" s="41"/>
      <c r="FVN20" s="41"/>
      <c r="FVO20" s="41"/>
      <c r="FVP20" s="41"/>
      <c r="FVQ20" s="41"/>
      <c r="FVR20" s="41"/>
      <c r="FVS20" s="41"/>
      <c r="FVT20" s="41"/>
      <c r="FVU20" s="41"/>
      <c r="FVV20" s="41"/>
      <c r="FVW20" s="41"/>
      <c r="FVX20" s="41"/>
      <c r="FVY20" s="41"/>
      <c r="FVZ20" s="41"/>
      <c r="FWA20" s="41"/>
      <c r="FWB20" s="41"/>
      <c r="FWC20" s="41"/>
      <c r="FWD20" s="41"/>
      <c r="FWE20" s="41"/>
      <c r="FWF20" s="41"/>
      <c r="FWG20" s="41"/>
      <c r="FWH20" s="41"/>
      <c r="FWI20" s="41"/>
      <c r="FWJ20" s="41"/>
      <c r="FWK20" s="41"/>
      <c r="FWL20" s="41"/>
      <c r="FWM20" s="41"/>
      <c r="FWN20" s="41"/>
      <c r="FWO20" s="41"/>
      <c r="FWP20" s="41"/>
      <c r="FWQ20" s="41"/>
      <c r="FWR20" s="41"/>
      <c r="FWS20" s="41"/>
      <c r="FWT20" s="41"/>
      <c r="FWU20" s="41"/>
      <c r="FWV20" s="41"/>
      <c r="FWW20" s="41"/>
      <c r="FWX20" s="41"/>
      <c r="FWY20" s="41"/>
      <c r="FWZ20" s="41"/>
      <c r="FXA20" s="41"/>
      <c r="FXB20" s="41"/>
      <c r="FXC20" s="41"/>
      <c r="FXD20" s="41"/>
      <c r="FXE20" s="41"/>
      <c r="FXF20" s="41"/>
      <c r="FXG20" s="41"/>
      <c r="FXH20" s="41"/>
      <c r="FXI20" s="41"/>
      <c r="FXJ20" s="41"/>
      <c r="FXK20" s="41"/>
      <c r="FXL20" s="41"/>
      <c r="FXM20" s="41"/>
      <c r="FXN20" s="41"/>
      <c r="FXO20" s="41"/>
      <c r="FXP20" s="41"/>
      <c r="FXQ20" s="41"/>
      <c r="FXR20" s="41"/>
      <c r="FXS20" s="41"/>
      <c r="FXT20" s="41"/>
      <c r="FXU20" s="41"/>
      <c r="FXV20" s="41"/>
      <c r="FXW20" s="41"/>
      <c r="FXX20" s="41"/>
      <c r="FXY20" s="41"/>
      <c r="FXZ20" s="41"/>
      <c r="FYA20" s="41"/>
      <c r="FYB20" s="41"/>
      <c r="FYC20" s="41"/>
      <c r="FYD20" s="41"/>
      <c r="FYE20" s="41"/>
      <c r="FYF20" s="41"/>
      <c r="FYG20" s="41"/>
      <c r="FYH20" s="41"/>
      <c r="FYI20" s="41"/>
      <c r="FYJ20" s="41"/>
      <c r="FYK20" s="41"/>
      <c r="FYL20" s="41"/>
      <c r="FYM20" s="41"/>
      <c r="FYN20" s="41"/>
      <c r="FYO20" s="41"/>
      <c r="FYP20" s="41"/>
      <c r="FYQ20" s="41"/>
      <c r="FYR20" s="41"/>
      <c r="FYS20" s="41"/>
      <c r="FYT20" s="41"/>
      <c r="FYU20" s="41"/>
      <c r="FYV20" s="41"/>
      <c r="FYW20" s="41"/>
      <c r="FYX20" s="41"/>
      <c r="FYY20" s="41"/>
      <c r="FYZ20" s="41"/>
      <c r="FZA20" s="41"/>
      <c r="FZB20" s="41"/>
      <c r="FZC20" s="41"/>
      <c r="FZD20" s="41"/>
      <c r="FZE20" s="41"/>
      <c r="FZF20" s="41"/>
      <c r="FZG20" s="41"/>
      <c r="FZH20" s="41"/>
      <c r="FZI20" s="41"/>
      <c r="FZJ20" s="41"/>
      <c r="FZK20" s="41"/>
      <c r="FZL20" s="41"/>
      <c r="FZM20" s="41"/>
      <c r="FZN20" s="41"/>
      <c r="FZO20" s="41"/>
      <c r="FZP20" s="41"/>
      <c r="FZQ20" s="41"/>
      <c r="FZR20" s="41"/>
      <c r="FZS20" s="41"/>
      <c r="FZT20" s="41"/>
      <c r="FZU20" s="41"/>
      <c r="FZV20" s="41"/>
      <c r="FZW20" s="41"/>
      <c r="FZX20" s="41"/>
      <c r="FZY20" s="41"/>
      <c r="FZZ20" s="41"/>
      <c r="GAA20" s="41"/>
      <c r="GAB20" s="41"/>
      <c r="GAC20" s="41"/>
      <c r="GAD20" s="41"/>
      <c r="GAE20" s="41"/>
      <c r="GAF20" s="41"/>
      <c r="GAG20" s="41"/>
      <c r="GAH20" s="41"/>
      <c r="GAI20" s="41"/>
      <c r="GAJ20" s="41"/>
      <c r="GAK20" s="41"/>
      <c r="GAL20" s="41"/>
      <c r="GAM20" s="41"/>
      <c r="GAN20" s="41"/>
      <c r="GAO20" s="41"/>
      <c r="GAP20" s="41"/>
      <c r="GAQ20" s="41"/>
      <c r="GAR20" s="41"/>
      <c r="GAS20" s="41"/>
      <c r="GAT20" s="41"/>
      <c r="GAU20" s="41"/>
      <c r="GAV20" s="41"/>
      <c r="GAW20" s="41"/>
      <c r="GAX20" s="41"/>
      <c r="GAY20" s="41"/>
      <c r="GAZ20" s="41"/>
      <c r="GBA20" s="41"/>
      <c r="GBB20" s="41"/>
      <c r="GBC20" s="41"/>
      <c r="GBD20" s="41"/>
      <c r="GBE20" s="41"/>
      <c r="GBF20" s="41"/>
      <c r="GBG20" s="41"/>
      <c r="GBH20" s="41"/>
      <c r="GBI20" s="41"/>
      <c r="GBJ20" s="41"/>
      <c r="GBK20" s="41"/>
      <c r="GBL20" s="41"/>
      <c r="GBM20" s="41"/>
      <c r="GBN20" s="41"/>
      <c r="GBO20" s="41"/>
      <c r="GBP20" s="41"/>
      <c r="GBQ20" s="41"/>
      <c r="GBR20" s="41"/>
      <c r="GBS20" s="41"/>
      <c r="GBT20" s="41"/>
      <c r="GBU20" s="41"/>
      <c r="GBV20" s="41"/>
      <c r="GBW20" s="41"/>
      <c r="GBX20" s="41"/>
      <c r="GBY20" s="41"/>
      <c r="GBZ20" s="41"/>
      <c r="GCA20" s="41"/>
      <c r="GCB20" s="41"/>
      <c r="GCC20" s="41"/>
      <c r="GCD20" s="41"/>
      <c r="GCE20" s="41"/>
      <c r="GCF20" s="41"/>
      <c r="GCG20" s="41"/>
      <c r="GCH20" s="41"/>
      <c r="GCI20" s="41"/>
      <c r="GCJ20" s="41"/>
      <c r="GCK20" s="41"/>
      <c r="GCL20" s="41"/>
      <c r="GCM20" s="41"/>
      <c r="GCN20" s="41"/>
      <c r="GCO20" s="41"/>
      <c r="GCP20" s="41"/>
      <c r="GCQ20" s="41"/>
      <c r="GCR20" s="41"/>
      <c r="GCS20" s="41"/>
      <c r="GCT20" s="41"/>
      <c r="GCU20" s="41"/>
      <c r="GCV20" s="41"/>
      <c r="GCW20" s="41"/>
      <c r="GCX20" s="41"/>
      <c r="GCY20" s="41"/>
      <c r="GCZ20" s="41"/>
      <c r="GDA20" s="41"/>
      <c r="GDB20" s="41"/>
      <c r="GDC20" s="41"/>
      <c r="GDD20" s="41"/>
      <c r="GDE20" s="41"/>
      <c r="GDF20" s="41"/>
      <c r="GDG20" s="41"/>
      <c r="GDH20" s="41"/>
      <c r="GDI20" s="41"/>
      <c r="GDJ20" s="41"/>
      <c r="GDK20" s="41"/>
      <c r="GDL20" s="41"/>
      <c r="GDM20" s="41"/>
      <c r="GDN20" s="41"/>
      <c r="GDO20" s="41"/>
      <c r="GDP20" s="41"/>
      <c r="GDQ20" s="41"/>
      <c r="GDR20" s="41"/>
      <c r="GDS20" s="41"/>
      <c r="GDT20" s="41"/>
      <c r="GDU20" s="41"/>
      <c r="GDV20" s="41"/>
      <c r="GDW20" s="41"/>
      <c r="GDX20" s="41"/>
      <c r="GDY20" s="41"/>
      <c r="GDZ20" s="41"/>
      <c r="GEA20" s="41"/>
      <c r="GEB20" s="41"/>
      <c r="GEC20" s="41"/>
      <c r="GED20" s="41"/>
      <c r="GEE20" s="41"/>
      <c r="GEF20" s="41"/>
      <c r="GEG20" s="41"/>
      <c r="GEH20" s="41"/>
      <c r="GEI20" s="41"/>
      <c r="GEJ20" s="41"/>
      <c r="GEK20" s="41"/>
      <c r="GEL20" s="41"/>
      <c r="GEM20" s="41"/>
      <c r="GEN20" s="41"/>
      <c r="GEO20" s="41"/>
      <c r="GEP20" s="41"/>
      <c r="GEQ20" s="41"/>
      <c r="GER20" s="41"/>
      <c r="GES20" s="41"/>
      <c r="GET20" s="41"/>
      <c r="GEU20" s="41"/>
      <c r="GEV20" s="41"/>
      <c r="GEW20" s="41"/>
      <c r="GEX20" s="41"/>
      <c r="GEY20" s="41"/>
      <c r="GEZ20" s="41"/>
      <c r="GFA20" s="41"/>
      <c r="GFB20" s="41"/>
      <c r="GFC20" s="41"/>
      <c r="GFD20" s="41"/>
      <c r="GFE20" s="41"/>
      <c r="GFF20" s="41"/>
      <c r="GFG20" s="41"/>
      <c r="GFH20" s="41"/>
      <c r="GFI20" s="41"/>
      <c r="GFJ20" s="41"/>
      <c r="GFK20" s="41"/>
      <c r="GFL20" s="41"/>
      <c r="GFM20" s="41"/>
      <c r="GFN20" s="41"/>
      <c r="GFO20" s="41"/>
      <c r="GFP20" s="41"/>
      <c r="GFQ20" s="41"/>
      <c r="GFR20" s="41"/>
      <c r="GFS20" s="41"/>
      <c r="GFT20" s="41"/>
      <c r="GFU20" s="41"/>
      <c r="GFV20" s="41"/>
      <c r="GFW20" s="41"/>
      <c r="GFX20" s="41"/>
      <c r="GFY20" s="41"/>
      <c r="GFZ20" s="41"/>
      <c r="GGA20" s="41"/>
      <c r="GGB20" s="41"/>
      <c r="GGC20" s="41"/>
      <c r="GGD20" s="41"/>
      <c r="GGE20" s="41"/>
      <c r="GGF20" s="41"/>
      <c r="GGG20" s="41"/>
      <c r="GGH20" s="41"/>
      <c r="GGI20" s="41"/>
      <c r="GGJ20" s="41"/>
      <c r="GGK20" s="41"/>
      <c r="GGL20" s="41"/>
      <c r="GGM20" s="41"/>
      <c r="GGN20" s="41"/>
      <c r="GGO20" s="41"/>
      <c r="GGP20" s="41"/>
      <c r="GGQ20" s="41"/>
      <c r="GGR20" s="41"/>
      <c r="GGS20" s="41"/>
      <c r="GGT20" s="41"/>
      <c r="GGU20" s="41"/>
      <c r="GGV20" s="41"/>
      <c r="GGW20" s="41"/>
      <c r="GGX20" s="41"/>
      <c r="GGY20" s="41"/>
      <c r="GGZ20" s="41"/>
      <c r="GHA20" s="41"/>
      <c r="GHB20" s="41"/>
      <c r="GHC20" s="41"/>
      <c r="GHD20" s="41"/>
      <c r="GHE20" s="41"/>
      <c r="GHF20" s="41"/>
      <c r="GHG20" s="41"/>
      <c r="GHH20" s="41"/>
      <c r="GHI20" s="41"/>
      <c r="GHJ20" s="41"/>
      <c r="GHK20" s="41"/>
      <c r="GHL20" s="41"/>
      <c r="GHM20" s="41"/>
      <c r="GHN20" s="41"/>
      <c r="GHO20" s="41"/>
      <c r="GHP20" s="41"/>
      <c r="GHQ20" s="41"/>
      <c r="GHR20" s="41"/>
      <c r="GHS20" s="41"/>
      <c r="GHT20" s="41"/>
      <c r="GHU20" s="41"/>
      <c r="GHV20" s="41"/>
      <c r="GHW20" s="41"/>
      <c r="GHX20" s="41"/>
      <c r="GHY20" s="41"/>
      <c r="GHZ20" s="41"/>
      <c r="GIA20" s="41"/>
      <c r="GIB20" s="41"/>
      <c r="GIC20" s="41"/>
      <c r="GID20" s="41"/>
      <c r="GIE20" s="41"/>
      <c r="GIF20" s="41"/>
      <c r="GIG20" s="41"/>
      <c r="GIH20" s="41"/>
      <c r="GII20" s="41"/>
      <c r="GIJ20" s="41"/>
      <c r="GIK20" s="41"/>
      <c r="GIL20" s="41"/>
      <c r="GIM20" s="41"/>
      <c r="GIN20" s="41"/>
      <c r="GIO20" s="41"/>
      <c r="GIP20" s="41"/>
      <c r="GIQ20" s="41"/>
      <c r="GIR20" s="41"/>
      <c r="GIS20" s="41"/>
      <c r="GIT20" s="41"/>
      <c r="GIU20" s="41"/>
      <c r="GIV20" s="41"/>
      <c r="GIW20" s="41"/>
      <c r="GIX20" s="41"/>
      <c r="GIY20" s="41"/>
      <c r="GIZ20" s="41"/>
      <c r="GJA20" s="41"/>
      <c r="GJB20" s="41"/>
      <c r="GJC20" s="41"/>
      <c r="GJD20" s="41"/>
      <c r="GJE20" s="41"/>
      <c r="GJF20" s="41"/>
      <c r="GJG20" s="41"/>
      <c r="GJH20" s="41"/>
      <c r="GJI20" s="41"/>
      <c r="GJJ20" s="41"/>
      <c r="GJK20" s="41"/>
      <c r="GJL20" s="41"/>
      <c r="GJM20" s="41"/>
      <c r="GJN20" s="41"/>
      <c r="GJO20" s="41"/>
      <c r="GJP20" s="41"/>
      <c r="GJQ20" s="41"/>
      <c r="GJR20" s="41"/>
      <c r="GJS20" s="41"/>
      <c r="GJT20" s="41"/>
      <c r="GJU20" s="41"/>
      <c r="GJV20" s="41"/>
      <c r="GJW20" s="41"/>
      <c r="GJX20" s="41"/>
      <c r="GJY20" s="41"/>
      <c r="GJZ20" s="41"/>
      <c r="GKA20" s="41"/>
      <c r="GKB20" s="41"/>
      <c r="GKC20" s="41"/>
      <c r="GKD20" s="41"/>
      <c r="GKE20" s="41"/>
      <c r="GKF20" s="41"/>
      <c r="GKG20" s="41"/>
      <c r="GKH20" s="41"/>
      <c r="GKI20" s="41"/>
      <c r="GKJ20" s="41"/>
      <c r="GKK20" s="41"/>
      <c r="GKL20" s="41"/>
      <c r="GKM20" s="41"/>
      <c r="GKN20" s="41"/>
      <c r="GKO20" s="41"/>
      <c r="GKP20" s="41"/>
      <c r="GKQ20" s="41"/>
      <c r="GKR20" s="41"/>
      <c r="GKS20" s="41"/>
      <c r="GKT20" s="41"/>
      <c r="GKU20" s="41"/>
      <c r="GKV20" s="41"/>
      <c r="GKW20" s="41"/>
      <c r="GKX20" s="41"/>
      <c r="GKY20" s="41"/>
      <c r="GKZ20" s="41"/>
      <c r="GLA20" s="41"/>
      <c r="GLB20" s="41"/>
      <c r="GLC20" s="41"/>
      <c r="GLD20" s="41"/>
      <c r="GLE20" s="41"/>
      <c r="GLF20" s="41"/>
      <c r="GLG20" s="41"/>
      <c r="GLH20" s="41"/>
      <c r="GLI20" s="41"/>
      <c r="GLJ20" s="41"/>
      <c r="GLK20" s="41"/>
      <c r="GLL20" s="41"/>
      <c r="GLM20" s="41"/>
      <c r="GLN20" s="41"/>
      <c r="GLO20" s="41"/>
      <c r="GLP20" s="41"/>
      <c r="GLQ20" s="41"/>
      <c r="GLR20" s="41"/>
      <c r="GLS20" s="41"/>
      <c r="GLT20" s="41"/>
      <c r="GLU20" s="41"/>
      <c r="GLV20" s="41"/>
      <c r="GLW20" s="41"/>
      <c r="GLX20" s="41"/>
      <c r="GLY20" s="41"/>
      <c r="GLZ20" s="41"/>
      <c r="GMA20" s="41"/>
      <c r="GMB20" s="41"/>
      <c r="GMC20" s="41"/>
      <c r="GMD20" s="41"/>
      <c r="GME20" s="41"/>
      <c r="GMF20" s="41"/>
      <c r="GMG20" s="41"/>
      <c r="GMH20" s="41"/>
      <c r="GMI20" s="41"/>
      <c r="GMJ20" s="41"/>
      <c r="GMK20" s="41"/>
      <c r="GML20" s="41"/>
      <c r="GMM20" s="41"/>
      <c r="GMN20" s="41"/>
      <c r="GMO20" s="41"/>
      <c r="GMP20" s="41"/>
      <c r="GMQ20" s="41"/>
      <c r="GMR20" s="41"/>
      <c r="GMS20" s="41"/>
      <c r="GMT20" s="41"/>
      <c r="GMU20" s="41"/>
      <c r="GMV20" s="41"/>
      <c r="GMW20" s="41"/>
      <c r="GMX20" s="41"/>
      <c r="GMY20" s="41"/>
      <c r="GMZ20" s="41"/>
      <c r="GNA20" s="41"/>
      <c r="GNB20" s="41"/>
      <c r="GNC20" s="41"/>
      <c r="GND20" s="41"/>
      <c r="GNE20" s="41"/>
      <c r="GNF20" s="41"/>
      <c r="GNG20" s="41"/>
      <c r="GNH20" s="41"/>
      <c r="GNI20" s="41"/>
      <c r="GNJ20" s="41"/>
      <c r="GNK20" s="41"/>
      <c r="GNL20" s="41"/>
      <c r="GNM20" s="41"/>
      <c r="GNN20" s="41"/>
      <c r="GNO20" s="41"/>
      <c r="GNP20" s="41"/>
      <c r="GNQ20" s="41"/>
      <c r="GNR20" s="41"/>
      <c r="GNS20" s="41"/>
      <c r="GNT20" s="41"/>
      <c r="GNU20" s="41"/>
      <c r="GNV20" s="41"/>
      <c r="GNW20" s="41"/>
      <c r="GNX20" s="41"/>
      <c r="GNY20" s="41"/>
      <c r="GNZ20" s="41"/>
      <c r="GOA20" s="41"/>
      <c r="GOB20" s="41"/>
      <c r="GOC20" s="41"/>
      <c r="GOD20" s="41"/>
      <c r="GOE20" s="41"/>
      <c r="GOF20" s="41"/>
      <c r="GOG20" s="41"/>
      <c r="GOH20" s="41"/>
      <c r="GOI20" s="41"/>
      <c r="GOJ20" s="41"/>
      <c r="GOK20" s="41"/>
      <c r="GOL20" s="41"/>
      <c r="GOM20" s="41"/>
      <c r="GON20" s="41"/>
      <c r="GOO20" s="41"/>
      <c r="GOP20" s="41"/>
      <c r="GOQ20" s="41"/>
      <c r="GOR20" s="41"/>
      <c r="GOS20" s="41"/>
      <c r="GOT20" s="41"/>
      <c r="GOU20" s="41"/>
      <c r="GOV20" s="41"/>
      <c r="GOW20" s="41"/>
      <c r="GOX20" s="41"/>
      <c r="GOY20" s="41"/>
      <c r="GOZ20" s="41"/>
      <c r="GPA20" s="41"/>
      <c r="GPB20" s="41"/>
      <c r="GPC20" s="41"/>
      <c r="GPD20" s="41"/>
      <c r="GPE20" s="41"/>
      <c r="GPF20" s="41"/>
      <c r="GPG20" s="41"/>
      <c r="GPH20" s="41"/>
      <c r="GPI20" s="41"/>
      <c r="GPJ20" s="41"/>
      <c r="GPK20" s="41"/>
      <c r="GPL20" s="41"/>
      <c r="GPM20" s="41"/>
      <c r="GPN20" s="41"/>
      <c r="GPO20" s="41"/>
      <c r="GPP20" s="41"/>
      <c r="GPQ20" s="41"/>
      <c r="GPR20" s="41"/>
      <c r="GPS20" s="41"/>
      <c r="GPT20" s="41"/>
      <c r="GPU20" s="41"/>
      <c r="GPV20" s="41"/>
      <c r="GPW20" s="41"/>
      <c r="GPX20" s="41"/>
      <c r="GPY20" s="41"/>
      <c r="GPZ20" s="41"/>
      <c r="GQA20" s="41"/>
      <c r="GQB20" s="41"/>
      <c r="GQC20" s="41"/>
      <c r="GQD20" s="41"/>
      <c r="GQE20" s="41"/>
      <c r="GQF20" s="41"/>
      <c r="GQG20" s="41"/>
      <c r="GQH20" s="41"/>
      <c r="GQI20" s="41"/>
      <c r="GQJ20" s="41"/>
      <c r="GQK20" s="41"/>
      <c r="GQL20" s="41"/>
      <c r="GQM20" s="41"/>
      <c r="GQN20" s="41"/>
      <c r="GQO20" s="41"/>
      <c r="GQP20" s="41"/>
      <c r="GQQ20" s="41"/>
      <c r="GQR20" s="41"/>
      <c r="GQS20" s="41"/>
      <c r="GQT20" s="41"/>
      <c r="GQU20" s="41"/>
      <c r="GQV20" s="41"/>
      <c r="GQW20" s="41"/>
      <c r="GQX20" s="41"/>
      <c r="GQY20" s="41"/>
      <c r="GQZ20" s="41"/>
      <c r="GRA20" s="41"/>
      <c r="GRB20" s="41"/>
      <c r="GRC20" s="41"/>
      <c r="GRD20" s="41"/>
      <c r="GRE20" s="41"/>
      <c r="GRF20" s="41"/>
      <c r="GRG20" s="41"/>
      <c r="GRH20" s="41"/>
      <c r="GRI20" s="41"/>
      <c r="GRJ20" s="41"/>
      <c r="GRK20" s="41"/>
      <c r="GRL20" s="41"/>
      <c r="GRM20" s="41"/>
      <c r="GRN20" s="41"/>
      <c r="GRO20" s="41"/>
      <c r="GRP20" s="41"/>
      <c r="GRQ20" s="41"/>
      <c r="GRR20" s="41"/>
      <c r="GRS20" s="41"/>
      <c r="GRT20" s="41"/>
      <c r="GRU20" s="41"/>
      <c r="GRV20" s="41"/>
      <c r="GRW20" s="41"/>
      <c r="GRX20" s="41"/>
      <c r="GRY20" s="41"/>
      <c r="GRZ20" s="41"/>
      <c r="GSA20" s="41"/>
      <c r="GSB20" s="41"/>
      <c r="GSC20" s="41"/>
      <c r="GSD20" s="41"/>
      <c r="GSE20" s="41"/>
      <c r="GSF20" s="41"/>
      <c r="GSG20" s="41"/>
      <c r="GSH20" s="41"/>
      <c r="GSI20" s="41"/>
      <c r="GSJ20" s="41"/>
      <c r="GSK20" s="41"/>
      <c r="GSL20" s="41"/>
      <c r="GSM20" s="41"/>
      <c r="GSN20" s="41"/>
      <c r="GSO20" s="41"/>
      <c r="GSP20" s="41"/>
      <c r="GSQ20" s="41"/>
      <c r="GSR20" s="41"/>
      <c r="GSS20" s="41"/>
      <c r="GST20" s="41"/>
      <c r="GSU20" s="41"/>
      <c r="GSV20" s="41"/>
      <c r="GSW20" s="41"/>
      <c r="GSX20" s="41"/>
      <c r="GSY20" s="41"/>
      <c r="GSZ20" s="41"/>
      <c r="GTA20" s="41"/>
      <c r="GTB20" s="41"/>
      <c r="GTC20" s="41"/>
      <c r="GTD20" s="41"/>
      <c r="GTE20" s="41"/>
      <c r="GTF20" s="41"/>
      <c r="GTG20" s="41"/>
      <c r="GTH20" s="41"/>
      <c r="GTI20" s="41"/>
      <c r="GTJ20" s="41"/>
      <c r="GTK20" s="41"/>
      <c r="GTL20" s="41"/>
      <c r="GTM20" s="41"/>
      <c r="GTN20" s="41"/>
      <c r="GTO20" s="41"/>
      <c r="GTP20" s="41"/>
      <c r="GTQ20" s="41"/>
      <c r="GTR20" s="41"/>
      <c r="GTS20" s="41"/>
      <c r="GTT20" s="41"/>
      <c r="GTU20" s="41"/>
      <c r="GTV20" s="41"/>
      <c r="GTW20" s="41"/>
      <c r="GTX20" s="41"/>
      <c r="GTY20" s="41"/>
      <c r="GTZ20" s="41"/>
      <c r="GUA20" s="41"/>
      <c r="GUB20" s="41"/>
      <c r="GUC20" s="41"/>
      <c r="GUD20" s="41"/>
      <c r="GUE20" s="41"/>
      <c r="GUF20" s="41"/>
      <c r="GUG20" s="41"/>
      <c r="GUH20" s="41"/>
      <c r="GUI20" s="41"/>
      <c r="GUJ20" s="41"/>
      <c r="GUK20" s="41"/>
      <c r="GUL20" s="41"/>
      <c r="GUM20" s="41"/>
      <c r="GUN20" s="41"/>
      <c r="GUO20" s="41"/>
      <c r="GUP20" s="41"/>
      <c r="GUQ20" s="41"/>
      <c r="GUR20" s="41"/>
      <c r="GUS20" s="41"/>
      <c r="GUT20" s="41"/>
      <c r="GUU20" s="41"/>
      <c r="GUV20" s="41"/>
      <c r="GUW20" s="41"/>
      <c r="GUX20" s="41"/>
      <c r="GUY20" s="41"/>
      <c r="GUZ20" s="41"/>
      <c r="GVA20" s="41"/>
      <c r="GVB20" s="41"/>
      <c r="GVC20" s="41"/>
      <c r="GVD20" s="41"/>
      <c r="GVE20" s="41"/>
      <c r="GVF20" s="41"/>
      <c r="GVG20" s="41"/>
      <c r="GVH20" s="41"/>
      <c r="GVI20" s="41"/>
      <c r="GVJ20" s="41"/>
      <c r="GVK20" s="41"/>
      <c r="GVL20" s="41"/>
      <c r="GVM20" s="41"/>
      <c r="GVN20" s="41"/>
      <c r="GVO20" s="41"/>
      <c r="GVP20" s="41"/>
      <c r="GVQ20" s="41"/>
      <c r="GVR20" s="41"/>
      <c r="GVS20" s="41"/>
      <c r="GVT20" s="41"/>
      <c r="GVU20" s="41"/>
      <c r="GVV20" s="41"/>
      <c r="GVW20" s="41"/>
      <c r="GVX20" s="41"/>
      <c r="GVY20" s="41"/>
      <c r="GVZ20" s="41"/>
      <c r="GWA20" s="41"/>
      <c r="GWB20" s="41"/>
      <c r="GWC20" s="41"/>
      <c r="GWD20" s="41"/>
      <c r="GWE20" s="41"/>
      <c r="GWF20" s="41"/>
      <c r="GWG20" s="41"/>
      <c r="GWH20" s="41"/>
      <c r="GWI20" s="41"/>
      <c r="GWJ20" s="41"/>
      <c r="GWK20" s="41"/>
      <c r="GWL20" s="41"/>
      <c r="GWM20" s="41"/>
      <c r="GWN20" s="41"/>
      <c r="GWO20" s="41"/>
      <c r="GWP20" s="41"/>
      <c r="GWQ20" s="41"/>
      <c r="GWR20" s="41"/>
      <c r="GWS20" s="41"/>
      <c r="GWT20" s="41"/>
      <c r="GWU20" s="41"/>
      <c r="GWV20" s="41"/>
      <c r="GWW20" s="41"/>
      <c r="GWX20" s="41"/>
      <c r="GWY20" s="41"/>
      <c r="GWZ20" s="41"/>
      <c r="GXA20" s="41"/>
      <c r="GXB20" s="41"/>
      <c r="GXC20" s="41"/>
      <c r="GXD20" s="41"/>
      <c r="GXE20" s="41"/>
      <c r="GXF20" s="41"/>
      <c r="GXG20" s="41"/>
      <c r="GXH20" s="41"/>
      <c r="GXI20" s="41"/>
      <c r="GXJ20" s="41"/>
      <c r="GXK20" s="41"/>
      <c r="GXL20" s="41"/>
      <c r="GXM20" s="41"/>
      <c r="GXN20" s="41"/>
      <c r="GXO20" s="41"/>
      <c r="GXP20" s="41"/>
      <c r="GXQ20" s="41"/>
      <c r="GXR20" s="41"/>
      <c r="GXS20" s="41"/>
      <c r="GXT20" s="41"/>
      <c r="GXU20" s="41"/>
      <c r="GXV20" s="41"/>
      <c r="GXW20" s="41"/>
      <c r="GXX20" s="41"/>
      <c r="GXY20" s="41"/>
      <c r="GXZ20" s="41"/>
      <c r="GYA20" s="41"/>
      <c r="GYB20" s="41"/>
      <c r="GYC20" s="41"/>
      <c r="GYD20" s="41"/>
      <c r="GYE20" s="41"/>
      <c r="GYF20" s="41"/>
      <c r="GYG20" s="41"/>
      <c r="GYH20" s="41"/>
      <c r="GYI20" s="41"/>
      <c r="GYJ20" s="41"/>
      <c r="GYK20" s="41"/>
      <c r="GYL20" s="41"/>
      <c r="GYM20" s="41"/>
      <c r="GYN20" s="41"/>
      <c r="GYO20" s="41"/>
      <c r="GYP20" s="41"/>
      <c r="GYQ20" s="41"/>
      <c r="GYR20" s="41"/>
      <c r="GYS20" s="41"/>
      <c r="GYT20" s="41"/>
      <c r="GYU20" s="41"/>
      <c r="GYV20" s="41"/>
      <c r="GYW20" s="41"/>
      <c r="GYX20" s="41"/>
      <c r="GYY20" s="41"/>
      <c r="GYZ20" s="41"/>
      <c r="GZA20" s="41"/>
      <c r="GZB20" s="41"/>
      <c r="GZC20" s="41"/>
      <c r="GZD20" s="41"/>
      <c r="GZE20" s="41"/>
      <c r="GZF20" s="41"/>
      <c r="GZG20" s="41"/>
      <c r="GZH20" s="41"/>
      <c r="GZI20" s="41"/>
      <c r="GZJ20" s="41"/>
      <c r="GZK20" s="41"/>
      <c r="GZL20" s="41"/>
      <c r="GZM20" s="41"/>
      <c r="GZN20" s="41"/>
      <c r="GZO20" s="41"/>
      <c r="GZP20" s="41"/>
      <c r="GZQ20" s="41"/>
      <c r="GZR20" s="41"/>
      <c r="GZS20" s="41"/>
      <c r="GZT20" s="41"/>
      <c r="GZU20" s="41"/>
      <c r="GZV20" s="41"/>
      <c r="GZW20" s="41"/>
      <c r="GZX20" s="41"/>
      <c r="GZY20" s="41"/>
      <c r="GZZ20" s="41"/>
      <c r="HAA20" s="41"/>
      <c r="HAB20" s="41"/>
      <c r="HAC20" s="41"/>
      <c r="HAD20" s="41"/>
      <c r="HAE20" s="41"/>
      <c r="HAF20" s="41"/>
      <c r="HAG20" s="41"/>
      <c r="HAH20" s="41"/>
      <c r="HAI20" s="41"/>
      <c r="HAJ20" s="41"/>
      <c r="HAK20" s="41"/>
      <c r="HAL20" s="41"/>
      <c r="HAM20" s="41"/>
      <c r="HAN20" s="41"/>
      <c r="HAO20" s="41"/>
      <c r="HAP20" s="41"/>
      <c r="HAQ20" s="41"/>
      <c r="HAR20" s="41"/>
      <c r="HAS20" s="41"/>
      <c r="HAT20" s="41"/>
      <c r="HAU20" s="41"/>
      <c r="HAV20" s="41"/>
      <c r="HAW20" s="41"/>
      <c r="HAX20" s="41"/>
      <c r="HAY20" s="41"/>
      <c r="HAZ20" s="41"/>
      <c r="HBA20" s="41"/>
      <c r="HBB20" s="41"/>
      <c r="HBC20" s="41"/>
      <c r="HBD20" s="41"/>
      <c r="HBE20" s="41"/>
      <c r="HBF20" s="41"/>
      <c r="HBG20" s="41"/>
      <c r="HBH20" s="41"/>
      <c r="HBI20" s="41"/>
      <c r="HBJ20" s="41"/>
      <c r="HBK20" s="41"/>
      <c r="HBL20" s="41"/>
      <c r="HBM20" s="41"/>
      <c r="HBN20" s="41"/>
      <c r="HBO20" s="41"/>
      <c r="HBP20" s="41"/>
      <c r="HBQ20" s="41"/>
      <c r="HBR20" s="41"/>
      <c r="HBS20" s="41"/>
      <c r="HBT20" s="41"/>
      <c r="HBU20" s="41"/>
      <c r="HBV20" s="41"/>
      <c r="HBW20" s="41"/>
      <c r="HBX20" s="41"/>
      <c r="HBY20" s="41"/>
      <c r="HBZ20" s="41"/>
      <c r="HCA20" s="41"/>
      <c r="HCB20" s="41"/>
      <c r="HCC20" s="41"/>
      <c r="HCD20" s="41"/>
      <c r="HCE20" s="41"/>
      <c r="HCF20" s="41"/>
      <c r="HCG20" s="41"/>
      <c r="HCH20" s="41"/>
      <c r="HCI20" s="41"/>
      <c r="HCJ20" s="41"/>
      <c r="HCK20" s="41"/>
      <c r="HCL20" s="41"/>
      <c r="HCM20" s="41"/>
      <c r="HCN20" s="41"/>
      <c r="HCO20" s="41"/>
      <c r="HCP20" s="41"/>
      <c r="HCQ20" s="41"/>
      <c r="HCR20" s="41"/>
      <c r="HCS20" s="41"/>
      <c r="HCT20" s="41"/>
      <c r="HCU20" s="41"/>
      <c r="HCV20" s="41"/>
      <c r="HCW20" s="41"/>
      <c r="HCX20" s="41"/>
      <c r="HCY20" s="41"/>
      <c r="HCZ20" s="41"/>
      <c r="HDA20" s="41"/>
      <c r="HDB20" s="41"/>
      <c r="HDC20" s="41"/>
      <c r="HDD20" s="41"/>
      <c r="HDE20" s="41"/>
      <c r="HDF20" s="41"/>
      <c r="HDG20" s="41"/>
      <c r="HDH20" s="41"/>
      <c r="HDI20" s="41"/>
      <c r="HDJ20" s="41"/>
      <c r="HDK20" s="41"/>
      <c r="HDL20" s="41"/>
      <c r="HDM20" s="41"/>
      <c r="HDN20" s="41"/>
      <c r="HDO20" s="41"/>
      <c r="HDP20" s="41"/>
      <c r="HDQ20" s="41"/>
      <c r="HDR20" s="41"/>
      <c r="HDS20" s="41"/>
      <c r="HDT20" s="41"/>
      <c r="HDU20" s="41"/>
      <c r="HDV20" s="41"/>
      <c r="HDW20" s="41"/>
      <c r="HDX20" s="41"/>
      <c r="HDY20" s="41"/>
      <c r="HDZ20" s="41"/>
      <c r="HEA20" s="41"/>
      <c r="HEB20" s="41"/>
      <c r="HEC20" s="41"/>
      <c r="HED20" s="41"/>
      <c r="HEE20" s="41"/>
      <c r="HEF20" s="41"/>
      <c r="HEG20" s="41"/>
      <c r="HEH20" s="41"/>
      <c r="HEI20" s="41"/>
      <c r="HEJ20" s="41"/>
      <c r="HEK20" s="41"/>
      <c r="HEL20" s="41"/>
      <c r="HEM20" s="41"/>
      <c r="HEN20" s="41"/>
      <c r="HEO20" s="41"/>
      <c r="HEP20" s="41"/>
      <c r="HEQ20" s="41"/>
      <c r="HER20" s="41"/>
      <c r="HES20" s="41"/>
      <c r="HET20" s="41"/>
      <c r="HEU20" s="41"/>
      <c r="HEV20" s="41"/>
      <c r="HEW20" s="41"/>
      <c r="HEX20" s="41"/>
      <c r="HEY20" s="41"/>
      <c r="HEZ20" s="41"/>
      <c r="HFA20" s="41"/>
      <c r="HFB20" s="41"/>
      <c r="HFC20" s="41"/>
      <c r="HFD20" s="41"/>
      <c r="HFE20" s="41"/>
      <c r="HFF20" s="41"/>
      <c r="HFG20" s="41"/>
      <c r="HFH20" s="41"/>
      <c r="HFI20" s="41"/>
      <c r="HFJ20" s="41"/>
      <c r="HFK20" s="41"/>
      <c r="HFL20" s="41"/>
      <c r="HFM20" s="41"/>
      <c r="HFN20" s="41"/>
      <c r="HFO20" s="41"/>
      <c r="HFP20" s="41"/>
      <c r="HFQ20" s="41"/>
      <c r="HFR20" s="41"/>
      <c r="HFS20" s="41"/>
      <c r="HFT20" s="41"/>
      <c r="HFU20" s="41"/>
      <c r="HFV20" s="41"/>
      <c r="HFW20" s="41"/>
      <c r="HFX20" s="41"/>
      <c r="HFY20" s="41"/>
      <c r="HFZ20" s="41"/>
      <c r="HGA20" s="41"/>
      <c r="HGB20" s="41"/>
      <c r="HGC20" s="41"/>
      <c r="HGD20" s="41"/>
      <c r="HGE20" s="41"/>
      <c r="HGF20" s="41"/>
      <c r="HGG20" s="41"/>
      <c r="HGH20" s="41"/>
      <c r="HGI20" s="41"/>
      <c r="HGJ20" s="41"/>
      <c r="HGK20" s="41"/>
      <c r="HGL20" s="41"/>
      <c r="HGM20" s="41"/>
      <c r="HGN20" s="41"/>
      <c r="HGO20" s="41"/>
      <c r="HGP20" s="41"/>
      <c r="HGQ20" s="41"/>
      <c r="HGR20" s="41"/>
      <c r="HGS20" s="41"/>
      <c r="HGT20" s="41"/>
      <c r="HGU20" s="41"/>
      <c r="HGV20" s="41"/>
      <c r="HGW20" s="41"/>
      <c r="HGX20" s="41"/>
      <c r="HGY20" s="41"/>
      <c r="HGZ20" s="41"/>
      <c r="HHA20" s="41"/>
      <c r="HHB20" s="41"/>
      <c r="HHC20" s="41"/>
      <c r="HHD20" s="41"/>
      <c r="HHE20" s="41"/>
      <c r="HHF20" s="41"/>
      <c r="HHG20" s="41"/>
      <c r="HHH20" s="41"/>
      <c r="HHI20" s="41"/>
      <c r="HHJ20" s="41"/>
      <c r="HHK20" s="41"/>
      <c r="HHL20" s="41"/>
      <c r="HHM20" s="41"/>
      <c r="HHN20" s="41"/>
      <c r="HHO20" s="41"/>
      <c r="HHP20" s="41"/>
      <c r="HHQ20" s="41"/>
      <c r="HHR20" s="41"/>
      <c r="HHS20" s="41"/>
      <c r="HHT20" s="41"/>
      <c r="HHU20" s="41"/>
      <c r="HHV20" s="41"/>
      <c r="HHW20" s="41"/>
      <c r="HHX20" s="41"/>
      <c r="HHY20" s="41"/>
      <c r="HHZ20" s="41"/>
      <c r="HIA20" s="41"/>
      <c r="HIB20" s="41"/>
      <c r="HIC20" s="41"/>
      <c r="HID20" s="41"/>
      <c r="HIE20" s="41"/>
      <c r="HIF20" s="41"/>
      <c r="HIG20" s="41"/>
      <c r="HIH20" s="41"/>
      <c r="HII20" s="41"/>
      <c r="HIJ20" s="41"/>
      <c r="HIK20" s="41"/>
      <c r="HIL20" s="41"/>
      <c r="HIM20" s="41"/>
      <c r="HIN20" s="41"/>
      <c r="HIO20" s="41"/>
      <c r="HIP20" s="41"/>
      <c r="HIQ20" s="41"/>
      <c r="HIR20" s="41"/>
      <c r="HIS20" s="41"/>
      <c r="HIT20" s="41"/>
      <c r="HIU20" s="41"/>
      <c r="HIV20" s="41"/>
      <c r="HIW20" s="41"/>
      <c r="HIX20" s="41"/>
      <c r="HIY20" s="41"/>
      <c r="HIZ20" s="41"/>
      <c r="HJA20" s="41"/>
      <c r="HJB20" s="41"/>
      <c r="HJC20" s="41"/>
      <c r="HJD20" s="41"/>
      <c r="HJE20" s="41"/>
      <c r="HJF20" s="41"/>
      <c r="HJG20" s="41"/>
      <c r="HJH20" s="41"/>
      <c r="HJI20" s="41"/>
      <c r="HJJ20" s="41"/>
      <c r="HJK20" s="41"/>
      <c r="HJL20" s="41"/>
      <c r="HJM20" s="41"/>
      <c r="HJN20" s="41"/>
      <c r="HJO20" s="41"/>
      <c r="HJP20" s="41"/>
      <c r="HJQ20" s="41"/>
      <c r="HJR20" s="41"/>
      <c r="HJS20" s="41"/>
      <c r="HJT20" s="41"/>
      <c r="HJU20" s="41"/>
      <c r="HJV20" s="41"/>
      <c r="HJW20" s="41"/>
      <c r="HJX20" s="41"/>
      <c r="HJY20" s="41"/>
      <c r="HJZ20" s="41"/>
      <c r="HKA20" s="41"/>
      <c r="HKB20" s="41"/>
      <c r="HKC20" s="41"/>
      <c r="HKD20" s="41"/>
      <c r="HKE20" s="41"/>
      <c r="HKF20" s="41"/>
      <c r="HKG20" s="41"/>
      <c r="HKH20" s="41"/>
      <c r="HKI20" s="41"/>
      <c r="HKJ20" s="41"/>
      <c r="HKK20" s="41"/>
      <c r="HKL20" s="41"/>
      <c r="HKM20" s="41"/>
      <c r="HKN20" s="41"/>
      <c r="HKO20" s="41"/>
      <c r="HKP20" s="41"/>
      <c r="HKQ20" s="41"/>
      <c r="HKR20" s="41"/>
      <c r="HKS20" s="41"/>
      <c r="HKT20" s="41"/>
      <c r="HKU20" s="41"/>
      <c r="HKV20" s="41"/>
      <c r="HKW20" s="41"/>
      <c r="HKX20" s="41"/>
      <c r="HKY20" s="41"/>
      <c r="HKZ20" s="41"/>
      <c r="HLA20" s="41"/>
      <c r="HLB20" s="41"/>
      <c r="HLC20" s="41"/>
      <c r="HLD20" s="41"/>
      <c r="HLE20" s="41"/>
      <c r="HLF20" s="41"/>
      <c r="HLG20" s="41"/>
      <c r="HLH20" s="41"/>
      <c r="HLI20" s="41"/>
      <c r="HLJ20" s="41"/>
      <c r="HLK20" s="41"/>
      <c r="HLL20" s="41"/>
      <c r="HLM20" s="41"/>
      <c r="HLN20" s="41"/>
      <c r="HLO20" s="41"/>
      <c r="HLP20" s="41"/>
      <c r="HLQ20" s="41"/>
      <c r="HLR20" s="41"/>
      <c r="HLS20" s="41"/>
      <c r="HLT20" s="41"/>
      <c r="HLU20" s="41"/>
      <c r="HLV20" s="41"/>
      <c r="HLW20" s="41"/>
      <c r="HLX20" s="41"/>
      <c r="HLY20" s="41"/>
      <c r="HLZ20" s="41"/>
      <c r="HMA20" s="41"/>
      <c r="HMB20" s="41"/>
      <c r="HMC20" s="41"/>
      <c r="HMD20" s="41"/>
      <c r="HME20" s="41"/>
      <c r="HMF20" s="41"/>
      <c r="HMG20" s="41"/>
      <c r="HMH20" s="41"/>
      <c r="HMI20" s="41"/>
      <c r="HMJ20" s="41"/>
      <c r="HMK20" s="41"/>
      <c r="HML20" s="41"/>
      <c r="HMM20" s="41"/>
      <c r="HMN20" s="41"/>
      <c r="HMO20" s="41"/>
      <c r="HMP20" s="41"/>
      <c r="HMQ20" s="41"/>
      <c r="HMR20" s="41"/>
      <c r="HMS20" s="41"/>
      <c r="HMT20" s="41"/>
      <c r="HMU20" s="41"/>
      <c r="HMV20" s="41"/>
      <c r="HMW20" s="41"/>
      <c r="HMX20" s="41"/>
      <c r="HMY20" s="41"/>
      <c r="HMZ20" s="41"/>
      <c r="HNA20" s="41"/>
      <c r="HNB20" s="41"/>
      <c r="HNC20" s="41"/>
      <c r="HND20" s="41"/>
      <c r="HNE20" s="41"/>
      <c r="HNF20" s="41"/>
      <c r="HNG20" s="41"/>
      <c r="HNH20" s="41"/>
      <c r="HNI20" s="41"/>
      <c r="HNJ20" s="41"/>
      <c r="HNK20" s="41"/>
      <c r="HNL20" s="41"/>
      <c r="HNM20" s="41"/>
      <c r="HNN20" s="41"/>
      <c r="HNO20" s="41"/>
      <c r="HNP20" s="41"/>
      <c r="HNQ20" s="41"/>
      <c r="HNR20" s="41"/>
      <c r="HNS20" s="41"/>
      <c r="HNT20" s="41"/>
      <c r="HNU20" s="41"/>
      <c r="HNV20" s="41"/>
      <c r="HNW20" s="41"/>
      <c r="HNX20" s="41"/>
      <c r="HNY20" s="41"/>
      <c r="HNZ20" s="41"/>
      <c r="HOA20" s="41"/>
      <c r="HOB20" s="41"/>
      <c r="HOC20" s="41"/>
      <c r="HOD20" s="41"/>
      <c r="HOE20" s="41"/>
      <c r="HOF20" s="41"/>
      <c r="HOG20" s="41"/>
      <c r="HOH20" s="41"/>
      <c r="HOI20" s="41"/>
      <c r="HOJ20" s="41"/>
      <c r="HOK20" s="41"/>
      <c r="HOL20" s="41"/>
      <c r="HOM20" s="41"/>
      <c r="HON20" s="41"/>
      <c r="HOO20" s="41"/>
      <c r="HOP20" s="41"/>
      <c r="HOQ20" s="41"/>
      <c r="HOR20" s="41"/>
      <c r="HOS20" s="41"/>
      <c r="HOT20" s="41"/>
      <c r="HOU20" s="41"/>
      <c r="HOV20" s="41"/>
      <c r="HOW20" s="41"/>
      <c r="HOX20" s="41"/>
      <c r="HOY20" s="41"/>
      <c r="HOZ20" s="41"/>
      <c r="HPA20" s="41"/>
      <c r="HPB20" s="41"/>
      <c r="HPC20" s="41"/>
      <c r="HPD20" s="41"/>
      <c r="HPE20" s="41"/>
      <c r="HPF20" s="41"/>
      <c r="HPG20" s="41"/>
      <c r="HPH20" s="41"/>
      <c r="HPI20" s="41"/>
      <c r="HPJ20" s="41"/>
      <c r="HPK20" s="41"/>
      <c r="HPL20" s="41"/>
      <c r="HPM20" s="41"/>
      <c r="HPN20" s="41"/>
      <c r="HPO20" s="41"/>
      <c r="HPP20" s="41"/>
      <c r="HPQ20" s="41"/>
      <c r="HPR20" s="41"/>
      <c r="HPS20" s="41"/>
      <c r="HPT20" s="41"/>
      <c r="HPU20" s="41"/>
      <c r="HPV20" s="41"/>
      <c r="HPW20" s="41"/>
      <c r="HPX20" s="41"/>
      <c r="HPY20" s="41"/>
      <c r="HPZ20" s="41"/>
      <c r="HQA20" s="41"/>
      <c r="HQB20" s="41"/>
      <c r="HQC20" s="41"/>
      <c r="HQD20" s="41"/>
      <c r="HQE20" s="41"/>
      <c r="HQF20" s="41"/>
      <c r="HQG20" s="41"/>
      <c r="HQH20" s="41"/>
      <c r="HQI20" s="41"/>
      <c r="HQJ20" s="41"/>
      <c r="HQK20" s="41"/>
      <c r="HQL20" s="41"/>
      <c r="HQM20" s="41"/>
      <c r="HQN20" s="41"/>
      <c r="HQO20" s="41"/>
      <c r="HQP20" s="41"/>
      <c r="HQQ20" s="41"/>
      <c r="HQR20" s="41"/>
      <c r="HQS20" s="41"/>
      <c r="HQT20" s="41"/>
      <c r="HQU20" s="41"/>
      <c r="HQV20" s="41"/>
      <c r="HQW20" s="41"/>
      <c r="HQX20" s="41"/>
      <c r="HQY20" s="41"/>
      <c r="HQZ20" s="41"/>
      <c r="HRA20" s="41"/>
      <c r="HRB20" s="41"/>
      <c r="HRC20" s="41"/>
      <c r="HRD20" s="41"/>
      <c r="HRE20" s="41"/>
      <c r="HRF20" s="41"/>
      <c r="HRG20" s="41"/>
      <c r="HRH20" s="41"/>
      <c r="HRI20" s="41"/>
      <c r="HRJ20" s="41"/>
      <c r="HRK20" s="41"/>
      <c r="HRL20" s="41"/>
      <c r="HRM20" s="41"/>
      <c r="HRN20" s="41"/>
      <c r="HRO20" s="41"/>
      <c r="HRP20" s="41"/>
      <c r="HRQ20" s="41"/>
      <c r="HRR20" s="41"/>
      <c r="HRS20" s="41"/>
      <c r="HRT20" s="41"/>
      <c r="HRU20" s="41"/>
      <c r="HRV20" s="41"/>
      <c r="HRW20" s="41"/>
      <c r="HRX20" s="41"/>
      <c r="HRY20" s="41"/>
      <c r="HRZ20" s="41"/>
      <c r="HSA20" s="41"/>
      <c r="HSB20" s="41"/>
      <c r="HSC20" s="41"/>
      <c r="HSD20" s="41"/>
      <c r="HSE20" s="41"/>
      <c r="HSF20" s="41"/>
      <c r="HSG20" s="41"/>
      <c r="HSH20" s="41"/>
      <c r="HSI20" s="41"/>
      <c r="HSJ20" s="41"/>
      <c r="HSK20" s="41"/>
      <c r="HSL20" s="41"/>
      <c r="HSM20" s="41"/>
      <c r="HSN20" s="41"/>
      <c r="HSO20" s="41"/>
      <c r="HSP20" s="41"/>
      <c r="HSQ20" s="41"/>
      <c r="HSR20" s="41"/>
      <c r="HSS20" s="41"/>
      <c r="HST20" s="41"/>
      <c r="HSU20" s="41"/>
      <c r="HSV20" s="41"/>
      <c r="HSW20" s="41"/>
      <c r="HSX20" s="41"/>
      <c r="HSY20" s="41"/>
      <c r="HSZ20" s="41"/>
      <c r="HTA20" s="41"/>
      <c r="HTB20" s="41"/>
      <c r="HTC20" s="41"/>
      <c r="HTD20" s="41"/>
      <c r="HTE20" s="41"/>
      <c r="HTF20" s="41"/>
      <c r="HTG20" s="41"/>
      <c r="HTH20" s="41"/>
      <c r="HTI20" s="41"/>
      <c r="HTJ20" s="41"/>
      <c r="HTK20" s="41"/>
      <c r="HTL20" s="41"/>
      <c r="HTM20" s="41"/>
      <c r="HTN20" s="41"/>
      <c r="HTO20" s="41"/>
      <c r="HTP20" s="41"/>
      <c r="HTQ20" s="41"/>
      <c r="HTR20" s="41"/>
      <c r="HTS20" s="41"/>
      <c r="HTT20" s="41"/>
      <c r="HTU20" s="41"/>
      <c r="HTV20" s="41"/>
      <c r="HTW20" s="41"/>
      <c r="HTX20" s="41"/>
      <c r="HTY20" s="41"/>
      <c r="HTZ20" s="41"/>
      <c r="HUA20" s="41"/>
      <c r="HUB20" s="41"/>
      <c r="HUC20" s="41"/>
      <c r="HUD20" s="41"/>
      <c r="HUE20" s="41"/>
      <c r="HUF20" s="41"/>
      <c r="HUG20" s="41"/>
      <c r="HUH20" s="41"/>
      <c r="HUI20" s="41"/>
      <c r="HUJ20" s="41"/>
      <c r="HUK20" s="41"/>
      <c r="HUL20" s="41"/>
      <c r="HUM20" s="41"/>
      <c r="HUN20" s="41"/>
      <c r="HUO20" s="41"/>
      <c r="HUP20" s="41"/>
      <c r="HUQ20" s="41"/>
      <c r="HUR20" s="41"/>
      <c r="HUS20" s="41"/>
      <c r="HUT20" s="41"/>
      <c r="HUU20" s="41"/>
      <c r="HUV20" s="41"/>
      <c r="HUW20" s="41"/>
      <c r="HUX20" s="41"/>
      <c r="HUY20" s="41"/>
      <c r="HUZ20" s="41"/>
      <c r="HVA20" s="41"/>
      <c r="HVB20" s="41"/>
      <c r="HVC20" s="41"/>
      <c r="HVD20" s="41"/>
      <c r="HVE20" s="41"/>
      <c r="HVF20" s="41"/>
      <c r="HVG20" s="41"/>
      <c r="HVH20" s="41"/>
      <c r="HVI20" s="41"/>
      <c r="HVJ20" s="41"/>
      <c r="HVK20" s="41"/>
      <c r="HVL20" s="41"/>
      <c r="HVM20" s="41"/>
      <c r="HVN20" s="41"/>
      <c r="HVO20" s="41"/>
      <c r="HVP20" s="41"/>
      <c r="HVQ20" s="41"/>
      <c r="HVR20" s="41"/>
      <c r="HVS20" s="41"/>
      <c r="HVT20" s="41"/>
      <c r="HVU20" s="41"/>
      <c r="HVV20" s="41"/>
      <c r="HVW20" s="41"/>
      <c r="HVX20" s="41"/>
      <c r="HVY20" s="41"/>
      <c r="HVZ20" s="41"/>
      <c r="HWA20" s="41"/>
      <c r="HWB20" s="41"/>
      <c r="HWC20" s="41"/>
      <c r="HWD20" s="41"/>
      <c r="HWE20" s="41"/>
      <c r="HWF20" s="41"/>
      <c r="HWG20" s="41"/>
      <c r="HWH20" s="41"/>
      <c r="HWI20" s="41"/>
      <c r="HWJ20" s="41"/>
      <c r="HWK20" s="41"/>
      <c r="HWL20" s="41"/>
      <c r="HWM20" s="41"/>
      <c r="HWN20" s="41"/>
      <c r="HWO20" s="41"/>
      <c r="HWP20" s="41"/>
      <c r="HWQ20" s="41"/>
      <c r="HWR20" s="41"/>
      <c r="HWS20" s="41"/>
      <c r="HWT20" s="41"/>
      <c r="HWU20" s="41"/>
      <c r="HWV20" s="41"/>
      <c r="HWW20" s="41"/>
      <c r="HWX20" s="41"/>
      <c r="HWY20" s="41"/>
      <c r="HWZ20" s="41"/>
      <c r="HXA20" s="41"/>
      <c r="HXB20" s="41"/>
      <c r="HXC20" s="41"/>
      <c r="HXD20" s="41"/>
      <c r="HXE20" s="41"/>
      <c r="HXF20" s="41"/>
      <c r="HXG20" s="41"/>
      <c r="HXH20" s="41"/>
      <c r="HXI20" s="41"/>
      <c r="HXJ20" s="41"/>
      <c r="HXK20" s="41"/>
      <c r="HXL20" s="41"/>
      <c r="HXM20" s="41"/>
      <c r="HXN20" s="41"/>
      <c r="HXO20" s="41"/>
      <c r="HXP20" s="41"/>
      <c r="HXQ20" s="41"/>
      <c r="HXR20" s="41"/>
      <c r="HXS20" s="41"/>
      <c r="HXT20" s="41"/>
      <c r="HXU20" s="41"/>
      <c r="HXV20" s="41"/>
      <c r="HXW20" s="41"/>
      <c r="HXX20" s="41"/>
      <c r="HXY20" s="41"/>
      <c r="HXZ20" s="41"/>
      <c r="HYA20" s="41"/>
      <c r="HYB20" s="41"/>
      <c r="HYC20" s="41"/>
      <c r="HYD20" s="41"/>
      <c r="HYE20" s="41"/>
      <c r="HYF20" s="41"/>
      <c r="HYG20" s="41"/>
      <c r="HYH20" s="41"/>
      <c r="HYI20" s="41"/>
      <c r="HYJ20" s="41"/>
      <c r="HYK20" s="41"/>
      <c r="HYL20" s="41"/>
      <c r="HYM20" s="41"/>
      <c r="HYN20" s="41"/>
      <c r="HYO20" s="41"/>
      <c r="HYP20" s="41"/>
      <c r="HYQ20" s="41"/>
      <c r="HYR20" s="41"/>
      <c r="HYS20" s="41"/>
      <c r="HYT20" s="41"/>
      <c r="HYU20" s="41"/>
      <c r="HYV20" s="41"/>
      <c r="HYW20" s="41"/>
      <c r="HYX20" s="41"/>
      <c r="HYY20" s="41"/>
      <c r="HYZ20" s="41"/>
      <c r="HZA20" s="41"/>
      <c r="HZB20" s="41"/>
      <c r="HZC20" s="41"/>
      <c r="HZD20" s="41"/>
      <c r="HZE20" s="41"/>
      <c r="HZF20" s="41"/>
      <c r="HZG20" s="41"/>
      <c r="HZH20" s="41"/>
      <c r="HZI20" s="41"/>
      <c r="HZJ20" s="41"/>
      <c r="HZK20" s="41"/>
      <c r="HZL20" s="41"/>
      <c r="HZM20" s="41"/>
      <c r="HZN20" s="41"/>
      <c r="HZO20" s="41"/>
      <c r="HZP20" s="41"/>
      <c r="HZQ20" s="41"/>
      <c r="HZR20" s="41"/>
      <c r="HZS20" s="41"/>
      <c r="HZT20" s="41"/>
      <c r="HZU20" s="41"/>
      <c r="HZV20" s="41"/>
      <c r="HZW20" s="41"/>
      <c r="HZX20" s="41"/>
      <c r="HZY20" s="41"/>
      <c r="HZZ20" s="41"/>
      <c r="IAA20" s="41"/>
      <c r="IAB20" s="41"/>
      <c r="IAC20" s="41"/>
      <c r="IAD20" s="41"/>
      <c r="IAE20" s="41"/>
      <c r="IAF20" s="41"/>
      <c r="IAG20" s="41"/>
      <c r="IAH20" s="41"/>
      <c r="IAI20" s="41"/>
      <c r="IAJ20" s="41"/>
      <c r="IAK20" s="41"/>
      <c r="IAL20" s="41"/>
      <c r="IAM20" s="41"/>
      <c r="IAN20" s="41"/>
      <c r="IAO20" s="41"/>
      <c r="IAP20" s="41"/>
      <c r="IAQ20" s="41"/>
      <c r="IAR20" s="41"/>
      <c r="IAS20" s="41"/>
      <c r="IAT20" s="41"/>
      <c r="IAU20" s="41"/>
      <c r="IAV20" s="41"/>
      <c r="IAW20" s="41"/>
      <c r="IAX20" s="41"/>
      <c r="IAY20" s="41"/>
      <c r="IAZ20" s="41"/>
      <c r="IBA20" s="41"/>
      <c r="IBB20" s="41"/>
      <c r="IBC20" s="41"/>
      <c r="IBD20" s="41"/>
      <c r="IBE20" s="41"/>
      <c r="IBF20" s="41"/>
      <c r="IBG20" s="41"/>
      <c r="IBH20" s="41"/>
      <c r="IBI20" s="41"/>
      <c r="IBJ20" s="41"/>
      <c r="IBK20" s="41"/>
      <c r="IBL20" s="41"/>
      <c r="IBM20" s="41"/>
      <c r="IBN20" s="41"/>
      <c r="IBO20" s="41"/>
      <c r="IBP20" s="41"/>
      <c r="IBQ20" s="41"/>
      <c r="IBR20" s="41"/>
      <c r="IBS20" s="41"/>
      <c r="IBT20" s="41"/>
      <c r="IBU20" s="41"/>
      <c r="IBV20" s="41"/>
      <c r="IBW20" s="41"/>
      <c r="IBX20" s="41"/>
      <c r="IBY20" s="41"/>
      <c r="IBZ20" s="41"/>
      <c r="ICA20" s="41"/>
      <c r="ICB20" s="41"/>
      <c r="ICC20" s="41"/>
      <c r="ICD20" s="41"/>
      <c r="ICE20" s="41"/>
      <c r="ICF20" s="41"/>
      <c r="ICG20" s="41"/>
      <c r="ICH20" s="41"/>
      <c r="ICI20" s="41"/>
      <c r="ICJ20" s="41"/>
      <c r="ICK20" s="41"/>
      <c r="ICL20" s="41"/>
      <c r="ICM20" s="41"/>
      <c r="ICN20" s="41"/>
      <c r="ICO20" s="41"/>
      <c r="ICP20" s="41"/>
      <c r="ICQ20" s="41"/>
      <c r="ICR20" s="41"/>
      <c r="ICS20" s="41"/>
      <c r="ICT20" s="41"/>
      <c r="ICU20" s="41"/>
      <c r="ICV20" s="41"/>
      <c r="ICW20" s="41"/>
      <c r="ICX20" s="41"/>
      <c r="ICY20" s="41"/>
      <c r="ICZ20" s="41"/>
      <c r="IDA20" s="41"/>
      <c r="IDB20" s="41"/>
      <c r="IDC20" s="41"/>
      <c r="IDD20" s="41"/>
      <c r="IDE20" s="41"/>
      <c r="IDF20" s="41"/>
      <c r="IDG20" s="41"/>
      <c r="IDH20" s="41"/>
      <c r="IDI20" s="41"/>
      <c r="IDJ20" s="41"/>
      <c r="IDK20" s="41"/>
      <c r="IDL20" s="41"/>
      <c r="IDM20" s="41"/>
      <c r="IDN20" s="41"/>
      <c r="IDO20" s="41"/>
      <c r="IDP20" s="41"/>
      <c r="IDQ20" s="41"/>
      <c r="IDR20" s="41"/>
      <c r="IDS20" s="41"/>
      <c r="IDT20" s="41"/>
      <c r="IDU20" s="41"/>
      <c r="IDV20" s="41"/>
      <c r="IDW20" s="41"/>
      <c r="IDX20" s="41"/>
      <c r="IDY20" s="41"/>
      <c r="IDZ20" s="41"/>
      <c r="IEA20" s="41"/>
      <c r="IEB20" s="41"/>
      <c r="IEC20" s="41"/>
      <c r="IED20" s="41"/>
      <c r="IEE20" s="41"/>
      <c r="IEF20" s="41"/>
      <c r="IEG20" s="41"/>
      <c r="IEH20" s="41"/>
      <c r="IEI20" s="41"/>
      <c r="IEJ20" s="41"/>
      <c r="IEK20" s="41"/>
      <c r="IEL20" s="41"/>
      <c r="IEM20" s="41"/>
      <c r="IEN20" s="41"/>
      <c r="IEO20" s="41"/>
      <c r="IEP20" s="41"/>
      <c r="IEQ20" s="41"/>
      <c r="IER20" s="41"/>
      <c r="IES20" s="41"/>
      <c r="IET20" s="41"/>
      <c r="IEU20" s="41"/>
      <c r="IEV20" s="41"/>
      <c r="IEW20" s="41"/>
      <c r="IEX20" s="41"/>
      <c r="IEY20" s="41"/>
      <c r="IEZ20" s="41"/>
      <c r="IFA20" s="41"/>
      <c r="IFB20" s="41"/>
      <c r="IFC20" s="41"/>
      <c r="IFD20" s="41"/>
      <c r="IFE20" s="41"/>
      <c r="IFF20" s="41"/>
      <c r="IFG20" s="41"/>
      <c r="IFH20" s="41"/>
      <c r="IFI20" s="41"/>
      <c r="IFJ20" s="41"/>
      <c r="IFK20" s="41"/>
      <c r="IFL20" s="41"/>
      <c r="IFM20" s="41"/>
      <c r="IFN20" s="41"/>
      <c r="IFO20" s="41"/>
      <c r="IFP20" s="41"/>
      <c r="IFQ20" s="41"/>
      <c r="IFR20" s="41"/>
      <c r="IFS20" s="41"/>
      <c r="IFT20" s="41"/>
      <c r="IFU20" s="41"/>
      <c r="IFV20" s="41"/>
      <c r="IFW20" s="41"/>
      <c r="IFX20" s="41"/>
      <c r="IFY20" s="41"/>
      <c r="IFZ20" s="41"/>
      <c r="IGA20" s="41"/>
      <c r="IGB20" s="41"/>
      <c r="IGC20" s="41"/>
      <c r="IGD20" s="41"/>
      <c r="IGE20" s="41"/>
      <c r="IGF20" s="41"/>
      <c r="IGG20" s="41"/>
      <c r="IGH20" s="41"/>
      <c r="IGI20" s="41"/>
      <c r="IGJ20" s="41"/>
      <c r="IGK20" s="41"/>
      <c r="IGL20" s="41"/>
      <c r="IGM20" s="41"/>
      <c r="IGN20" s="41"/>
      <c r="IGO20" s="41"/>
      <c r="IGP20" s="41"/>
      <c r="IGQ20" s="41"/>
      <c r="IGR20" s="41"/>
      <c r="IGS20" s="41"/>
      <c r="IGT20" s="41"/>
      <c r="IGU20" s="41"/>
      <c r="IGV20" s="41"/>
      <c r="IGW20" s="41"/>
      <c r="IGX20" s="41"/>
      <c r="IGY20" s="41"/>
      <c r="IGZ20" s="41"/>
      <c r="IHA20" s="41"/>
      <c r="IHB20" s="41"/>
      <c r="IHC20" s="41"/>
      <c r="IHD20" s="41"/>
      <c r="IHE20" s="41"/>
      <c r="IHF20" s="41"/>
      <c r="IHG20" s="41"/>
      <c r="IHH20" s="41"/>
      <c r="IHI20" s="41"/>
      <c r="IHJ20" s="41"/>
      <c r="IHK20" s="41"/>
      <c r="IHL20" s="41"/>
      <c r="IHM20" s="41"/>
      <c r="IHN20" s="41"/>
      <c r="IHO20" s="41"/>
      <c r="IHP20" s="41"/>
      <c r="IHQ20" s="41"/>
      <c r="IHR20" s="41"/>
      <c r="IHS20" s="41"/>
      <c r="IHT20" s="41"/>
      <c r="IHU20" s="41"/>
      <c r="IHV20" s="41"/>
      <c r="IHW20" s="41"/>
      <c r="IHX20" s="41"/>
      <c r="IHY20" s="41"/>
      <c r="IHZ20" s="41"/>
      <c r="IIA20" s="41"/>
      <c r="IIB20" s="41"/>
      <c r="IIC20" s="41"/>
      <c r="IID20" s="41"/>
      <c r="IIE20" s="41"/>
      <c r="IIF20" s="41"/>
      <c r="IIG20" s="41"/>
      <c r="IIH20" s="41"/>
      <c r="III20" s="41"/>
      <c r="IIJ20" s="41"/>
      <c r="IIK20" s="41"/>
      <c r="IIL20" s="41"/>
      <c r="IIM20" s="41"/>
      <c r="IIN20" s="41"/>
      <c r="IIO20" s="41"/>
      <c r="IIP20" s="41"/>
      <c r="IIQ20" s="41"/>
      <c r="IIR20" s="41"/>
      <c r="IIS20" s="41"/>
      <c r="IIT20" s="41"/>
      <c r="IIU20" s="41"/>
      <c r="IIV20" s="41"/>
      <c r="IIW20" s="41"/>
      <c r="IIX20" s="41"/>
      <c r="IIY20" s="41"/>
      <c r="IIZ20" s="41"/>
      <c r="IJA20" s="41"/>
      <c r="IJB20" s="41"/>
      <c r="IJC20" s="41"/>
      <c r="IJD20" s="41"/>
      <c r="IJE20" s="41"/>
      <c r="IJF20" s="41"/>
      <c r="IJG20" s="41"/>
      <c r="IJH20" s="41"/>
      <c r="IJI20" s="41"/>
      <c r="IJJ20" s="41"/>
      <c r="IJK20" s="41"/>
      <c r="IJL20" s="41"/>
      <c r="IJM20" s="41"/>
      <c r="IJN20" s="41"/>
      <c r="IJO20" s="41"/>
      <c r="IJP20" s="41"/>
      <c r="IJQ20" s="41"/>
      <c r="IJR20" s="41"/>
      <c r="IJS20" s="41"/>
      <c r="IJT20" s="41"/>
      <c r="IJU20" s="41"/>
      <c r="IJV20" s="41"/>
      <c r="IJW20" s="41"/>
      <c r="IJX20" s="41"/>
      <c r="IJY20" s="41"/>
      <c r="IJZ20" s="41"/>
      <c r="IKA20" s="41"/>
      <c r="IKB20" s="41"/>
      <c r="IKC20" s="41"/>
      <c r="IKD20" s="41"/>
      <c r="IKE20" s="41"/>
      <c r="IKF20" s="41"/>
      <c r="IKG20" s="41"/>
      <c r="IKH20" s="41"/>
      <c r="IKI20" s="41"/>
      <c r="IKJ20" s="41"/>
      <c r="IKK20" s="41"/>
      <c r="IKL20" s="41"/>
      <c r="IKM20" s="41"/>
      <c r="IKN20" s="41"/>
      <c r="IKO20" s="41"/>
      <c r="IKP20" s="41"/>
      <c r="IKQ20" s="41"/>
      <c r="IKR20" s="41"/>
      <c r="IKS20" s="41"/>
      <c r="IKT20" s="41"/>
      <c r="IKU20" s="41"/>
      <c r="IKV20" s="41"/>
      <c r="IKW20" s="41"/>
      <c r="IKX20" s="41"/>
      <c r="IKY20" s="41"/>
      <c r="IKZ20" s="41"/>
      <c r="ILA20" s="41"/>
      <c r="ILB20" s="41"/>
      <c r="ILC20" s="41"/>
      <c r="ILD20" s="41"/>
      <c r="ILE20" s="41"/>
      <c r="ILF20" s="41"/>
      <c r="ILG20" s="41"/>
      <c r="ILH20" s="41"/>
      <c r="ILI20" s="41"/>
      <c r="ILJ20" s="41"/>
      <c r="ILK20" s="41"/>
      <c r="ILL20" s="41"/>
      <c r="ILM20" s="41"/>
      <c r="ILN20" s="41"/>
      <c r="ILO20" s="41"/>
      <c r="ILP20" s="41"/>
      <c r="ILQ20" s="41"/>
      <c r="ILR20" s="41"/>
      <c r="ILS20" s="41"/>
      <c r="ILT20" s="41"/>
      <c r="ILU20" s="41"/>
      <c r="ILV20" s="41"/>
      <c r="ILW20" s="41"/>
      <c r="ILX20" s="41"/>
      <c r="ILY20" s="41"/>
      <c r="ILZ20" s="41"/>
      <c r="IMA20" s="41"/>
      <c r="IMB20" s="41"/>
      <c r="IMC20" s="41"/>
      <c r="IMD20" s="41"/>
      <c r="IME20" s="41"/>
      <c r="IMF20" s="41"/>
      <c r="IMG20" s="41"/>
      <c r="IMH20" s="41"/>
      <c r="IMI20" s="41"/>
      <c r="IMJ20" s="41"/>
      <c r="IMK20" s="41"/>
      <c r="IML20" s="41"/>
      <c r="IMM20" s="41"/>
      <c r="IMN20" s="41"/>
      <c r="IMO20" s="41"/>
      <c r="IMP20" s="41"/>
      <c r="IMQ20" s="41"/>
      <c r="IMR20" s="41"/>
      <c r="IMS20" s="41"/>
      <c r="IMT20" s="41"/>
      <c r="IMU20" s="41"/>
      <c r="IMV20" s="41"/>
      <c r="IMW20" s="41"/>
      <c r="IMX20" s="41"/>
      <c r="IMY20" s="41"/>
      <c r="IMZ20" s="41"/>
      <c r="INA20" s="41"/>
      <c r="INB20" s="41"/>
      <c r="INC20" s="41"/>
      <c r="IND20" s="41"/>
      <c r="INE20" s="41"/>
      <c r="INF20" s="41"/>
      <c r="ING20" s="41"/>
      <c r="INH20" s="41"/>
      <c r="INI20" s="41"/>
      <c r="INJ20" s="41"/>
      <c r="INK20" s="41"/>
      <c r="INL20" s="41"/>
      <c r="INM20" s="41"/>
      <c r="INN20" s="41"/>
      <c r="INO20" s="41"/>
      <c r="INP20" s="41"/>
      <c r="INQ20" s="41"/>
      <c r="INR20" s="41"/>
      <c r="INS20" s="41"/>
      <c r="INT20" s="41"/>
      <c r="INU20" s="41"/>
      <c r="INV20" s="41"/>
      <c r="INW20" s="41"/>
      <c r="INX20" s="41"/>
      <c r="INY20" s="41"/>
      <c r="INZ20" s="41"/>
      <c r="IOA20" s="41"/>
      <c r="IOB20" s="41"/>
      <c r="IOC20" s="41"/>
      <c r="IOD20" s="41"/>
      <c r="IOE20" s="41"/>
      <c r="IOF20" s="41"/>
      <c r="IOG20" s="41"/>
      <c r="IOH20" s="41"/>
      <c r="IOI20" s="41"/>
      <c r="IOJ20" s="41"/>
      <c r="IOK20" s="41"/>
      <c r="IOL20" s="41"/>
      <c r="IOM20" s="41"/>
      <c r="ION20" s="41"/>
      <c r="IOO20" s="41"/>
      <c r="IOP20" s="41"/>
      <c r="IOQ20" s="41"/>
      <c r="IOR20" s="41"/>
      <c r="IOS20" s="41"/>
      <c r="IOT20" s="41"/>
      <c r="IOU20" s="41"/>
      <c r="IOV20" s="41"/>
      <c r="IOW20" s="41"/>
      <c r="IOX20" s="41"/>
      <c r="IOY20" s="41"/>
      <c r="IOZ20" s="41"/>
      <c r="IPA20" s="41"/>
      <c r="IPB20" s="41"/>
      <c r="IPC20" s="41"/>
      <c r="IPD20" s="41"/>
      <c r="IPE20" s="41"/>
      <c r="IPF20" s="41"/>
      <c r="IPG20" s="41"/>
      <c r="IPH20" s="41"/>
      <c r="IPI20" s="41"/>
      <c r="IPJ20" s="41"/>
      <c r="IPK20" s="41"/>
      <c r="IPL20" s="41"/>
      <c r="IPM20" s="41"/>
      <c r="IPN20" s="41"/>
      <c r="IPO20" s="41"/>
      <c r="IPP20" s="41"/>
      <c r="IPQ20" s="41"/>
      <c r="IPR20" s="41"/>
      <c r="IPS20" s="41"/>
      <c r="IPT20" s="41"/>
      <c r="IPU20" s="41"/>
      <c r="IPV20" s="41"/>
      <c r="IPW20" s="41"/>
      <c r="IPX20" s="41"/>
      <c r="IPY20" s="41"/>
      <c r="IPZ20" s="41"/>
      <c r="IQA20" s="41"/>
      <c r="IQB20" s="41"/>
      <c r="IQC20" s="41"/>
      <c r="IQD20" s="41"/>
      <c r="IQE20" s="41"/>
      <c r="IQF20" s="41"/>
      <c r="IQG20" s="41"/>
      <c r="IQH20" s="41"/>
      <c r="IQI20" s="41"/>
      <c r="IQJ20" s="41"/>
      <c r="IQK20" s="41"/>
      <c r="IQL20" s="41"/>
      <c r="IQM20" s="41"/>
      <c r="IQN20" s="41"/>
      <c r="IQO20" s="41"/>
      <c r="IQP20" s="41"/>
      <c r="IQQ20" s="41"/>
      <c r="IQR20" s="41"/>
      <c r="IQS20" s="41"/>
      <c r="IQT20" s="41"/>
      <c r="IQU20" s="41"/>
      <c r="IQV20" s="41"/>
      <c r="IQW20" s="41"/>
      <c r="IQX20" s="41"/>
      <c r="IQY20" s="41"/>
      <c r="IQZ20" s="41"/>
      <c r="IRA20" s="41"/>
      <c r="IRB20" s="41"/>
      <c r="IRC20" s="41"/>
      <c r="IRD20" s="41"/>
      <c r="IRE20" s="41"/>
      <c r="IRF20" s="41"/>
      <c r="IRG20" s="41"/>
      <c r="IRH20" s="41"/>
      <c r="IRI20" s="41"/>
      <c r="IRJ20" s="41"/>
      <c r="IRK20" s="41"/>
      <c r="IRL20" s="41"/>
      <c r="IRM20" s="41"/>
      <c r="IRN20" s="41"/>
      <c r="IRO20" s="41"/>
      <c r="IRP20" s="41"/>
      <c r="IRQ20" s="41"/>
      <c r="IRR20" s="41"/>
      <c r="IRS20" s="41"/>
      <c r="IRT20" s="41"/>
      <c r="IRU20" s="41"/>
      <c r="IRV20" s="41"/>
      <c r="IRW20" s="41"/>
      <c r="IRX20" s="41"/>
      <c r="IRY20" s="41"/>
      <c r="IRZ20" s="41"/>
      <c r="ISA20" s="41"/>
      <c r="ISB20" s="41"/>
      <c r="ISC20" s="41"/>
      <c r="ISD20" s="41"/>
      <c r="ISE20" s="41"/>
      <c r="ISF20" s="41"/>
      <c r="ISG20" s="41"/>
      <c r="ISH20" s="41"/>
      <c r="ISI20" s="41"/>
      <c r="ISJ20" s="41"/>
      <c r="ISK20" s="41"/>
      <c r="ISL20" s="41"/>
      <c r="ISM20" s="41"/>
      <c r="ISN20" s="41"/>
      <c r="ISO20" s="41"/>
      <c r="ISP20" s="41"/>
      <c r="ISQ20" s="41"/>
      <c r="ISR20" s="41"/>
      <c r="ISS20" s="41"/>
      <c r="IST20" s="41"/>
      <c r="ISU20" s="41"/>
      <c r="ISV20" s="41"/>
      <c r="ISW20" s="41"/>
      <c r="ISX20" s="41"/>
      <c r="ISY20" s="41"/>
      <c r="ISZ20" s="41"/>
      <c r="ITA20" s="41"/>
      <c r="ITB20" s="41"/>
      <c r="ITC20" s="41"/>
      <c r="ITD20" s="41"/>
      <c r="ITE20" s="41"/>
      <c r="ITF20" s="41"/>
      <c r="ITG20" s="41"/>
      <c r="ITH20" s="41"/>
      <c r="ITI20" s="41"/>
      <c r="ITJ20" s="41"/>
      <c r="ITK20" s="41"/>
      <c r="ITL20" s="41"/>
      <c r="ITM20" s="41"/>
      <c r="ITN20" s="41"/>
      <c r="ITO20" s="41"/>
      <c r="ITP20" s="41"/>
      <c r="ITQ20" s="41"/>
      <c r="ITR20" s="41"/>
      <c r="ITS20" s="41"/>
      <c r="ITT20" s="41"/>
      <c r="ITU20" s="41"/>
      <c r="ITV20" s="41"/>
      <c r="ITW20" s="41"/>
      <c r="ITX20" s="41"/>
      <c r="ITY20" s="41"/>
      <c r="ITZ20" s="41"/>
      <c r="IUA20" s="41"/>
      <c r="IUB20" s="41"/>
      <c r="IUC20" s="41"/>
      <c r="IUD20" s="41"/>
      <c r="IUE20" s="41"/>
      <c r="IUF20" s="41"/>
      <c r="IUG20" s="41"/>
      <c r="IUH20" s="41"/>
      <c r="IUI20" s="41"/>
      <c r="IUJ20" s="41"/>
      <c r="IUK20" s="41"/>
      <c r="IUL20" s="41"/>
      <c r="IUM20" s="41"/>
      <c r="IUN20" s="41"/>
      <c r="IUO20" s="41"/>
      <c r="IUP20" s="41"/>
      <c r="IUQ20" s="41"/>
      <c r="IUR20" s="41"/>
      <c r="IUS20" s="41"/>
      <c r="IUT20" s="41"/>
      <c r="IUU20" s="41"/>
      <c r="IUV20" s="41"/>
      <c r="IUW20" s="41"/>
      <c r="IUX20" s="41"/>
      <c r="IUY20" s="41"/>
      <c r="IUZ20" s="41"/>
      <c r="IVA20" s="41"/>
      <c r="IVB20" s="41"/>
      <c r="IVC20" s="41"/>
      <c r="IVD20" s="41"/>
      <c r="IVE20" s="41"/>
      <c r="IVF20" s="41"/>
      <c r="IVG20" s="41"/>
      <c r="IVH20" s="41"/>
      <c r="IVI20" s="41"/>
      <c r="IVJ20" s="41"/>
      <c r="IVK20" s="41"/>
      <c r="IVL20" s="41"/>
      <c r="IVM20" s="41"/>
      <c r="IVN20" s="41"/>
      <c r="IVO20" s="41"/>
      <c r="IVP20" s="41"/>
      <c r="IVQ20" s="41"/>
      <c r="IVR20" s="41"/>
      <c r="IVS20" s="41"/>
      <c r="IVT20" s="41"/>
      <c r="IVU20" s="41"/>
      <c r="IVV20" s="41"/>
      <c r="IVW20" s="41"/>
      <c r="IVX20" s="41"/>
      <c r="IVY20" s="41"/>
      <c r="IVZ20" s="41"/>
      <c r="IWA20" s="41"/>
      <c r="IWB20" s="41"/>
      <c r="IWC20" s="41"/>
      <c r="IWD20" s="41"/>
      <c r="IWE20" s="41"/>
      <c r="IWF20" s="41"/>
      <c r="IWG20" s="41"/>
      <c r="IWH20" s="41"/>
      <c r="IWI20" s="41"/>
      <c r="IWJ20" s="41"/>
      <c r="IWK20" s="41"/>
      <c r="IWL20" s="41"/>
      <c r="IWM20" s="41"/>
      <c r="IWN20" s="41"/>
      <c r="IWO20" s="41"/>
      <c r="IWP20" s="41"/>
      <c r="IWQ20" s="41"/>
      <c r="IWR20" s="41"/>
      <c r="IWS20" s="41"/>
      <c r="IWT20" s="41"/>
      <c r="IWU20" s="41"/>
      <c r="IWV20" s="41"/>
      <c r="IWW20" s="41"/>
      <c r="IWX20" s="41"/>
      <c r="IWY20" s="41"/>
      <c r="IWZ20" s="41"/>
      <c r="IXA20" s="41"/>
      <c r="IXB20" s="41"/>
      <c r="IXC20" s="41"/>
      <c r="IXD20" s="41"/>
      <c r="IXE20" s="41"/>
      <c r="IXF20" s="41"/>
      <c r="IXG20" s="41"/>
      <c r="IXH20" s="41"/>
      <c r="IXI20" s="41"/>
      <c r="IXJ20" s="41"/>
      <c r="IXK20" s="41"/>
      <c r="IXL20" s="41"/>
      <c r="IXM20" s="41"/>
      <c r="IXN20" s="41"/>
      <c r="IXO20" s="41"/>
      <c r="IXP20" s="41"/>
      <c r="IXQ20" s="41"/>
      <c r="IXR20" s="41"/>
      <c r="IXS20" s="41"/>
      <c r="IXT20" s="41"/>
      <c r="IXU20" s="41"/>
      <c r="IXV20" s="41"/>
      <c r="IXW20" s="41"/>
      <c r="IXX20" s="41"/>
      <c r="IXY20" s="41"/>
      <c r="IXZ20" s="41"/>
      <c r="IYA20" s="41"/>
      <c r="IYB20" s="41"/>
      <c r="IYC20" s="41"/>
      <c r="IYD20" s="41"/>
      <c r="IYE20" s="41"/>
      <c r="IYF20" s="41"/>
      <c r="IYG20" s="41"/>
      <c r="IYH20" s="41"/>
      <c r="IYI20" s="41"/>
      <c r="IYJ20" s="41"/>
      <c r="IYK20" s="41"/>
      <c r="IYL20" s="41"/>
      <c r="IYM20" s="41"/>
      <c r="IYN20" s="41"/>
      <c r="IYO20" s="41"/>
      <c r="IYP20" s="41"/>
      <c r="IYQ20" s="41"/>
      <c r="IYR20" s="41"/>
      <c r="IYS20" s="41"/>
      <c r="IYT20" s="41"/>
      <c r="IYU20" s="41"/>
      <c r="IYV20" s="41"/>
      <c r="IYW20" s="41"/>
      <c r="IYX20" s="41"/>
      <c r="IYY20" s="41"/>
      <c r="IYZ20" s="41"/>
      <c r="IZA20" s="41"/>
      <c r="IZB20" s="41"/>
      <c r="IZC20" s="41"/>
      <c r="IZD20" s="41"/>
      <c r="IZE20" s="41"/>
      <c r="IZF20" s="41"/>
      <c r="IZG20" s="41"/>
      <c r="IZH20" s="41"/>
      <c r="IZI20" s="41"/>
      <c r="IZJ20" s="41"/>
      <c r="IZK20" s="41"/>
      <c r="IZL20" s="41"/>
      <c r="IZM20" s="41"/>
      <c r="IZN20" s="41"/>
      <c r="IZO20" s="41"/>
      <c r="IZP20" s="41"/>
      <c r="IZQ20" s="41"/>
      <c r="IZR20" s="41"/>
      <c r="IZS20" s="41"/>
      <c r="IZT20" s="41"/>
      <c r="IZU20" s="41"/>
      <c r="IZV20" s="41"/>
      <c r="IZW20" s="41"/>
      <c r="IZX20" s="41"/>
      <c r="IZY20" s="41"/>
      <c r="IZZ20" s="41"/>
      <c r="JAA20" s="41"/>
      <c r="JAB20" s="41"/>
      <c r="JAC20" s="41"/>
      <c r="JAD20" s="41"/>
      <c r="JAE20" s="41"/>
      <c r="JAF20" s="41"/>
      <c r="JAG20" s="41"/>
      <c r="JAH20" s="41"/>
      <c r="JAI20" s="41"/>
      <c r="JAJ20" s="41"/>
      <c r="JAK20" s="41"/>
      <c r="JAL20" s="41"/>
      <c r="JAM20" s="41"/>
      <c r="JAN20" s="41"/>
      <c r="JAO20" s="41"/>
      <c r="JAP20" s="41"/>
      <c r="JAQ20" s="41"/>
      <c r="JAR20" s="41"/>
      <c r="JAS20" s="41"/>
      <c r="JAT20" s="41"/>
      <c r="JAU20" s="41"/>
      <c r="JAV20" s="41"/>
      <c r="JAW20" s="41"/>
      <c r="JAX20" s="41"/>
      <c r="JAY20" s="41"/>
      <c r="JAZ20" s="41"/>
      <c r="JBA20" s="41"/>
      <c r="JBB20" s="41"/>
      <c r="JBC20" s="41"/>
      <c r="JBD20" s="41"/>
      <c r="JBE20" s="41"/>
      <c r="JBF20" s="41"/>
      <c r="JBG20" s="41"/>
      <c r="JBH20" s="41"/>
      <c r="JBI20" s="41"/>
      <c r="JBJ20" s="41"/>
      <c r="JBK20" s="41"/>
      <c r="JBL20" s="41"/>
      <c r="JBM20" s="41"/>
      <c r="JBN20" s="41"/>
      <c r="JBO20" s="41"/>
      <c r="JBP20" s="41"/>
      <c r="JBQ20" s="41"/>
      <c r="JBR20" s="41"/>
      <c r="JBS20" s="41"/>
      <c r="JBT20" s="41"/>
      <c r="JBU20" s="41"/>
      <c r="JBV20" s="41"/>
      <c r="JBW20" s="41"/>
      <c r="JBX20" s="41"/>
      <c r="JBY20" s="41"/>
      <c r="JBZ20" s="41"/>
      <c r="JCA20" s="41"/>
      <c r="JCB20" s="41"/>
      <c r="JCC20" s="41"/>
      <c r="JCD20" s="41"/>
      <c r="JCE20" s="41"/>
      <c r="JCF20" s="41"/>
      <c r="JCG20" s="41"/>
      <c r="JCH20" s="41"/>
      <c r="JCI20" s="41"/>
      <c r="JCJ20" s="41"/>
      <c r="JCK20" s="41"/>
      <c r="JCL20" s="41"/>
      <c r="JCM20" s="41"/>
      <c r="JCN20" s="41"/>
      <c r="JCO20" s="41"/>
      <c r="JCP20" s="41"/>
      <c r="JCQ20" s="41"/>
      <c r="JCR20" s="41"/>
      <c r="JCS20" s="41"/>
      <c r="JCT20" s="41"/>
      <c r="JCU20" s="41"/>
      <c r="JCV20" s="41"/>
      <c r="JCW20" s="41"/>
      <c r="JCX20" s="41"/>
      <c r="JCY20" s="41"/>
      <c r="JCZ20" s="41"/>
      <c r="JDA20" s="41"/>
      <c r="JDB20" s="41"/>
      <c r="JDC20" s="41"/>
      <c r="JDD20" s="41"/>
      <c r="JDE20" s="41"/>
      <c r="JDF20" s="41"/>
      <c r="JDG20" s="41"/>
      <c r="JDH20" s="41"/>
      <c r="JDI20" s="41"/>
      <c r="JDJ20" s="41"/>
      <c r="JDK20" s="41"/>
      <c r="JDL20" s="41"/>
      <c r="JDM20" s="41"/>
      <c r="JDN20" s="41"/>
      <c r="JDO20" s="41"/>
      <c r="JDP20" s="41"/>
      <c r="JDQ20" s="41"/>
      <c r="JDR20" s="41"/>
      <c r="JDS20" s="41"/>
      <c r="JDT20" s="41"/>
      <c r="JDU20" s="41"/>
      <c r="JDV20" s="41"/>
      <c r="JDW20" s="41"/>
      <c r="JDX20" s="41"/>
      <c r="JDY20" s="41"/>
      <c r="JDZ20" s="41"/>
      <c r="JEA20" s="41"/>
      <c r="JEB20" s="41"/>
      <c r="JEC20" s="41"/>
      <c r="JED20" s="41"/>
      <c r="JEE20" s="41"/>
      <c r="JEF20" s="41"/>
      <c r="JEG20" s="41"/>
      <c r="JEH20" s="41"/>
      <c r="JEI20" s="41"/>
      <c r="JEJ20" s="41"/>
      <c r="JEK20" s="41"/>
      <c r="JEL20" s="41"/>
      <c r="JEM20" s="41"/>
      <c r="JEN20" s="41"/>
      <c r="JEO20" s="41"/>
      <c r="JEP20" s="41"/>
      <c r="JEQ20" s="41"/>
      <c r="JER20" s="41"/>
      <c r="JES20" s="41"/>
      <c r="JET20" s="41"/>
      <c r="JEU20" s="41"/>
      <c r="JEV20" s="41"/>
      <c r="JEW20" s="41"/>
      <c r="JEX20" s="41"/>
      <c r="JEY20" s="41"/>
      <c r="JEZ20" s="41"/>
      <c r="JFA20" s="41"/>
      <c r="JFB20" s="41"/>
      <c r="JFC20" s="41"/>
      <c r="JFD20" s="41"/>
      <c r="JFE20" s="41"/>
      <c r="JFF20" s="41"/>
      <c r="JFG20" s="41"/>
      <c r="JFH20" s="41"/>
      <c r="JFI20" s="41"/>
      <c r="JFJ20" s="41"/>
      <c r="JFK20" s="41"/>
      <c r="JFL20" s="41"/>
      <c r="JFM20" s="41"/>
      <c r="JFN20" s="41"/>
      <c r="JFO20" s="41"/>
      <c r="JFP20" s="41"/>
      <c r="JFQ20" s="41"/>
      <c r="JFR20" s="41"/>
      <c r="JFS20" s="41"/>
      <c r="JFT20" s="41"/>
      <c r="JFU20" s="41"/>
      <c r="JFV20" s="41"/>
      <c r="JFW20" s="41"/>
      <c r="JFX20" s="41"/>
      <c r="JFY20" s="41"/>
      <c r="JFZ20" s="41"/>
      <c r="JGA20" s="41"/>
      <c r="JGB20" s="41"/>
      <c r="JGC20" s="41"/>
      <c r="JGD20" s="41"/>
      <c r="JGE20" s="41"/>
      <c r="JGF20" s="41"/>
      <c r="JGG20" s="41"/>
      <c r="JGH20" s="41"/>
      <c r="JGI20" s="41"/>
      <c r="JGJ20" s="41"/>
      <c r="JGK20" s="41"/>
      <c r="JGL20" s="41"/>
      <c r="JGM20" s="41"/>
      <c r="JGN20" s="41"/>
      <c r="JGO20" s="41"/>
      <c r="JGP20" s="41"/>
      <c r="JGQ20" s="41"/>
      <c r="JGR20" s="41"/>
      <c r="JGS20" s="41"/>
      <c r="JGT20" s="41"/>
      <c r="JGU20" s="41"/>
      <c r="JGV20" s="41"/>
      <c r="JGW20" s="41"/>
      <c r="JGX20" s="41"/>
      <c r="JGY20" s="41"/>
      <c r="JGZ20" s="41"/>
      <c r="JHA20" s="41"/>
      <c r="JHB20" s="41"/>
      <c r="JHC20" s="41"/>
      <c r="JHD20" s="41"/>
      <c r="JHE20" s="41"/>
      <c r="JHF20" s="41"/>
      <c r="JHG20" s="41"/>
      <c r="JHH20" s="41"/>
      <c r="JHI20" s="41"/>
      <c r="JHJ20" s="41"/>
      <c r="JHK20" s="41"/>
      <c r="JHL20" s="41"/>
      <c r="JHM20" s="41"/>
      <c r="JHN20" s="41"/>
      <c r="JHO20" s="41"/>
      <c r="JHP20" s="41"/>
      <c r="JHQ20" s="41"/>
      <c r="JHR20" s="41"/>
      <c r="JHS20" s="41"/>
      <c r="JHT20" s="41"/>
      <c r="JHU20" s="41"/>
      <c r="JHV20" s="41"/>
      <c r="JHW20" s="41"/>
      <c r="JHX20" s="41"/>
      <c r="JHY20" s="41"/>
      <c r="JHZ20" s="41"/>
      <c r="JIA20" s="41"/>
      <c r="JIB20" s="41"/>
      <c r="JIC20" s="41"/>
      <c r="JID20" s="41"/>
      <c r="JIE20" s="41"/>
      <c r="JIF20" s="41"/>
      <c r="JIG20" s="41"/>
      <c r="JIH20" s="41"/>
      <c r="JII20" s="41"/>
      <c r="JIJ20" s="41"/>
      <c r="JIK20" s="41"/>
      <c r="JIL20" s="41"/>
      <c r="JIM20" s="41"/>
      <c r="JIN20" s="41"/>
      <c r="JIO20" s="41"/>
      <c r="JIP20" s="41"/>
      <c r="JIQ20" s="41"/>
      <c r="JIR20" s="41"/>
      <c r="JIS20" s="41"/>
      <c r="JIT20" s="41"/>
      <c r="JIU20" s="41"/>
      <c r="JIV20" s="41"/>
      <c r="JIW20" s="41"/>
      <c r="JIX20" s="41"/>
      <c r="JIY20" s="41"/>
      <c r="JIZ20" s="41"/>
      <c r="JJA20" s="41"/>
      <c r="JJB20" s="41"/>
      <c r="JJC20" s="41"/>
      <c r="JJD20" s="41"/>
      <c r="JJE20" s="41"/>
      <c r="JJF20" s="41"/>
      <c r="JJG20" s="41"/>
      <c r="JJH20" s="41"/>
      <c r="JJI20" s="41"/>
      <c r="JJJ20" s="41"/>
      <c r="JJK20" s="41"/>
      <c r="JJL20" s="41"/>
      <c r="JJM20" s="41"/>
      <c r="JJN20" s="41"/>
      <c r="JJO20" s="41"/>
      <c r="JJP20" s="41"/>
      <c r="JJQ20" s="41"/>
      <c r="JJR20" s="41"/>
      <c r="JJS20" s="41"/>
      <c r="JJT20" s="41"/>
      <c r="JJU20" s="41"/>
      <c r="JJV20" s="41"/>
      <c r="JJW20" s="41"/>
      <c r="JJX20" s="41"/>
      <c r="JJY20" s="41"/>
      <c r="JJZ20" s="41"/>
      <c r="JKA20" s="41"/>
      <c r="JKB20" s="41"/>
      <c r="JKC20" s="41"/>
      <c r="JKD20" s="41"/>
      <c r="JKE20" s="41"/>
      <c r="JKF20" s="41"/>
      <c r="JKG20" s="41"/>
      <c r="JKH20" s="41"/>
      <c r="JKI20" s="41"/>
      <c r="JKJ20" s="41"/>
      <c r="JKK20" s="41"/>
      <c r="JKL20" s="41"/>
      <c r="JKM20" s="41"/>
      <c r="JKN20" s="41"/>
      <c r="JKO20" s="41"/>
      <c r="JKP20" s="41"/>
      <c r="JKQ20" s="41"/>
      <c r="JKR20" s="41"/>
      <c r="JKS20" s="41"/>
      <c r="JKT20" s="41"/>
      <c r="JKU20" s="41"/>
      <c r="JKV20" s="41"/>
      <c r="JKW20" s="41"/>
      <c r="JKX20" s="41"/>
      <c r="JKY20" s="41"/>
      <c r="JKZ20" s="41"/>
      <c r="JLA20" s="41"/>
      <c r="JLB20" s="41"/>
      <c r="JLC20" s="41"/>
      <c r="JLD20" s="41"/>
      <c r="JLE20" s="41"/>
      <c r="JLF20" s="41"/>
      <c r="JLG20" s="41"/>
      <c r="JLH20" s="41"/>
      <c r="JLI20" s="41"/>
      <c r="JLJ20" s="41"/>
      <c r="JLK20" s="41"/>
      <c r="JLL20" s="41"/>
      <c r="JLM20" s="41"/>
      <c r="JLN20" s="41"/>
      <c r="JLO20" s="41"/>
      <c r="JLP20" s="41"/>
      <c r="JLQ20" s="41"/>
      <c r="JLR20" s="41"/>
      <c r="JLS20" s="41"/>
      <c r="JLT20" s="41"/>
      <c r="JLU20" s="41"/>
      <c r="JLV20" s="41"/>
      <c r="JLW20" s="41"/>
      <c r="JLX20" s="41"/>
      <c r="JLY20" s="41"/>
      <c r="JLZ20" s="41"/>
      <c r="JMA20" s="41"/>
      <c r="JMB20" s="41"/>
      <c r="JMC20" s="41"/>
      <c r="JMD20" s="41"/>
      <c r="JME20" s="41"/>
      <c r="JMF20" s="41"/>
      <c r="JMG20" s="41"/>
      <c r="JMH20" s="41"/>
      <c r="JMI20" s="41"/>
      <c r="JMJ20" s="41"/>
      <c r="JMK20" s="41"/>
      <c r="JML20" s="41"/>
      <c r="JMM20" s="41"/>
      <c r="JMN20" s="41"/>
      <c r="JMO20" s="41"/>
      <c r="JMP20" s="41"/>
      <c r="JMQ20" s="41"/>
      <c r="JMR20" s="41"/>
      <c r="JMS20" s="41"/>
      <c r="JMT20" s="41"/>
      <c r="JMU20" s="41"/>
      <c r="JMV20" s="41"/>
      <c r="JMW20" s="41"/>
      <c r="JMX20" s="41"/>
      <c r="JMY20" s="41"/>
      <c r="JMZ20" s="41"/>
      <c r="JNA20" s="41"/>
      <c r="JNB20" s="41"/>
      <c r="JNC20" s="41"/>
      <c r="JND20" s="41"/>
      <c r="JNE20" s="41"/>
      <c r="JNF20" s="41"/>
      <c r="JNG20" s="41"/>
      <c r="JNH20" s="41"/>
      <c r="JNI20" s="41"/>
      <c r="JNJ20" s="41"/>
      <c r="JNK20" s="41"/>
      <c r="JNL20" s="41"/>
      <c r="JNM20" s="41"/>
      <c r="JNN20" s="41"/>
      <c r="JNO20" s="41"/>
      <c r="JNP20" s="41"/>
      <c r="JNQ20" s="41"/>
      <c r="JNR20" s="41"/>
      <c r="JNS20" s="41"/>
      <c r="JNT20" s="41"/>
      <c r="JNU20" s="41"/>
      <c r="JNV20" s="41"/>
      <c r="JNW20" s="41"/>
      <c r="JNX20" s="41"/>
      <c r="JNY20" s="41"/>
      <c r="JNZ20" s="41"/>
      <c r="JOA20" s="41"/>
      <c r="JOB20" s="41"/>
      <c r="JOC20" s="41"/>
      <c r="JOD20" s="41"/>
      <c r="JOE20" s="41"/>
      <c r="JOF20" s="41"/>
      <c r="JOG20" s="41"/>
      <c r="JOH20" s="41"/>
      <c r="JOI20" s="41"/>
      <c r="JOJ20" s="41"/>
      <c r="JOK20" s="41"/>
      <c r="JOL20" s="41"/>
      <c r="JOM20" s="41"/>
      <c r="JON20" s="41"/>
      <c r="JOO20" s="41"/>
      <c r="JOP20" s="41"/>
      <c r="JOQ20" s="41"/>
      <c r="JOR20" s="41"/>
      <c r="JOS20" s="41"/>
      <c r="JOT20" s="41"/>
      <c r="JOU20" s="41"/>
      <c r="JOV20" s="41"/>
      <c r="JOW20" s="41"/>
      <c r="JOX20" s="41"/>
      <c r="JOY20" s="41"/>
      <c r="JOZ20" s="41"/>
      <c r="JPA20" s="41"/>
      <c r="JPB20" s="41"/>
      <c r="JPC20" s="41"/>
      <c r="JPD20" s="41"/>
      <c r="JPE20" s="41"/>
      <c r="JPF20" s="41"/>
      <c r="JPG20" s="41"/>
      <c r="JPH20" s="41"/>
      <c r="JPI20" s="41"/>
      <c r="JPJ20" s="41"/>
      <c r="JPK20" s="41"/>
      <c r="JPL20" s="41"/>
      <c r="JPM20" s="41"/>
      <c r="JPN20" s="41"/>
      <c r="JPO20" s="41"/>
      <c r="JPP20" s="41"/>
      <c r="JPQ20" s="41"/>
      <c r="JPR20" s="41"/>
      <c r="JPS20" s="41"/>
      <c r="JPT20" s="41"/>
      <c r="JPU20" s="41"/>
      <c r="JPV20" s="41"/>
      <c r="JPW20" s="41"/>
      <c r="JPX20" s="41"/>
      <c r="JPY20" s="41"/>
      <c r="JPZ20" s="41"/>
      <c r="JQA20" s="41"/>
      <c r="JQB20" s="41"/>
      <c r="JQC20" s="41"/>
      <c r="JQD20" s="41"/>
      <c r="JQE20" s="41"/>
      <c r="JQF20" s="41"/>
      <c r="JQG20" s="41"/>
      <c r="JQH20" s="41"/>
      <c r="JQI20" s="41"/>
      <c r="JQJ20" s="41"/>
      <c r="JQK20" s="41"/>
      <c r="JQL20" s="41"/>
      <c r="JQM20" s="41"/>
      <c r="JQN20" s="41"/>
      <c r="JQO20" s="41"/>
      <c r="JQP20" s="41"/>
      <c r="JQQ20" s="41"/>
      <c r="JQR20" s="41"/>
      <c r="JQS20" s="41"/>
      <c r="JQT20" s="41"/>
      <c r="JQU20" s="41"/>
      <c r="JQV20" s="41"/>
      <c r="JQW20" s="41"/>
      <c r="JQX20" s="41"/>
      <c r="JQY20" s="41"/>
      <c r="JQZ20" s="41"/>
      <c r="JRA20" s="41"/>
      <c r="JRB20" s="41"/>
      <c r="JRC20" s="41"/>
      <c r="JRD20" s="41"/>
      <c r="JRE20" s="41"/>
      <c r="JRF20" s="41"/>
      <c r="JRG20" s="41"/>
      <c r="JRH20" s="41"/>
      <c r="JRI20" s="41"/>
      <c r="JRJ20" s="41"/>
      <c r="JRK20" s="41"/>
      <c r="JRL20" s="41"/>
      <c r="JRM20" s="41"/>
      <c r="JRN20" s="41"/>
      <c r="JRO20" s="41"/>
      <c r="JRP20" s="41"/>
      <c r="JRQ20" s="41"/>
      <c r="JRR20" s="41"/>
      <c r="JRS20" s="41"/>
      <c r="JRT20" s="41"/>
      <c r="JRU20" s="41"/>
      <c r="JRV20" s="41"/>
      <c r="JRW20" s="41"/>
      <c r="JRX20" s="41"/>
      <c r="JRY20" s="41"/>
      <c r="JRZ20" s="41"/>
      <c r="JSA20" s="41"/>
      <c r="JSB20" s="41"/>
      <c r="JSC20" s="41"/>
      <c r="JSD20" s="41"/>
      <c r="JSE20" s="41"/>
      <c r="JSF20" s="41"/>
      <c r="JSG20" s="41"/>
      <c r="JSH20" s="41"/>
      <c r="JSI20" s="41"/>
      <c r="JSJ20" s="41"/>
      <c r="JSK20" s="41"/>
      <c r="JSL20" s="41"/>
      <c r="JSM20" s="41"/>
      <c r="JSN20" s="41"/>
      <c r="JSO20" s="41"/>
      <c r="JSP20" s="41"/>
      <c r="JSQ20" s="41"/>
      <c r="JSR20" s="41"/>
      <c r="JSS20" s="41"/>
      <c r="JST20" s="41"/>
      <c r="JSU20" s="41"/>
      <c r="JSV20" s="41"/>
      <c r="JSW20" s="41"/>
      <c r="JSX20" s="41"/>
      <c r="JSY20" s="41"/>
      <c r="JSZ20" s="41"/>
      <c r="JTA20" s="41"/>
      <c r="JTB20" s="41"/>
      <c r="JTC20" s="41"/>
      <c r="JTD20" s="41"/>
      <c r="JTE20" s="41"/>
      <c r="JTF20" s="41"/>
      <c r="JTG20" s="41"/>
      <c r="JTH20" s="41"/>
      <c r="JTI20" s="41"/>
      <c r="JTJ20" s="41"/>
      <c r="JTK20" s="41"/>
      <c r="JTL20" s="41"/>
      <c r="JTM20" s="41"/>
      <c r="JTN20" s="41"/>
      <c r="JTO20" s="41"/>
      <c r="JTP20" s="41"/>
      <c r="JTQ20" s="41"/>
      <c r="JTR20" s="41"/>
      <c r="JTS20" s="41"/>
      <c r="JTT20" s="41"/>
      <c r="JTU20" s="41"/>
      <c r="JTV20" s="41"/>
      <c r="JTW20" s="41"/>
      <c r="JTX20" s="41"/>
      <c r="JTY20" s="41"/>
      <c r="JTZ20" s="41"/>
      <c r="JUA20" s="41"/>
      <c r="JUB20" s="41"/>
      <c r="JUC20" s="41"/>
      <c r="JUD20" s="41"/>
      <c r="JUE20" s="41"/>
      <c r="JUF20" s="41"/>
      <c r="JUG20" s="41"/>
      <c r="JUH20" s="41"/>
      <c r="JUI20" s="41"/>
      <c r="JUJ20" s="41"/>
      <c r="JUK20" s="41"/>
      <c r="JUL20" s="41"/>
      <c r="JUM20" s="41"/>
      <c r="JUN20" s="41"/>
      <c r="JUO20" s="41"/>
      <c r="JUP20" s="41"/>
      <c r="JUQ20" s="41"/>
      <c r="JUR20" s="41"/>
      <c r="JUS20" s="41"/>
      <c r="JUT20" s="41"/>
      <c r="JUU20" s="41"/>
      <c r="JUV20" s="41"/>
      <c r="JUW20" s="41"/>
      <c r="JUX20" s="41"/>
      <c r="JUY20" s="41"/>
      <c r="JUZ20" s="41"/>
      <c r="JVA20" s="41"/>
      <c r="JVB20" s="41"/>
      <c r="JVC20" s="41"/>
      <c r="JVD20" s="41"/>
      <c r="JVE20" s="41"/>
      <c r="JVF20" s="41"/>
      <c r="JVG20" s="41"/>
      <c r="JVH20" s="41"/>
      <c r="JVI20" s="41"/>
      <c r="JVJ20" s="41"/>
      <c r="JVK20" s="41"/>
      <c r="JVL20" s="41"/>
      <c r="JVM20" s="41"/>
      <c r="JVN20" s="41"/>
      <c r="JVO20" s="41"/>
      <c r="JVP20" s="41"/>
      <c r="JVQ20" s="41"/>
      <c r="JVR20" s="41"/>
      <c r="JVS20" s="41"/>
      <c r="JVT20" s="41"/>
      <c r="JVU20" s="41"/>
      <c r="JVV20" s="41"/>
      <c r="JVW20" s="41"/>
      <c r="JVX20" s="41"/>
      <c r="JVY20" s="41"/>
      <c r="JVZ20" s="41"/>
      <c r="JWA20" s="41"/>
      <c r="JWB20" s="41"/>
      <c r="JWC20" s="41"/>
      <c r="JWD20" s="41"/>
      <c r="JWE20" s="41"/>
      <c r="JWF20" s="41"/>
      <c r="JWG20" s="41"/>
      <c r="JWH20" s="41"/>
      <c r="JWI20" s="41"/>
      <c r="JWJ20" s="41"/>
      <c r="JWK20" s="41"/>
      <c r="JWL20" s="41"/>
      <c r="JWM20" s="41"/>
      <c r="JWN20" s="41"/>
      <c r="JWO20" s="41"/>
      <c r="JWP20" s="41"/>
      <c r="JWQ20" s="41"/>
      <c r="JWR20" s="41"/>
      <c r="JWS20" s="41"/>
      <c r="JWT20" s="41"/>
      <c r="JWU20" s="41"/>
      <c r="JWV20" s="41"/>
      <c r="JWW20" s="41"/>
      <c r="JWX20" s="41"/>
      <c r="JWY20" s="41"/>
      <c r="JWZ20" s="41"/>
      <c r="JXA20" s="41"/>
      <c r="JXB20" s="41"/>
      <c r="JXC20" s="41"/>
      <c r="JXD20" s="41"/>
      <c r="JXE20" s="41"/>
      <c r="JXF20" s="41"/>
      <c r="JXG20" s="41"/>
      <c r="JXH20" s="41"/>
      <c r="JXI20" s="41"/>
      <c r="JXJ20" s="41"/>
      <c r="JXK20" s="41"/>
      <c r="JXL20" s="41"/>
      <c r="JXM20" s="41"/>
      <c r="JXN20" s="41"/>
      <c r="JXO20" s="41"/>
      <c r="JXP20" s="41"/>
      <c r="JXQ20" s="41"/>
      <c r="JXR20" s="41"/>
      <c r="JXS20" s="41"/>
      <c r="JXT20" s="41"/>
      <c r="JXU20" s="41"/>
      <c r="JXV20" s="41"/>
      <c r="JXW20" s="41"/>
      <c r="JXX20" s="41"/>
      <c r="JXY20" s="41"/>
      <c r="JXZ20" s="41"/>
      <c r="JYA20" s="41"/>
      <c r="JYB20" s="41"/>
      <c r="JYC20" s="41"/>
      <c r="JYD20" s="41"/>
      <c r="JYE20" s="41"/>
      <c r="JYF20" s="41"/>
      <c r="JYG20" s="41"/>
      <c r="JYH20" s="41"/>
      <c r="JYI20" s="41"/>
      <c r="JYJ20" s="41"/>
      <c r="JYK20" s="41"/>
      <c r="JYL20" s="41"/>
      <c r="JYM20" s="41"/>
      <c r="JYN20" s="41"/>
      <c r="JYO20" s="41"/>
      <c r="JYP20" s="41"/>
      <c r="JYQ20" s="41"/>
      <c r="JYR20" s="41"/>
      <c r="JYS20" s="41"/>
      <c r="JYT20" s="41"/>
      <c r="JYU20" s="41"/>
      <c r="JYV20" s="41"/>
      <c r="JYW20" s="41"/>
      <c r="JYX20" s="41"/>
      <c r="JYY20" s="41"/>
      <c r="JYZ20" s="41"/>
      <c r="JZA20" s="41"/>
      <c r="JZB20" s="41"/>
      <c r="JZC20" s="41"/>
      <c r="JZD20" s="41"/>
      <c r="JZE20" s="41"/>
      <c r="JZF20" s="41"/>
      <c r="JZG20" s="41"/>
      <c r="JZH20" s="41"/>
      <c r="JZI20" s="41"/>
      <c r="JZJ20" s="41"/>
      <c r="JZK20" s="41"/>
      <c r="JZL20" s="41"/>
      <c r="JZM20" s="41"/>
      <c r="JZN20" s="41"/>
      <c r="JZO20" s="41"/>
      <c r="JZP20" s="41"/>
      <c r="JZQ20" s="41"/>
      <c r="JZR20" s="41"/>
      <c r="JZS20" s="41"/>
      <c r="JZT20" s="41"/>
      <c r="JZU20" s="41"/>
      <c r="JZV20" s="41"/>
      <c r="JZW20" s="41"/>
      <c r="JZX20" s="41"/>
      <c r="JZY20" s="41"/>
      <c r="JZZ20" s="41"/>
      <c r="KAA20" s="41"/>
      <c r="KAB20" s="41"/>
      <c r="KAC20" s="41"/>
      <c r="KAD20" s="41"/>
      <c r="KAE20" s="41"/>
      <c r="KAF20" s="41"/>
      <c r="KAG20" s="41"/>
      <c r="KAH20" s="41"/>
      <c r="KAI20" s="41"/>
      <c r="KAJ20" s="41"/>
      <c r="KAK20" s="41"/>
      <c r="KAL20" s="41"/>
      <c r="KAM20" s="41"/>
      <c r="KAN20" s="41"/>
      <c r="KAO20" s="41"/>
      <c r="KAP20" s="41"/>
      <c r="KAQ20" s="41"/>
      <c r="KAR20" s="41"/>
      <c r="KAS20" s="41"/>
      <c r="KAT20" s="41"/>
      <c r="KAU20" s="41"/>
      <c r="KAV20" s="41"/>
      <c r="KAW20" s="41"/>
      <c r="KAX20" s="41"/>
      <c r="KAY20" s="41"/>
      <c r="KAZ20" s="41"/>
      <c r="KBA20" s="41"/>
      <c r="KBB20" s="41"/>
      <c r="KBC20" s="41"/>
      <c r="KBD20" s="41"/>
      <c r="KBE20" s="41"/>
      <c r="KBF20" s="41"/>
      <c r="KBG20" s="41"/>
      <c r="KBH20" s="41"/>
      <c r="KBI20" s="41"/>
      <c r="KBJ20" s="41"/>
      <c r="KBK20" s="41"/>
      <c r="KBL20" s="41"/>
      <c r="KBM20" s="41"/>
      <c r="KBN20" s="41"/>
      <c r="KBO20" s="41"/>
      <c r="KBP20" s="41"/>
      <c r="KBQ20" s="41"/>
      <c r="KBR20" s="41"/>
      <c r="KBS20" s="41"/>
      <c r="KBT20" s="41"/>
      <c r="KBU20" s="41"/>
      <c r="KBV20" s="41"/>
      <c r="KBW20" s="41"/>
      <c r="KBX20" s="41"/>
      <c r="KBY20" s="41"/>
      <c r="KBZ20" s="41"/>
      <c r="KCA20" s="41"/>
      <c r="KCB20" s="41"/>
      <c r="KCC20" s="41"/>
      <c r="KCD20" s="41"/>
      <c r="KCE20" s="41"/>
      <c r="KCF20" s="41"/>
      <c r="KCG20" s="41"/>
      <c r="KCH20" s="41"/>
      <c r="KCI20" s="41"/>
      <c r="KCJ20" s="41"/>
      <c r="KCK20" s="41"/>
      <c r="KCL20" s="41"/>
      <c r="KCM20" s="41"/>
      <c r="KCN20" s="41"/>
      <c r="KCO20" s="41"/>
      <c r="KCP20" s="41"/>
      <c r="KCQ20" s="41"/>
      <c r="KCR20" s="41"/>
      <c r="KCS20" s="41"/>
      <c r="KCT20" s="41"/>
      <c r="KCU20" s="41"/>
      <c r="KCV20" s="41"/>
      <c r="KCW20" s="41"/>
      <c r="KCX20" s="41"/>
      <c r="KCY20" s="41"/>
      <c r="KCZ20" s="41"/>
      <c r="KDA20" s="41"/>
      <c r="KDB20" s="41"/>
      <c r="KDC20" s="41"/>
      <c r="KDD20" s="41"/>
      <c r="KDE20" s="41"/>
      <c r="KDF20" s="41"/>
      <c r="KDG20" s="41"/>
      <c r="KDH20" s="41"/>
      <c r="KDI20" s="41"/>
      <c r="KDJ20" s="41"/>
      <c r="KDK20" s="41"/>
      <c r="KDL20" s="41"/>
      <c r="KDM20" s="41"/>
      <c r="KDN20" s="41"/>
      <c r="KDO20" s="41"/>
      <c r="KDP20" s="41"/>
      <c r="KDQ20" s="41"/>
      <c r="KDR20" s="41"/>
      <c r="KDS20" s="41"/>
      <c r="KDT20" s="41"/>
      <c r="KDU20" s="41"/>
      <c r="KDV20" s="41"/>
      <c r="KDW20" s="41"/>
      <c r="KDX20" s="41"/>
      <c r="KDY20" s="41"/>
      <c r="KDZ20" s="41"/>
      <c r="KEA20" s="41"/>
      <c r="KEB20" s="41"/>
      <c r="KEC20" s="41"/>
      <c r="KED20" s="41"/>
      <c r="KEE20" s="41"/>
      <c r="KEF20" s="41"/>
      <c r="KEG20" s="41"/>
      <c r="KEH20" s="41"/>
      <c r="KEI20" s="41"/>
      <c r="KEJ20" s="41"/>
      <c r="KEK20" s="41"/>
      <c r="KEL20" s="41"/>
      <c r="KEM20" s="41"/>
      <c r="KEN20" s="41"/>
      <c r="KEO20" s="41"/>
      <c r="KEP20" s="41"/>
      <c r="KEQ20" s="41"/>
      <c r="KER20" s="41"/>
      <c r="KES20" s="41"/>
      <c r="KET20" s="41"/>
      <c r="KEU20" s="41"/>
      <c r="KEV20" s="41"/>
      <c r="KEW20" s="41"/>
      <c r="KEX20" s="41"/>
      <c r="KEY20" s="41"/>
      <c r="KEZ20" s="41"/>
      <c r="KFA20" s="41"/>
      <c r="KFB20" s="41"/>
      <c r="KFC20" s="41"/>
      <c r="KFD20" s="41"/>
      <c r="KFE20" s="41"/>
      <c r="KFF20" s="41"/>
      <c r="KFG20" s="41"/>
      <c r="KFH20" s="41"/>
      <c r="KFI20" s="41"/>
      <c r="KFJ20" s="41"/>
      <c r="KFK20" s="41"/>
      <c r="KFL20" s="41"/>
      <c r="KFM20" s="41"/>
      <c r="KFN20" s="41"/>
      <c r="KFO20" s="41"/>
      <c r="KFP20" s="41"/>
      <c r="KFQ20" s="41"/>
      <c r="KFR20" s="41"/>
      <c r="KFS20" s="41"/>
      <c r="KFT20" s="41"/>
      <c r="KFU20" s="41"/>
      <c r="KFV20" s="41"/>
      <c r="KFW20" s="41"/>
      <c r="KFX20" s="41"/>
      <c r="KFY20" s="41"/>
      <c r="KFZ20" s="41"/>
      <c r="KGA20" s="41"/>
      <c r="KGB20" s="41"/>
      <c r="KGC20" s="41"/>
      <c r="KGD20" s="41"/>
      <c r="KGE20" s="41"/>
      <c r="KGF20" s="41"/>
      <c r="KGG20" s="41"/>
      <c r="KGH20" s="41"/>
      <c r="KGI20" s="41"/>
      <c r="KGJ20" s="41"/>
      <c r="KGK20" s="41"/>
      <c r="KGL20" s="41"/>
      <c r="KGM20" s="41"/>
      <c r="KGN20" s="41"/>
      <c r="KGO20" s="41"/>
      <c r="KGP20" s="41"/>
      <c r="KGQ20" s="41"/>
      <c r="KGR20" s="41"/>
      <c r="KGS20" s="41"/>
      <c r="KGT20" s="41"/>
      <c r="KGU20" s="41"/>
      <c r="KGV20" s="41"/>
      <c r="KGW20" s="41"/>
      <c r="KGX20" s="41"/>
      <c r="KGY20" s="41"/>
      <c r="KGZ20" s="41"/>
      <c r="KHA20" s="41"/>
      <c r="KHB20" s="41"/>
      <c r="KHC20" s="41"/>
      <c r="KHD20" s="41"/>
      <c r="KHE20" s="41"/>
      <c r="KHF20" s="41"/>
      <c r="KHG20" s="41"/>
      <c r="KHH20" s="41"/>
      <c r="KHI20" s="41"/>
      <c r="KHJ20" s="41"/>
      <c r="KHK20" s="41"/>
      <c r="KHL20" s="41"/>
      <c r="KHM20" s="41"/>
      <c r="KHN20" s="41"/>
      <c r="KHO20" s="41"/>
      <c r="KHP20" s="41"/>
      <c r="KHQ20" s="41"/>
      <c r="KHR20" s="41"/>
      <c r="KHS20" s="41"/>
      <c r="KHT20" s="41"/>
      <c r="KHU20" s="41"/>
      <c r="KHV20" s="41"/>
      <c r="KHW20" s="41"/>
      <c r="KHX20" s="41"/>
      <c r="KHY20" s="41"/>
      <c r="KHZ20" s="41"/>
      <c r="KIA20" s="41"/>
      <c r="KIB20" s="41"/>
      <c r="KIC20" s="41"/>
      <c r="KID20" s="41"/>
      <c r="KIE20" s="41"/>
      <c r="KIF20" s="41"/>
      <c r="KIG20" s="41"/>
      <c r="KIH20" s="41"/>
      <c r="KII20" s="41"/>
      <c r="KIJ20" s="41"/>
      <c r="KIK20" s="41"/>
      <c r="KIL20" s="41"/>
      <c r="KIM20" s="41"/>
      <c r="KIN20" s="41"/>
      <c r="KIO20" s="41"/>
      <c r="KIP20" s="41"/>
      <c r="KIQ20" s="41"/>
      <c r="KIR20" s="41"/>
      <c r="KIS20" s="41"/>
      <c r="KIT20" s="41"/>
      <c r="KIU20" s="41"/>
      <c r="KIV20" s="41"/>
      <c r="KIW20" s="41"/>
      <c r="KIX20" s="41"/>
      <c r="KIY20" s="41"/>
      <c r="KIZ20" s="41"/>
      <c r="KJA20" s="41"/>
      <c r="KJB20" s="41"/>
      <c r="KJC20" s="41"/>
      <c r="KJD20" s="41"/>
      <c r="KJE20" s="41"/>
      <c r="KJF20" s="41"/>
      <c r="KJG20" s="41"/>
      <c r="KJH20" s="41"/>
      <c r="KJI20" s="41"/>
      <c r="KJJ20" s="41"/>
      <c r="KJK20" s="41"/>
      <c r="KJL20" s="41"/>
      <c r="KJM20" s="41"/>
      <c r="KJN20" s="41"/>
      <c r="KJO20" s="41"/>
      <c r="KJP20" s="41"/>
      <c r="KJQ20" s="41"/>
      <c r="KJR20" s="41"/>
      <c r="KJS20" s="41"/>
      <c r="KJT20" s="41"/>
      <c r="KJU20" s="41"/>
      <c r="KJV20" s="41"/>
      <c r="KJW20" s="41"/>
      <c r="KJX20" s="41"/>
      <c r="KJY20" s="41"/>
      <c r="KJZ20" s="41"/>
      <c r="KKA20" s="41"/>
      <c r="KKB20" s="41"/>
      <c r="KKC20" s="41"/>
      <c r="KKD20" s="41"/>
      <c r="KKE20" s="41"/>
      <c r="KKF20" s="41"/>
      <c r="KKG20" s="41"/>
      <c r="KKH20" s="41"/>
      <c r="KKI20" s="41"/>
      <c r="KKJ20" s="41"/>
      <c r="KKK20" s="41"/>
      <c r="KKL20" s="41"/>
      <c r="KKM20" s="41"/>
      <c r="KKN20" s="41"/>
      <c r="KKO20" s="41"/>
      <c r="KKP20" s="41"/>
      <c r="KKQ20" s="41"/>
      <c r="KKR20" s="41"/>
      <c r="KKS20" s="41"/>
      <c r="KKT20" s="41"/>
      <c r="KKU20" s="41"/>
      <c r="KKV20" s="41"/>
      <c r="KKW20" s="41"/>
      <c r="KKX20" s="41"/>
      <c r="KKY20" s="41"/>
      <c r="KKZ20" s="41"/>
      <c r="KLA20" s="41"/>
      <c r="KLB20" s="41"/>
      <c r="KLC20" s="41"/>
      <c r="KLD20" s="41"/>
      <c r="KLE20" s="41"/>
      <c r="KLF20" s="41"/>
      <c r="KLG20" s="41"/>
      <c r="KLH20" s="41"/>
      <c r="KLI20" s="41"/>
      <c r="KLJ20" s="41"/>
      <c r="KLK20" s="41"/>
      <c r="KLL20" s="41"/>
      <c r="KLM20" s="41"/>
      <c r="KLN20" s="41"/>
      <c r="KLO20" s="41"/>
      <c r="KLP20" s="41"/>
      <c r="KLQ20" s="41"/>
      <c r="KLR20" s="41"/>
      <c r="KLS20" s="41"/>
      <c r="KLT20" s="41"/>
      <c r="KLU20" s="41"/>
      <c r="KLV20" s="41"/>
      <c r="KLW20" s="41"/>
      <c r="KLX20" s="41"/>
      <c r="KLY20" s="41"/>
      <c r="KLZ20" s="41"/>
      <c r="KMA20" s="41"/>
      <c r="KMB20" s="41"/>
      <c r="KMC20" s="41"/>
      <c r="KMD20" s="41"/>
      <c r="KME20" s="41"/>
      <c r="KMF20" s="41"/>
      <c r="KMG20" s="41"/>
      <c r="KMH20" s="41"/>
      <c r="KMI20" s="41"/>
      <c r="KMJ20" s="41"/>
      <c r="KMK20" s="41"/>
      <c r="KML20" s="41"/>
      <c r="KMM20" s="41"/>
      <c r="KMN20" s="41"/>
      <c r="KMO20" s="41"/>
      <c r="KMP20" s="41"/>
      <c r="KMQ20" s="41"/>
      <c r="KMR20" s="41"/>
      <c r="KMS20" s="41"/>
      <c r="KMT20" s="41"/>
      <c r="KMU20" s="41"/>
      <c r="KMV20" s="41"/>
      <c r="KMW20" s="41"/>
      <c r="KMX20" s="41"/>
      <c r="KMY20" s="41"/>
      <c r="KMZ20" s="41"/>
      <c r="KNA20" s="41"/>
      <c r="KNB20" s="41"/>
      <c r="KNC20" s="41"/>
      <c r="KND20" s="41"/>
      <c r="KNE20" s="41"/>
      <c r="KNF20" s="41"/>
      <c r="KNG20" s="41"/>
      <c r="KNH20" s="41"/>
      <c r="KNI20" s="41"/>
      <c r="KNJ20" s="41"/>
      <c r="KNK20" s="41"/>
      <c r="KNL20" s="41"/>
      <c r="KNM20" s="41"/>
      <c r="KNN20" s="41"/>
      <c r="KNO20" s="41"/>
      <c r="KNP20" s="41"/>
      <c r="KNQ20" s="41"/>
      <c r="KNR20" s="41"/>
      <c r="KNS20" s="41"/>
      <c r="KNT20" s="41"/>
      <c r="KNU20" s="41"/>
      <c r="KNV20" s="41"/>
      <c r="KNW20" s="41"/>
      <c r="KNX20" s="41"/>
      <c r="KNY20" s="41"/>
      <c r="KNZ20" s="41"/>
      <c r="KOA20" s="41"/>
      <c r="KOB20" s="41"/>
      <c r="KOC20" s="41"/>
      <c r="KOD20" s="41"/>
      <c r="KOE20" s="41"/>
      <c r="KOF20" s="41"/>
      <c r="KOG20" s="41"/>
      <c r="KOH20" s="41"/>
      <c r="KOI20" s="41"/>
      <c r="KOJ20" s="41"/>
      <c r="KOK20" s="41"/>
      <c r="KOL20" s="41"/>
      <c r="KOM20" s="41"/>
      <c r="KON20" s="41"/>
      <c r="KOO20" s="41"/>
      <c r="KOP20" s="41"/>
      <c r="KOQ20" s="41"/>
      <c r="KOR20" s="41"/>
      <c r="KOS20" s="41"/>
      <c r="KOT20" s="41"/>
      <c r="KOU20" s="41"/>
      <c r="KOV20" s="41"/>
      <c r="KOW20" s="41"/>
      <c r="KOX20" s="41"/>
      <c r="KOY20" s="41"/>
      <c r="KOZ20" s="41"/>
      <c r="KPA20" s="41"/>
      <c r="KPB20" s="41"/>
      <c r="KPC20" s="41"/>
      <c r="KPD20" s="41"/>
      <c r="KPE20" s="41"/>
      <c r="KPF20" s="41"/>
      <c r="KPG20" s="41"/>
      <c r="KPH20" s="41"/>
      <c r="KPI20" s="41"/>
      <c r="KPJ20" s="41"/>
      <c r="KPK20" s="41"/>
      <c r="KPL20" s="41"/>
      <c r="KPM20" s="41"/>
      <c r="KPN20" s="41"/>
      <c r="KPO20" s="41"/>
      <c r="KPP20" s="41"/>
      <c r="KPQ20" s="41"/>
      <c r="KPR20" s="41"/>
      <c r="KPS20" s="41"/>
      <c r="KPT20" s="41"/>
      <c r="KPU20" s="41"/>
      <c r="KPV20" s="41"/>
      <c r="KPW20" s="41"/>
      <c r="KPX20" s="41"/>
      <c r="KPY20" s="41"/>
      <c r="KPZ20" s="41"/>
      <c r="KQA20" s="41"/>
      <c r="KQB20" s="41"/>
      <c r="KQC20" s="41"/>
      <c r="KQD20" s="41"/>
      <c r="KQE20" s="41"/>
      <c r="KQF20" s="41"/>
      <c r="KQG20" s="41"/>
      <c r="KQH20" s="41"/>
      <c r="KQI20" s="41"/>
      <c r="KQJ20" s="41"/>
      <c r="KQK20" s="41"/>
      <c r="KQL20" s="41"/>
      <c r="KQM20" s="41"/>
      <c r="KQN20" s="41"/>
      <c r="KQO20" s="41"/>
      <c r="KQP20" s="41"/>
      <c r="KQQ20" s="41"/>
      <c r="KQR20" s="41"/>
      <c r="KQS20" s="41"/>
      <c r="KQT20" s="41"/>
      <c r="KQU20" s="41"/>
      <c r="KQV20" s="41"/>
      <c r="KQW20" s="41"/>
      <c r="KQX20" s="41"/>
      <c r="KQY20" s="41"/>
      <c r="KQZ20" s="41"/>
      <c r="KRA20" s="41"/>
      <c r="KRB20" s="41"/>
      <c r="KRC20" s="41"/>
      <c r="KRD20" s="41"/>
      <c r="KRE20" s="41"/>
      <c r="KRF20" s="41"/>
      <c r="KRG20" s="41"/>
      <c r="KRH20" s="41"/>
      <c r="KRI20" s="41"/>
      <c r="KRJ20" s="41"/>
      <c r="KRK20" s="41"/>
      <c r="KRL20" s="41"/>
      <c r="KRM20" s="41"/>
      <c r="KRN20" s="41"/>
      <c r="KRO20" s="41"/>
      <c r="KRP20" s="41"/>
      <c r="KRQ20" s="41"/>
      <c r="KRR20" s="41"/>
      <c r="KRS20" s="41"/>
      <c r="KRT20" s="41"/>
      <c r="KRU20" s="41"/>
      <c r="KRV20" s="41"/>
      <c r="KRW20" s="41"/>
      <c r="KRX20" s="41"/>
      <c r="KRY20" s="41"/>
      <c r="KRZ20" s="41"/>
      <c r="KSA20" s="41"/>
      <c r="KSB20" s="41"/>
      <c r="KSC20" s="41"/>
      <c r="KSD20" s="41"/>
      <c r="KSE20" s="41"/>
      <c r="KSF20" s="41"/>
      <c r="KSG20" s="41"/>
      <c r="KSH20" s="41"/>
      <c r="KSI20" s="41"/>
      <c r="KSJ20" s="41"/>
      <c r="KSK20" s="41"/>
      <c r="KSL20" s="41"/>
      <c r="KSM20" s="41"/>
      <c r="KSN20" s="41"/>
      <c r="KSO20" s="41"/>
      <c r="KSP20" s="41"/>
      <c r="KSQ20" s="41"/>
      <c r="KSR20" s="41"/>
      <c r="KSS20" s="41"/>
      <c r="KST20" s="41"/>
      <c r="KSU20" s="41"/>
      <c r="KSV20" s="41"/>
      <c r="KSW20" s="41"/>
      <c r="KSX20" s="41"/>
      <c r="KSY20" s="41"/>
      <c r="KSZ20" s="41"/>
      <c r="KTA20" s="41"/>
      <c r="KTB20" s="41"/>
      <c r="KTC20" s="41"/>
      <c r="KTD20" s="41"/>
      <c r="KTE20" s="41"/>
      <c r="KTF20" s="41"/>
      <c r="KTG20" s="41"/>
      <c r="KTH20" s="41"/>
      <c r="KTI20" s="41"/>
      <c r="KTJ20" s="41"/>
      <c r="KTK20" s="41"/>
      <c r="KTL20" s="41"/>
      <c r="KTM20" s="41"/>
      <c r="KTN20" s="41"/>
      <c r="KTO20" s="41"/>
      <c r="KTP20" s="41"/>
      <c r="KTQ20" s="41"/>
      <c r="KTR20" s="41"/>
      <c r="KTS20" s="41"/>
      <c r="KTT20" s="41"/>
      <c r="KTU20" s="41"/>
      <c r="KTV20" s="41"/>
      <c r="KTW20" s="41"/>
      <c r="KTX20" s="41"/>
      <c r="KTY20" s="41"/>
      <c r="KTZ20" s="41"/>
      <c r="KUA20" s="41"/>
      <c r="KUB20" s="41"/>
      <c r="KUC20" s="41"/>
      <c r="KUD20" s="41"/>
      <c r="KUE20" s="41"/>
      <c r="KUF20" s="41"/>
      <c r="KUG20" s="41"/>
      <c r="KUH20" s="41"/>
      <c r="KUI20" s="41"/>
      <c r="KUJ20" s="41"/>
      <c r="KUK20" s="41"/>
      <c r="KUL20" s="41"/>
      <c r="KUM20" s="41"/>
      <c r="KUN20" s="41"/>
      <c r="KUO20" s="41"/>
      <c r="KUP20" s="41"/>
      <c r="KUQ20" s="41"/>
      <c r="KUR20" s="41"/>
      <c r="KUS20" s="41"/>
      <c r="KUT20" s="41"/>
      <c r="KUU20" s="41"/>
      <c r="KUV20" s="41"/>
      <c r="KUW20" s="41"/>
      <c r="KUX20" s="41"/>
      <c r="KUY20" s="41"/>
      <c r="KUZ20" s="41"/>
      <c r="KVA20" s="41"/>
      <c r="KVB20" s="41"/>
      <c r="KVC20" s="41"/>
      <c r="KVD20" s="41"/>
      <c r="KVE20" s="41"/>
      <c r="KVF20" s="41"/>
      <c r="KVG20" s="41"/>
      <c r="KVH20" s="41"/>
      <c r="KVI20" s="41"/>
      <c r="KVJ20" s="41"/>
      <c r="KVK20" s="41"/>
      <c r="KVL20" s="41"/>
      <c r="KVM20" s="41"/>
      <c r="KVN20" s="41"/>
      <c r="KVO20" s="41"/>
      <c r="KVP20" s="41"/>
      <c r="KVQ20" s="41"/>
      <c r="KVR20" s="41"/>
      <c r="KVS20" s="41"/>
      <c r="KVT20" s="41"/>
      <c r="KVU20" s="41"/>
      <c r="KVV20" s="41"/>
      <c r="KVW20" s="41"/>
      <c r="KVX20" s="41"/>
      <c r="KVY20" s="41"/>
      <c r="KVZ20" s="41"/>
      <c r="KWA20" s="41"/>
      <c r="KWB20" s="41"/>
      <c r="KWC20" s="41"/>
      <c r="KWD20" s="41"/>
      <c r="KWE20" s="41"/>
      <c r="KWF20" s="41"/>
      <c r="KWG20" s="41"/>
      <c r="KWH20" s="41"/>
      <c r="KWI20" s="41"/>
      <c r="KWJ20" s="41"/>
      <c r="KWK20" s="41"/>
      <c r="KWL20" s="41"/>
      <c r="KWM20" s="41"/>
      <c r="KWN20" s="41"/>
      <c r="KWO20" s="41"/>
      <c r="KWP20" s="41"/>
      <c r="KWQ20" s="41"/>
      <c r="KWR20" s="41"/>
      <c r="KWS20" s="41"/>
      <c r="KWT20" s="41"/>
      <c r="KWU20" s="41"/>
      <c r="KWV20" s="41"/>
      <c r="KWW20" s="41"/>
      <c r="KWX20" s="41"/>
      <c r="KWY20" s="41"/>
      <c r="KWZ20" s="41"/>
      <c r="KXA20" s="41"/>
      <c r="KXB20" s="41"/>
      <c r="KXC20" s="41"/>
      <c r="KXD20" s="41"/>
      <c r="KXE20" s="41"/>
      <c r="KXF20" s="41"/>
      <c r="KXG20" s="41"/>
      <c r="KXH20" s="41"/>
      <c r="KXI20" s="41"/>
      <c r="KXJ20" s="41"/>
      <c r="KXK20" s="41"/>
      <c r="KXL20" s="41"/>
      <c r="KXM20" s="41"/>
      <c r="KXN20" s="41"/>
      <c r="KXO20" s="41"/>
      <c r="KXP20" s="41"/>
      <c r="KXQ20" s="41"/>
      <c r="KXR20" s="41"/>
      <c r="KXS20" s="41"/>
      <c r="KXT20" s="41"/>
      <c r="KXU20" s="41"/>
      <c r="KXV20" s="41"/>
      <c r="KXW20" s="41"/>
      <c r="KXX20" s="41"/>
      <c r="KXY20" s="41"/>
      <c r="KXZ20" s="41"/>
      <c r="KYA20" s="41"/>
      <c r="KYB20" s="41"/>
      <c r="KYC20" s="41"/>
      <c r="KYD20" s="41"/>
      <c r="KYE20" s="41"/>
      <c r="KYF20" s="41"/>
      <c r="KYG20" s="41"/>
      <c r="KYH20" s="41"/>
      <c r="KYI20" s="41"/>
      <c r="KYJ20" s="41"/>
      <c r="KYK20" s="41"/>
      <c r="KYL20" s="41"/>
      <c r="KYM20" s="41"/>
      <c r="KYN20" s="41"/>
      <c r="KYO20" s="41"/>
      <c r="KYP20" s="41"/>
      <c r="KYQ20" s="41"/>
      <c r="KYR20" s="41"/>
      <c r="KYS20" s="41"/>
      <c r="KYT20" s="41"/>
      <c r="KYU20" s="41"/>
      <c r="KYV20" s="41"/>
      <c r="KYW20" s="41"/>
      <c r="KYX20" s="41"/>
      <c r="KYY20" s="41"/>
      <c r="KYZ20" s="41"/>
      <c r="KZA20" s="41"/>
      <c r="KZB20" s="41"/>
      <c r="KZC20" s="41"/>
      <c r="KZD20" s="41"/>
      <c r="KZE20" s="41"/>
      <c r="KZF20" s="41"/>
      <c r="KZG20" s="41"/>
      <c r="KZH20" s="41"/>
      <c r="KZI20" s="41"/>
      <c r="KZJ20" s="41"/>
      <c r="KZK20" s="41"/>
      <c r="KZL20" s="41"/>
      <c r="KZM20" s="41"/>
      <c r="KZN20" s="41"/>
      <c r="KZO20" s="41"/>
      <c r="KZP20" s="41"/>
      <c r="KZQ20" s="41"/>
      <c r="KZR20" s="41"/>
      <c r="KZS20" s="41"/>
      <c r="KZT20" s="41"/>
      <c r="KZU20" s="41"/>
      <c r="KZV20" s="41"/>
      <c r="KZW20" s="41"/>
      <c r="KZX20" s="41"/>
      <c r="KZY20" s="41"/>
      <c r="KZZ20" s="41"/>
      <c r="LAA20" s="41"/>
      <c r="LAB20" s="41"/>
      <c r="LAC20" s="41"/>
      <c r="LAD20" s="41"/>
      <c r="LAE20" s="41"/>
      <c r="LAF20" s="41"/>
      <c r="LAG20" s="41"/>
      <c r="LAH20" s="41"/>
      <c r="LAI20" s="41"/>
      <c r="LAJ20" s="41"/>
      <c r="LAK20" s="41"/>
      <c r="LAL20" s="41"/>
      <c r="LAM20" s="41"/>
      <c r="LAN20" s="41"/>
      <c r="LAO20" s="41"/>
      <c r="LAP20" s="41"/>
      <c r="LAQ20" s="41"/>
      <c r="LAR20" s="41"/>
      <c r="LAS20" s="41"/>
      <c r="LAT20" s="41"/>
      <c r="LAU20" s="41"/>
      <c r="LAV20" s="41"/>
      <c r="LAW20" s="41"/>
      <c r="LAX20" s="41"/>
      <c r="LAY20" s="41"/>
      <c r="LAZ20" s="41"/>
      <c r="LBA20" s="41"/>
      <c r="LBB20" s="41"/>
      <c r="LBC20" s="41"/>
      <c r="LBD20" s="41"/>
      <c r="LBE20" s="41"/>
      <c r="LBF20" s="41"/>
      <c r="LBG20" s="41"/>
      <c r="LBH20" s="41"/>
      <c r="LBI20" s="41"/>
      <c r="LBJ20" s="41"/>
      <c r="LBK20" s="41"/>
      <c r="LBL20" s="41"/>
      <c r="LBM20" s="41"/>
      <c r="LBN20" s="41"/>
      <c r="LBO20" s="41"/>
      <c r="LBP20" s="41"/>
      <c r="LBQ20" s="41"/>
      <c r="LBR20" s="41"/>
      <c r="LBS20" s="41"/>
      <c r="LBT20" s="41"/>
      <c r="LBU20" s="41"/>
      <c r="LBV20" s="41"/>
      <c r="LBW20" s="41"/>
      <c r="LBX20" s="41"/>
      <c r="LBY20" s="41"/>
      <c r="LBZ20" s="41"/>
      <c r="LCA20" s="41"/>
      <c r="LCB20" s="41"/>
      <c r="LCC20" s="41"/>
      <c r="LCD20" s="41"/>
      <c r="LCE20" s="41"/>
      <c r="LCF20" s="41"/>
      <c r="LCG20" s="41"/>
      <c r="LCH20" s="41"/>
      <c r="LCI20" s="41"/>
      <c r="LCJ20" s="41"/>
      <c r="LCK20" s="41"/>
      <c r="LCL20" s="41"/>
      <c r="LCM20" s="41"/>
      <c r="LCN20" s="41"/>
      <c r="LCO20" s="41"/>
      <c r="LCP20" s="41"/>
      <c r="LCQ20" s="41"/>
      <c r="LCR20" s="41"/>
      <c r="LCS20" s="41"/>
      <c r="LCT20" s="41"/>
      <c r="LCU20" s="41"/>
      <c r="LCV20" s="41"/>
      <c r="LCW20" s="41"/>
      <c r="LCX20" s="41"/>
      <c r="LCY20" s="41"/>
      <c r="LCZ20" s="41"/>
      <c r="LDA20" s="41"/>
      <c r="LDB20" s="41"/>
      <c r="LDC20" s="41"/>
      <c r="LDD20" s="41"/>
      <c r="LDE20" s="41"/>
      <c r="LDF20" s="41"/>
      <c r="LDG20" s="41"/>
      <c r="LDH20" s="41"/>
      <c r="LDI20" s="41"/>
      <c r="LDJ20" s="41"/>
      <c r="LDK20" s="41"/>
      <c r="LDL20" s="41"/>
      <c r="LDM20" s="41"/>
      <c r="LDN20" s="41"/>
      <c r="LDO20" s="41"/>
      <c r="LDP20" s="41"/>
      <c r="LDQ20" s="41"/>
      <c r="LDR20" s="41"/>
      <c r="LDS20" s="41"/>
      <c r="LDT20" s="41"/>
      <c r="LDU20" s="41"/>
      <c r="LDV20" s="41"/>
      <c r="LDW20" s="41"/>
      <c r="LDX20" s="41"/>
      <c r="LDY20" s="41"/>
      <c r="LDZ20" s="41"/>
      <c r="LEA20" s="41"/>
      <c r="LEB20" s="41"/>
      <c r="LEC20" s="41"/>
      <c r="LED20" s="41"/>
      <c r="LEE20" s="41"/>
      <c r="LEF20" s="41"/>
      <c r="LEG20" s="41"/>
      <c r="LEH20" s="41"/>
      <c r="LEI20" s="41"/>
      <c r="LEJ20" s="41"/>
      <c r="LEK20" s="41"/>
      <c r="LEL20" s="41"/>
      <c r="LEM20" s="41"/>
      <c r="LEN20" s="41"/>
      <c r="LEO20" s="41"/>
      <c r="LEP20" s="41"/>
      <c r="LEQ20" s="41"/>
      <c r="LER20" s="41"/>
      <c r="LES20" s="41"/>
      <c r="LET20" s="41"/>
      <c r="LEU20" s="41"/>
      <c r="LEV20" s="41"/>
      <c r="LEW20" s="41"/>
      <c r="LEX20" s="41"/>
      <c r="LEY20" s="41"/>
      <c r="LEZ20" s="41"/>
      <c r="LFA20" s="41"/>
      <c r="LFB20" s="41"/>
      <c r="LFC20" s="41"/>
      <c r="LFD20" s="41"/>
      <c r="LFE20" s="41"/>
      <c r="LFF20" s="41"/>
      <c r="LFG20" s="41"/>
      <c r="LFH20" s="41"/>
      <c r="LFI20" s="41"/>
      <c r="LFJ20" s="41"/>
      <c r="LFK20" s="41"/>
      <c r="LFL20" s="41"/>
      <c r="LFM20" s="41"/>
      <c r="LFN20" s="41"/>
      <c r="LFO20" s="41"/>
      <c r="LFP20" s="41"/>
      <c r="LFQ20" s="41"/>
      <c r="LFR20" s="41"/>
      <c r="LFS20" s="41"/>
      <c r="LFT20" s="41"/>
      <c r="LFU20" s="41"/>
      <c r="LFV20" s="41"/>
      <c r="LFW20" s="41"/>
      <c r="LFX20" s="41"/>
      <c r="LFY20" s="41"/>
      <c r="LFZ20" s="41"/>
      <c r="LGA20" s="41"/>
      <c r="LGB20" s="41"/>
      <c r="LGC20" s="41"/>
      <c r="LGD20" s="41"/>
      <c r="LGE20" s="41"/>
      <c r="LGF20" s="41"/>
      <c r="LGG20" s="41"/>
      <c r="LGH20" s="41"/>
      <c r="LGI20" s="41"/>
      <c r="LGJ20" s="41"/>
      <c r="LGK20" s="41"/>
      <c r="LGL20" s="41"/>
      <c r="LGM20" s="41"/>
      <c r="LGN20" s="41"/>
      <c r="LGO20" s="41"/>
      <c r="LGP20" s="41"/>
      <c r="LGQ20" s="41"/>
      <c r="LGR20" s="41"/>
      <c r="LGS20" s="41"/>
      <c r="LGT20" s="41"/>
      <c r="LGU20" s="41"/>
      <c r="LGV20" s="41"/>
      <c r="LGW20" s="41"/>
      <c r="LGX20" s="41"/>
      <c r="LGY20" s="41"/>
      <c r="LGZ20" s="41"/>
      <c r="LHA20" s="41"/>
      <c r="LHB20" s="41"/>
      <c r="LHC20" s="41"/>
      <c r="LHD20" s="41"/>
      <c r="LHE20" s="41"/>
      <c r="LHF20" s="41"/>
      <c r="LHG20" s="41"/>
      <c r="LHH20" s="41"/>
      <c r="LHI20" s="41"/>
      <c r="LHJ20" s="41"/>
      <c r="LHK20" s="41"/>
      <c r="LHL20" s="41"/>
      <c r="LHM20" s="41"/>
      <c r="LHN20" s="41"/>
      <c r="LHO20" s="41"/>
      <c r="LHP20" s="41"/>
      <c r="LHQ20" s="41"/>
      <c r="LHR20" s="41"/>
      <c r="LHS20" s="41"/>
      <c r="LHT20" s="41"/>
      <c r="LHU20" s="41"/>
      <c r="LHV20" s="41"/>
      <c r="LHW20" s="41"/>
      <c r="LHX20" s="41"/>
      <c r="LHY20" s="41"/>
      <c r="LHZ20" s="41"/>
      <c r="LIA20" s="41"/>
      <c r="LIB20" s="41"/>
      <c r="LIC20" s="41"/>
      <c r="LID20" s="41"/>
      <c r="LIE20" s="41"/>
      <c r="LIF20" s="41"/>
      <c r="LIG20" s="41"/>
      <c r="LIH20" s="41"/>
      <c r="LII20" s="41"/>
      <c r="LIJ20" s="41"/>
      <c r="LIK20" s="41"/>
      <c r="LIL20" s="41"/>
      <c r="LIM20" s="41"/>
      <c r="LIN20" s="41"/>
      <c r="LIO20" s="41"/>
      <c r="LIP20" s="41"/>
      <c r="LIQ20" s="41"/>
      <c r="LIR20" s="41"/>
      <c r="LIS20" s="41"/>
      <c r="LIT20" s="41"/>
      <c r="LIU20" s="41"/>
      <c r="LIV20" s="41"/>
      <c r="LIW20" s="41"/>
      <c r="LIX20" s="41"/>
      <c r="LIY20" s="41"/>
      <c r="LIZ20" s="41"/>
      <c r="LJA20" s="41"/>
      <c r="LJB20" s="41"/>
      <c r="LJC20" s="41"/>
      <c r="LJD20" s="41"/>
      <c r="LJE20" s="41"/>
      <c r="LJF20" s="41"/>
      <c r="LJG20" s="41"/>
      <c r="LJH20" s="41"/>
      <c r="LJI20" s="41"/>
      <c r="LJJ20" s="41"/>
      <c r="LJK20" s="41"/>
      <c r="LJL20" s="41"/>
      <c r="LJM20" s="41"/>
      <c r="LJN20" s="41"/>
      <c r="LJO20" s="41"/>
      <c r="LJP20" s="41"/>
      <c r="LJQ20" s="41"/>
      <c r="LJR20" s="41"/>
      <c r="LJS20" s="41"/>
      <c r="LJT20" s="41"/>
      <c r="LJU20" s="41"/>
      <c r="LJV20" s="41"/>
      <c r="LJW20" s="41"/>
      <c r="LJX20" s="41"/>
      <c r="LJY20" s="41"/>
      <c r="LJZ20" s="41"/>
      <c r="LKA20" s="41"/>
      <c r="LKB20" s="41"/>
      <c r="LKC20" s="41"/>
      <c r="LKD20" s="41"/>
      <c r="LKE20" s="41"/>
      <c r="LKF20" s="41"/>
      <c r="LKG20" s="41"/>
      <c r="LKH20" s="41"/>
      <c r="LKI20" s="41"/>
      <c r="LKJ20" s="41"/>
      <c r="LKK20" s="41"/>
      <c r="LKL20" s="41"/>
      <c r="LKM20" s="41"/>
      <c r="LKN20" s="41"/>
      <c r="LKO20" s="41"/>
      <c r="LKP20" s="41"/>
      <c r="LKQ20" s="41"/>
      <c r="LKR20" s="41"/>
      <c r="LKS20" s="41"/>
      <c r="LKT20" s="41"/>
      <c r="LKU20" s="41"/>
      <c r="LKV20" s="41"/>
      <c r="LKW20" s="41"/>
      <c r="LKX20" s="41"/>
      <c r="LKY20" s="41"/>
      <c r="LKZ20" s="41"/>
      <c r="LLA20" s="41"/>
      <c r="LLB20" s="41"/>
      <c r="LLC20" s="41"/>
      <c r="LLD20" s="41"/>
      <c r="LLE20" s="41"/>
      <c r="LLF20" s="41"/>
      <c r="LLG20" s="41"/>
      <c r="LLH20" s="41"/>
      <c r="LLI20" s="41"/>
      <c r="LLJ20" s="41"/>
      <c r="LLK20" s="41"/>
      <c r="LLL20" s="41"/>
      <c r="LLM20" s="41"/>
      <c r="LLN20" s="41"/>
      <c r="LLO20" s="41"/>
      <c r="LLP20" s="41"/>
      <c r="LLQ20" s="41"/>
      <c r="LLR20" s="41"/>
      <c r="LLS20" s="41"/>
      <c r="LLT20" s="41"/>
      <c r="LLU20" s="41"/>
      <c r="LLV20" s="41"/>
      <c r="LLW20" s="41"/>
      <c r="LLX20" s="41"/>
      <c r="LLY20" s="41"/>
      <c r="LLZ20" s="41"/>
      <c r="LMA20" s="41"/>
      <c r="LMB20" s="41"/>
      <c r="LMC20" s="41"/>
      <c r="LMD20" s="41"/>
      <c r="LME20" s="41"/>
      <c r="LMF20" s="41"/>
      <c r="LMG20" s="41"/>
      <c r="LMH20" s="41"/>
      <c r="LMI20" s="41"/>
      <c r="LMJ20" s="41"/>
      <c r="LMK20" s="41"/>
      <c r="LML20" s="41"/>
      <c r="LMM20" s="41"/>
      <c r="LMN20" s="41"/>
      <c r="LMO20" s="41"/>
      <c r="LMP20" s="41"/>
      <c r="LMQ20" s="41"/>
      <c r="LMR20" s="41"/>
      <c r="LMS20" s="41"/>
      <c r="LMT20" s="41"/>
      <c r="LMU20" s="41"/>
      <c r="LMV20" s="41"/>
      <c r="LMW20" s="41"/>
      <c r="LMX20" s="41"/>
      <c r="LMY20" s="41"/>
      <c r="LMZ20" s="41"/>
      <c r="LNA20" s="41"/>
      <c r="LNB20" s="41"/>
      <c r="LNC20" s="41"/>
      <c r="LND20" s="41"/>
      <c r="LNE20" s="41"/>
      <c r="LNF20" s="41"/>
      <c r="LNG20" s="41"/>
      <c r="LNH20" s="41"/>
      <c r="LNI20" s="41"/>
      <c r="LNJ20" s="41"/>
      <c r="LNK20" s="41"/>
      <c r="LNL20" s="41"/>
      <c r="LNM20" s="41"/>
      <c r="LNN20" s="41"/>
      <c r="LNO20" s="41"/>
      <c r="LNP20" s="41"/>
      <c r="LNQ20" s="41"/>
      <c r="LNR20" s="41"/>
      <c r="LNS20" s="41"/>
      <c r="LNT20" s="41"/>
      <c r="LNU20" s="41"/>
      <c r="LNV20" s="41"/>
      <c r="LNW20" s="41"/>
      <c r="LNX20" s="41"/>
      <c r="LNY20" s="41"/>
      <c r="LNZ20" s="41"/>
      <c r="LOA20" s="41"/>
      <c r="LOB20" s="41"/>
      <c r="LOC20" s="41"/>
      <c r="LOD20" s="41"/>
      <c r="LOE20" s="41"/>
      <c r="LOF20" s="41"/>
      <c r="LOG20" s="41"/>
      <c r="LOH20" s="41"/>
      <c r="LOI20" s="41"/>
      <c r="LOJ20" s="41"/>
      <c r="LOK20" s="41"/>
      <c r="LOL20" s="41"/>
      <c r="LOM20" s="41"/>
      <c r="LON20" s="41"/>
      <c r="LOO20" s="41"/>
      <c r="LOP20" s="41"/>
      <c r="LOQ20" s="41"/>
      <c r="LOR20" s="41"/>
      <c r="LOS20" s="41"/>
      <c r="LOT20" s="41"/>
      <c r="LOU20" s="41"/>
      <c r="LOV20" s="41"/>
      <c r="LOW20" s="41"/>
      <c r="LOX20" s="41"/>
      <c r="LOY20" s="41"/>
      <c r="LOZ20" s="41"/>
      <c r="LPA20" s="41"/>
      <c r="LPB20" s="41"/>
      <c r="LPC20" s="41"/>
      <c r="LPD20" s="41"/>
      <c r="LPE20" s="41"/>
      <c r="LPF20" s="41"/>
      <c r="LPG20" s="41"/>
      <c r="LPH20" s="41"/>
      <c r="LPI20" s="41"/>
      <c r="LPJ20" s="41"/>
      <c r="LPK20" s="41"/>
      <c r="LPL20" s="41"/>
      <c r="LPM20" s="41"/>
      <c r="LPN20" s="41"/>
      <c r="LPO20" s="41"/>
      <c r="LPP20" s="41"/>
      <c r="LPQ20" s="41"/>
      <c r="LPR20" s="41"/>
      <c r="LPS20" s="41"/>
      <c r="LPT20" s="41"/>
      <c r="LPU20" s="41"/>
      <c r="LPV20" s="41"/>
      <c r="LPW20" s="41"/>
      <c r="LPX20" s="41"/>
      <c r="LPY20" s="41"/>
      <c r="LPZ20" s="41"/>
      <c r="LQA20" s="41"/>
      <c r="LQB20" s="41"/>
      <c r="LQC20" s="41"/>
      <c r="LQD20" s="41"/>
      <c r="LQE20" s="41"/>
      <c r="LQF20" s="41"/>
      <c r="LQG20" s="41"/>
      <c r="LQH20" s="41"/>
      <c r="LQI20" s="41"/>
      <c r="LQJ20" s="41"/>
      <c r="LQK20" s="41"/>
      <c r="LQL20" s="41"/>
      <c r="LQM20" s="41"/>
      <c r="LQN20" s="41"/>
      <c r="LQO20" s="41"/>
      <c r="LQP20" s="41"/>
      <c r="LQQ20" s="41"/>
      <c r="LQR20" s="41"/>
      <c r="LQS20" s="41"/>
      <c r="LQT20" s="41"/>
      <c r="LQU20" s="41"/>
      <c r="LQV20" s="41"/>
      <c r="LQW20" s="41"/>
      <c r="LQX20" s="41"/>
      <c r="LQY20" s="41"/>
      <c r="LQZ20" s="41"/>
      <c r="LRA20" s="41"/>
      <c r="LRB20" s="41"/>
      <c r="LRC20" s="41"/>
      <c r="LRD20" s="41"/>
      <c r="LRE20" s="41"/>
      <c r="LRF20" s="41"/>
      <c r="LRG20" s="41"/>
      <c r="LRH20" s="41"/>
      <c r="LRI20" s="41"/>
      <c r="LRJ20" s="41"/>
      <c r="LRK20" s="41"/>
      <c r="LRL20" s="41"/>
      <c r="LRM20" s="41"/>
      <c r="LRN20" s="41"/>
      <c r="LRO20" s="41"/>
      <c r="LRP20" s="41"/>
      <c r="LRQ20" s="41"/>
      <c r="LRR20" s="41"/>
      <c r="LRS20" s="41"/>
      <c r="LRT20" s="41"/>
      <c r="LRU20" s="41"/>
      <c r="LRV20" s="41"/>
      <c r="LRW20" s="41"/>
      <c r="LRX20" s="41"/>
      <c r="LRY20" s="41"/>
      <c r="LRZ20" s="41"/>
      <c r="LSA20" s="41"/>
      <c r="LSB20" s="41"/>
      <c r="LSC20" s="41"/>
      <c r="LSD20" s="41"/>
      <c r="LSE20" s="41"/>
      <c r="LSF20" s="41"/>
      <c r="LSG20" s="41"/>
      <c r="LSH20" s="41"/>
      <c r="LSI20" s="41"/>
      <c r="LSJ20" s="41"/>
      <c r="LSK20" s="41"/>
      <c r="LSL20" s="41"/>
      <c r="LSM20" s="41"/>
      <c r="LSN20" s="41"/>
      <c r="LSO20" s="41"/>
      <c r="LSP20" s="41"/>
      <c r="LSQ20" s="41"/>
      <c r="LSR20" s="41"/>
      <c r="LSS20" s="41"/>
      <c r="LST20" s="41"/>
      <c r="LSU20" s="41"/>
      <c r="LSV20" s="41"/>
      <c r="LSW20" s="41"/>
      <c r="LSX20" s="41"/>
      <c r="LSY20" s="41"/>
      <c r="LSZ20" s="41"/>
      <c r="LTA20" s="41"/>
      <c r="LTB20" s="41"/>
      <c r="LTC20" s="41"/>
      <c r="LTD20" s="41"/>
      <c r="LTE20" s="41"/>
      <c r="LTF20" s="41"/>
      <c r="LTG20" s="41"/>
      <c r="LTH20" s="41"/>
      <c r="LTI20" s="41"/>
      <c r="LTJ20" s="41"/>
      <c r="LTK20" s="41"/>
      <c r="LTL20" s="41"/>
      <c r="LTM20" s="41"/>
      <c r="LTN20" s="41"/>
      <c r="LTO20" s="41"/>
      <c r="LTP20" s="41"/>
      <c r="LTQ20" s="41"/>
      <c r="LTR20" s="41"/>
      <c r="LTS20" s="41"/>
      <c r="LTT20" s="41"/>
      <c r="LTU20" s="41"/>
      <c r="LTV20" s="41"/>
      <c r="LTW20" s="41"/>
      <c r="LTX20" s="41"/>
      <c r="LTY20" s="41"/>
      <c r="LTZ20" s="41"/>
      <c r="LUA20" s="41"/>
      <c r="LUB20" s="41"/>
      <c r="LUC20" s="41"/>
      <c r="LUD20" s="41"/>
      <c r="LUE20" s="41"/>
      <c r="LUF20" s="41"/>
      <c r="LUG20" s="41"/>
      <c r="LUH20" s="41"/>
      <c r="LUI20" s="41"/>
      <c r="LUJ20" s="41"/>
      <c r="LUK20" s="41"/>
      <c r="LUL20" s="41"/>
      <c r="LUM20" s="41"/>
      <c r="LUN20" s="41"/>
      <c r="LUO20" s="41"/>
      <c r="LUP20" s="41"/>
      <c r="LUQ20" s="41"/>
      <c r="LUR20" s="41"/>
      <c r="LUS20" s="41"/>
      <c r="LUT20" s="41"/>
      <c r="LUU20" s="41"/>
      <c r="LUV20" s="41"/>
      <c r="LUW20" s="41"/>
      <c r="LUX20" s="41"/>
      <c r="LUY20" s="41"/>
      <c r="LUZ20" s="41"/>
      <c r="LVA20" s="41"/>
      <c r="LVB20" s="41"/>
      <c r="LVC20" s="41"/>
      <c r="LVD20" s="41"/>
      <c r="LVE20" s="41"/>
      <c r="LVF20" s="41"/>
      <c r="LVG20" s="41"/>
      <c r="LVH20" s="41"/>
      <c r="LVI20" s="41"/>
      <c r="LVJ20" s="41"/>
      <c r="LVK20" s="41"/>
      <c r="LVL20" s="41"/>
      <c r="LVM20" s="41"/>
      <c r="LVN20" s="41"/>
      <c r="LVO20" s="41"/>
      <c r="LVP20" s="41"/>
      <c r="LVQ20" s="41"/>
      <c r="LVR20" s="41"/>
      <c r="LVS20" s="41"/>
      <c r="LVT20" s="41"/>
      <c r="LVU20" s="41"/>
      <c r="LVV20" s="41"/>
      <c r="LVW20" s="41"/>
      <c r="LVX20" s="41"/>
      <c r="LVY20" s="41"/>
      <c r="LVZ20" s="41"/>
      <c r="LWA20" s="41"/>
      <c r="LWB20" s="41"/>
      <c r="LWC20" s="41"/>
      <c r="LWD20" s="41"/>
      <c r="LWE20" s="41"/>
      <c r="LWF20" s="41"/>
      <c r="LWG20" s="41"/>
      <c r="LWH20" s="41"/>
      <c r="LWI20" s="41"/>
      <c r="LWJ20" s="41"/>
      <c r="LWK20" s="41"/>
      <c r="LWL20" s="41"/>
      <c r="LWM20" s="41"/>
      <c r="LWN20" s="41"/>
      <c r="LWO20" s="41"/>
      <c r="LWP20" s="41"/>
      <c r="LWQ20" s="41"/>
      <c r="LWR20" s="41"/>
      <c r="LWS20" s="41"/>
      <c r="LWT20" s="41"/>
      <c r="LWU20" s="41"/>
      <c r="LWV20" s="41"/>
      <c r="LWW20" s="41"/>
      <c r="LWX20" s="41"/>
      <c r="LWY20" s="41"/>
      <c r="LWZ20" s="41"/>
      <c r="LXA20" s="41"/>
      <c r="LXB20" s="41"/>
      <c r="LXC20" s="41"/>
      <c r="LXD20" s="41"/>
      <c r="LXE20" s="41"/>
      <c r="LXF20" s="41"/>
      <c r="LXG20" s="41"/>
      <c r="LXH20" s="41"/>
      <c r="LXI20" s="41"/>
      <c r="LXJ20" s="41"/>
      <c r="LXK20" s="41"/>
      <c r="LXL20" s="41"/>
      <c r="LXM20" s="41"/>
      <c r="LXN20" s="41"/>
      <c r="LXO20" s="41"/>
      <c r="LXP20" s="41"/>
      <c r="LXQ20" s="41"/>
      <c r="LXR20" s="41"/>
      <c r="LXS20" s="41"/>
      <c r="LXT20" s="41"/>
      <c r="LXU20" s="41"/>
      <c r="LXV20" s="41"/>
      <c r="LXW20" s="41"/>
      <c r="LXX20" s="41"/>
      <c r="LXY20" s="41"/>
      <c r="LXZ20" s="41"/>
      <c r="LYA20" s="41"/>
      <c r="LYB20" s="41"/>
      <c r="LYC20" s="41"/>
      <c r="LYD20" s="41"/>
      <c r="LYE20" s="41"/>
      <c r="LYF20" s="41"/>
      <c r="LYG20" s="41"/>
      <c r="LYH20" s="41"/>
      <c r="LYI20" s="41"/>
      <c r="LYJ20" s="41"/>
      <c r="LYK20" s="41"/>
      <c r="LYL20" s="41"/>
      <c r="LYM20" s="41"/>
      <c r="LYN20" s="41"/>
      <c r="LYO20" s="41"/>
      <c r="LYP20" s="41"/>
      <c r="LYQ20" s="41"/>
      <c r="LYR20" s="41"/>
      <c r="LYS20" s="41"/>
      <c r="LYT20" s="41"/>
      <c r="LYU20" s="41"/>
      <c r="LYV20" s="41"/>
      <c r="LYW20" s="41"/>
      <c r="LYX20" s="41"/>
      <c r="LYY20" s="41"/>
      <c r="LYZ20" s="41"/>
      <c r="LZA20" s="41"/>
      <c r="LZB20" s="41"/>
      <c r="LZC20" s="41"/>
      <c r="LZD20" s="41"/>
      <c r="LZE20" s="41"/>
      <c r="LZF20" s="41"/>
      <c r="LZG20" s="41"/>
      <c r="LZH20" s="41"/>
      <c r="LZI20" s="41"/>
      <c r="LZJ20" s="41"/>
      <c r="LZK20" s="41"/>
      <c r="LZL20" s="41"/>
      <c r="LZM20" s="41"/>
      <c r="LZN20" s="41"/>
      <c r="LZO20" s="41"/>
      <c r="LZP20" s="41"/>
      <c r="LZQ20" s="41"/>
      <c r="LZR20" s="41"/>
      <c r="LZS20" s="41"/>
      <c r="LZT20" s="41"/>
      <c r="LZU20" s="41"/>
      <c r="LZV20" s="41"/>
      <c r="LZW20" s="41"/>
      <c r="LZX20" s="41"/>
      <c r="LZY20" s="41"/>
      <c r="LZZ20" s="41"/>
      <c r="MAA20" s="41"/>
      <c r="MAB20" s="41"/>
      <c r="MAC20" s="41"/>
      <c r="MAD20" s="41"/>
      <c r="MAE20" s="41"/>
      <c r="MAF20" s="41"/>
      <c r="MAG20" s="41"/>
      <c r="MAH20" s="41"/>
      <c r="MAI20" s="41"/>
      <c r="MAJ20" s="41"/>
      <c r="MAK20" s="41"/>
      <c r="MAL20" s="41"/>
      <c r="MAM20" s="41"/>
      <c r="MAN20" s="41"/>
      <c r="MAO20" s="41"/>
      <c r="MAP20" s="41"/>
      <c r="MAQ20" s="41"/>
      <c r="MAR20" s="41"/>
      <c r="MAS20" s="41"/>
      <c r="MAT20" s="41"/>
      <c r="MAU20" s="41"/>
      <c r="MAV20" s="41"/>
      <c r="MAW20" s="41"/>
      <c r="MAX20" s="41"/>
      <c r="MAY20" s="41"/>
      <c r="MAZ20" s="41"/>
      <c r="MBA20" s="41"/>
      <c r="MBB20" s="41"/>
      <c r="MBC20" s="41"/>
      <c r="MBD20" s="41"/>
      <c r="MBE20" s="41"/>
      <c r="MBF20" s="41"/>
      <c r="MBG20" s="41"/>
      <c r="MBH20" s="41"/>
      <c r="MBI20" s="41"/>
      <c r="MBJ20" s="41"/>
      <c r="MBK20" s="41"/>
      <c r="MBL20" s="41"/>
      <c r="MBM20" s="41"/>
      <c r="MBN20" s="41"/>
      <c r="MBO20" s="41"/>
      <c r="MBP20" s="41"/>
      <c r="MBQ20" s="41"/>
      <c r="MBR20" s="41"/>
      <c r="MBS20" s="41"/>
      <c r="MBT20" s="41"/>
      <c r="MBU20" s="41"/>
      <c r="MBV20" s="41"/>
      <c r="MBW20" s="41"/>
      <c r="MBX20" s="41"/>
      <c r="MBY20" s="41"/>
      <c r="MBZ20" s="41"/>
      <c r="MCA20" s="41"/>
      <c r="MCB20" s="41"/>
      <c r="MCC20" s="41"/>
      <c r="MCD20" s="41"/>
      <c r="MCE20" s="41"/>
      <c r="MCF20" s="41"/>
      <c r="MCG20" s="41"/>
      <c r="MCH20" s="41"/>
      <c r="MCI20" s="41"/>
      <c r="MCJ20" s="41"/>
      <c r="MCK20" s="41"/>
      <c r="MCL20" s="41"/>
      <c r="MCM20" s="41"/>
      <c r="MCN20" s="41"/>
      <c r="MCO20" s="41"/>
      <c r="MCP20" s="41"/>
      <c r="MCQ20" s="41"/>
      <c r="MCR20" s="41"/>
      <c r="MCS20" s="41"/>
      <c r="MCT20" s="41"/>
      <c r="MCU20" s="41"/>
      <c r="MCV20" s="41"/>
      <c r="MCW20" s="41"/>
      <c r="MCX20" s="41"/>
      <c r="MCY20" s="41"/>
      <c r="MCZ20" s="41"/>
      <c r="MDA20" s="41"/>
      <c r="MDB20" s="41"/>
      <c r="MDC20" s="41"/>
      <c r="MDD20" s="41"/>
      <c r="MDE20" s="41"/>
      <c r="MDF20" s="41"/>
      <c r="MDG20" s="41"/>
      <c r="MDH20" s="41"/>
      <c r="MDI20" s="41"/>
      <c r="MDJ20" s="41"/>
      <c r="MDK20" s="41"/>
      <c r="MDL20" s="41"/>
      <c r="MDM20" s="41"/>
      <c r="MDN20" s="41"/>
      <c r="MDO20" s="41"/>
      <c r="MDP20" s="41"/>
      <c r="MDQ20" s="41"/>
      <c r="MDR20" s="41"/>
      <c r="MDS20" s="41"/>
      <c r="MDT20" s="41"/>
      <c r="MDU20" s="41"/>
      <c r="MDV20" s="41"/>
      <c r="MDW20" s="41"/>
      <c r="MDX20" s="41"/>
      <c r="MDY20" s="41"/>
      <c r="MDZ20" s="41"/>
      <c r="MEA20" s="41"/>
      <c r="MEB20" s="41"/>
      <c r="MEC20" s="41"/>
      <c r="MED20" s="41"/>
      <c r="MEE20" s="41"/>
      <c r="MEF20" s="41"/>
      <c r="MEG20" s="41"/>
      <c r="MEH20" s="41"/>
      <c r="MEI20" s="41"/>
      <c r="MEJ20" s="41"/>
      <c r="MEK20" s="41"/>
      <c r="MEL20" s="41"/>
      <c r="MEM20" s="41"/>
      <c r="MEN20" s="41"/>
      <c r="MEO20" s="41"/>
      <c r="MEP20" s="41"/>
      <c r="MEQ20" s="41"/>
      <c r="MER20" s="41"/>
      <c r="MES20" s="41"/>
      <c r="MET20" s="41"/>
      <c r="MEU20" s="41"/>
      <c r="MEV20" s="41"/>
      <c r="MEW20" s="41"/>
      <c r="MEX20" s="41"/>
      <c r="MEY20" s="41"/>
      <c r="MEZ20" s="41"/>
      <c r="MFA20" s="41"/>
      <c r="MFB20" s="41"/>
      <c r="MFC20" s="41"/>
      <c r="MFD20" s="41"/>
      <c r="MFE20" s="41"/>
      <c r="MFF20" s="41"/>
      <c r="MFG20" s="41"/>
      <c r="MFH20" s="41"/>
      <c r="MFI20" s="41"/>
      <c r="MFJ20" s="41"/>
      <c r="MFK20" s="41"/>
      <c r="MFL20" s="41"/>
      <c r="MFM20" s="41"/>
      <c r="MFN20" s="41"/>
      <c r="MFO20" s="41"/>
      <c r="MFP20" s="41"/>
      <c r="MFQ20" s="41"/>
      <c r="MFR20" s="41"/>
      <c r="MFS20" s="41"/>
      <c r="MFT20" s="41"/>
      <c r="MFU20" s="41"/>
      <c r="MFV20" s="41"/>
      <c r="MFW20" s="41"/>
      <c r="MFX20" s="41"/>
      <c r="MFY20" s="41"/>
      <c r="MFZ20" s="41"/>
      <c r="MGA20" s="41"/>
      <c r="MGB20" s="41"/>
      <c r="MGC20" s="41"/>
      <c r="MGD20" s="41"/>
      <c r="MGE20" s="41"/>
      <c r="MGF20" s="41"/>
      <c r="MGG20" s="41"/>
      <c r="MGH20" s="41"/>
      <c r="MGI20" s="41"/>
      <c r="MGJ20" s="41"/>
      <c r="MGK20" s="41"/>
      <c r="MGL20" s="41"/>
      <c r="MGM20" s="41"/>
      <c r="MGN20" s="41"/>
      <c r="MGO20" s="41"/>
      <c r="MGP20" s="41"/>
      <c r="MGQ20" s="41"/>
      <c r="MGR20" s="41"/>
      <c r="MGS20" s="41"/>
      <c r="MGT20" s="41"/>
      <c r="MGU20" s="41"/>
      <c r="MGV20" s="41"/>
      <c r="MGW20" s="41"/>
      <c r="MGX20" s="41"/>
      <c r="MGY20" s="41"/>
      <c r="MGZ20" s="41"/>
      <c r="MHA20" s="41"/>
      <c r="MHB20" s="41"/>
      <c r="MHC20" s="41"/>
      <c r="MHD20" s="41"/>
      <c r="MHE20" s="41"/>
      <c r="MHF20" s="41"/>
      <c r="MHG20" s="41"/>
      <c r="MHH20" s="41"/>
      <c r="MHI20" s="41"/>
      <c r="MHJ20" s="41"/>
      <c r="MHK20" s="41"/>
      <c r="MHL20" s="41"/>
      <c r="MHM20" s="41"/>
      <c r="MHN20" s="41"/>
      <c r="MHO20" s="41"/>
      <c r="MHP20" s="41"/>
      <c r="MHQ20" s="41"/>
      <c r="MHR20" s="41"/>
      <c r="MHS20" s="41"/>
      <c r="MHT20" s="41"/>
      <c r="MHU20" s="41"/>
      <c r="MHV20" s="41"/>
      <c r="MHW20" s="41"/>
      <c r="MHX20" s="41"/>
      <c r="MHY20" s="41"/>
      <c r="MHZ20" s="41"/>
      <c r="MIA20" s="41"/>
      <c r="MIB20" s="41"/>
      <c r="MIC20" s="41"/>
      <c r="MID20" s="41"/>
      <c r="MIE20" s="41"/>
      <c r="MIF20" s="41"/>
      <c r="MIG20" s="41"/>
      <c r="MIH20" s="41"/>
      <c r="MII20" s="41"/>
      <c r="MIJ20" s="41"/>
      <c r="MIK20" s="41"/>
      <c r="MIL20" s="41"/>
      <c r="MIM20" s="41"/>
      <c r="MIN20" s="41"/>
      <c r="MIO20" s="41"/>
      <c r="MIP20" s="41"/>
      <c r="MIQ20" s="41"/>
      <c r="MIR20" s="41"/>
      <c r="MIS20" s="41"/>
      <c r="MIT20" s="41"/>
      <c r="MIU20" s="41"/>
      <c r="MIV20" s="41"/>
      <c r="MIW20" s="41"/>
      <c r="MIX20" s="41"/>
      <c r="MIY20" s="41"/>
      <c r="MIZ20" s="41"/>
      <c r="MJA20" s="41"/>
      <c r="MJB20" s="41"/>
      <c r="MJC20" s="41"/>
      <c r="MJD20" s="41"/>
      <c r="MJE20" s="41"/>
      <c r="MJF20" s="41"/>
      <c r="MJG20" s="41"/>
      <c r="MJH20" s="41"/>
      <c r="MJI20" s="41"/>
      <c r="MJJ20" s="41"/>
      <c r="MJK20" s="41"/>
      <c r="MJL20" s="41"/>
      <c r="MJM20" s="41"/>
      <c r="MJN20" s="41"/>
      <c r="MJO20" s="41"/>
      <c r="MJP20" s="41"/>
      <c r="MJQ20" s="41"/>
      <c r="MJR20" s="41"/>
      <c r="MJS20" s="41"/>
      <c r="MJT20" s="41"/>
      <c r="MJU20" s="41"/>
      <c r="MJV20" s="41"/>
      <c r="MJW20" s="41"/>
      <c r="MJX20" s="41"/>
      <c r="MJY20" s="41"/>
      <c r="MJZ20" s="41"/>
      <c r="MKA20" s="41"/>
      <c r="MKB20" s="41"/>
      <c r="MKC20" s="41"/>
      <c r="MKD20" s="41"/>
      <c r="MKE20" s="41"/>
      <c r="MKF20" s="41"/>
      <c r="MKG20" s="41"/>
      <c r="MKH20" s="41"/>
      <c r="MKI20" s="41"/>
      <c r="MKJ20" s="41"/>
      <c r="MKK20" s="41"/>
      <c r="MKL20" s="41"/>
      <c r="MKM20" s="41"/>
      <c r="MKN20" s="41"/>
      <c r="MKO20" s="41"/>
      <c r="MKP20" s="41"/>
      <c r="MKQ20" s="41"/>
      <c r="MKR20" s="41"/>
      <c r="MKS20" s="41"/>
      <c r="MKT20" s="41"/>
      <c r="MKU20" s="41"/>
      <c r="MKV20" s="41"/>
      <c r="MKW20" s="41"/>
      <c r="MKX20" s="41"/>
      <c r="MKY20" s="41"/>
      <c r="MKZ20" s="41"/>
      <c r="MLA20" s="41"/>
      <c r="MLB20" s="41"/>
      <c r="MLC20" s="41"/>
      <c r="MLD20" s="41"/>
      <c r="MLE20" s="41"/>
      <c r="MLF20" s="41"/>
      <c r="MLG20" s="41"/>
      <c r="MLH20" s="41"/>
      <c r="MLI20" s="41"/>
      <c r="MLJ20" s="41"/>
      <c r="MLK20" s="41"/>
      <c r="MLL20" s="41"/>
      <c r="MLM20" s="41"/>
      <c r="MLN20" s="41"/>
      <c r="MLO20" s="41"/>
      <c r="MLP20" s="41"/>
      <c r="MLQ20" s="41"/>
      <c r="MLR20" s="41"/>
      <c r="MLS20" s="41"/>
      <c r="MLT20" s="41"/>
      <c r="MLU20" s="41"/>
      <c r="MLV20" s="41"/>
      <c r="MLW20" s="41"/>
      <c r="MLX20" s="41"/>
      <c r="MLY20" s="41"/>
      <c r="MLZ20" s="41"/>
      <c r="MMA20" s="41"/>
      <c r="MMB20" s="41"/>
      <c r="MMC20" s="41"/>
      <c r="MMD20" s="41"/>
      <c r="MME20" s="41"/>
      <c r="MMF20" s="41"/>
      <c r="MMG20" s="41"/>
      <c r="MMH20" s="41"/>
      <c r="MMI20" s="41"/>
      <c r="MMJ20" s="41"/>
      <c r="MMK20" s="41"/>
      <c r="MML20" s="41"/>
      <c r="MMM20" s="41"/>
      <c r="MMN20" s="41"/>
      <c r="MMO20" s="41"/>
      <c r="MMP20" s="41"/>
      <c r="MMQ20" s="41"/>
      <c r="MMR20" s="41"/>
      <c r="MMS20" s="41"/>
      <c r="MMT20" s="41"/>
      <c r="MMU20" s="41"/>
      <c r="MMV20" s="41"/>
      <c r="MMW20" s="41"/>
      <c r="MMX20" s="41"/>
      <c r="MMY20" s="41"/>
      <c r="MMZ20" s="41"/>
      <c r="MNA20" s="41"/>
      <c r="MNB20" s="41"/>
      <c r="MNC20" s="41"/>
      <c r="MND20" s="41"/>
      <c r="MNE20" s="41"/>
      <c r="MNF20" s="41"/>
      <c r="MNG20" s="41"/>
      <c r="MNH20" s="41"/>
      <c r="MNI20" s="41"/>
      <c r="MNJ20" s="41"/>
      <c r="MNK20" s="41"/>
      <c r="MNL20" s="41"/>
      <c r="MNM20" s="41"/>
      <c r="MNN20" s="41"/>
      <c r="MNO20" s="41"/>
      <c r="MNP20" s="41"/>
      <c r="MNQ20" s="41"/>
      <c r="MNR20" s="41"/>
      <c r="MNS20" s="41"/>
      <c r="MNT20" s="41"/>
      <c r="MNU20" s="41"/>
      <c r="MNV20" s="41"/>
      <c r="MNW20" s="41"/>
      <c r="MNX20" s="41"/>
      <c r="MNY20" s="41"/>
      <c r="MNZ20" s="41"/>
      <c r="MOA20" s="41"/>
      <c r="MOB20" s="41"/>
      <c r="MOC20" s="41"/>
      <c r="MOD20" s="41"/>
      <c r="MOE20" s="41"/>
      <c r="MOF20" s="41"/>
      <c r="MOG20" s="41"/>
      <c r="MOH20" s="41"/>
      <c r="MOI20" s="41"/>
      <c r="MOJ20" s="41"/>
      <c r="MOK20" s="41"/>
      <c r="MOL20" s="41"/>
      <c r="MOM20" s="41"/>
      <c r="MON20" s="41"/>
      <c r="MOO20" s="41"/>
      <c r="MOP20" s="41"/>
      <c r="MOQ20" s="41"/>
      <c r="MOR20" s="41"/>
      <c r="MOS20" s="41"/>
      <c r="MOT20" s="41"/>
      <c r="MOU20" s="41"/>
      <c r="MOV20" s="41"/>
      <c r="MOW20" s="41"/>
      <c r="MOX20" s="41"/>
      <c r="MOY20" s="41"/>
      <c r="MOZ20" s="41"/>
      <c r="MPA20" s="41"/>
      <c r="MPB20" s="41"/>
      <c r="MPC20" s="41"/>
      <c r="MPD20" s="41"/>
      <c r="MPE20" s="41"/>
      <c r="MPF20" s="41"/>
      <c r="MPG20" s="41"/>
      <c r="MPH20" s="41"/>
      <c r="MPI20" s="41"/>
      <c r="MPJ20" s="41"/>
      <c r="MPK20" s="41"/>
      <c r="MPL20" s="41"/>
      <c r="MPM20" s="41"/>
      <c r="MPN20" s="41"/>
      <c r="MPO20" s="41"/>
      <c r="MPP20" s="41"/>
      <c r="MPQ20" s="41"/>
      <c r="MPR20" s="41"/>
      <c r="MPS20" s="41"/>
      <c r="MPT20" s="41"/>
      <c r="MPU20" s="41"/>
      <c r="MPV20" s="41"/>
      <c r="MPW20" s="41"/>
      <c r="MPX20" s="41"/>
      <c r="MPY20" s="41"/>
      <c r="MPZ20" s="41"/>
      <c r="MQA20" s="41"/>
      <c r="MQB20" s="41"/>
      <c r="MQC20" s="41"/>
      <c r="MQD20" s="41"/>
      <c r="MQE20" s="41"/>
      <c r="MQF20" s="41"/>
      <c r="MQG20" s="41"/>
      <c r="MQH20" s="41"/>
      <c r="MQI20" s="41"/>
      <c r="MQJ20" s="41"/>
      <c r="MQK20" s="41"/>
      <c r="MQL20" s="41"/>
      <c r="MQM20" s="41"/>
      <c r="MQN20" s="41"/>
      <c r="MQO20" s="41"/>
      <c r="MQP20" s="41"/>
      <c r="MQQ20" s="41"/>
      <c r="MQR20" s="41"/>
      <c r="MQS20" s="41"/>
      <c r="MQT20" s="41"/>
      <c r="MQU20" s="41"/>
      <c r="MQV20" s="41"/>
      <c r="MQW20" s="41"/>
      <c r="MQX20" s="41"/>
      <c r="MQY20" s="41"/>
      <c r="MQZ20" s="41"/>
      <c r="MRA20" s="41"/>
      <c r="MRB20" s="41"/>
      <c r="MRC20" s="41"/>
      <c r="MRD20" s="41"/>
      <c r="MRE20" s="41"/>
      <c r="MRF20" s="41"/>
      <c r="MRG20" s="41"/>
      <c r="MRH20" s="41"/>
      <c r="MRI20" s="41"/>
      <c r="MRJ20" s="41"/>
      <c r="MRK20" s="41"/>
      <c r="MRL20" s="41"/>
      <c r="MRM20" s="41"/>
      <c r="MRN20" s="41"/>
      <c r="MRO20" s="41"/>
      <c r="MRP20" s="41"/>
      <c r="MRQ20" s="41"/>
      <c r="MRR20" s="41"/>
      <c r="MRS20" s="41"/>
      <c r="MRT20" s="41"/>
      <c r="MRU20" s="41"/>
      <c r="MRV20" s="41"/>
      <c r="MRW20" s="41"/>
      <c r="MRX20" s="41"/>
      <c r="MRY20" s="41"/>
      <c r="MRZ20" s="41"/>
      <c r="MSA20" s="41"/>
      <c r="MSB20" s="41"/>
      <c r="MSC20" s="41"/>
      <c r="MSD20" s="41"/>
      <c r="MSE20" s="41"/>
      <c r="MSF20" s="41"/>
      <c r="MSG20" s="41"/>
      <c r="MSH20" s="41"/>
      <c r="MSI20" s="41"/>
      <c r="MSJ20" s="41"/>
      <c r="MSK20" s="41"/>
      <c r="MSL20" s="41"/>
      <c r="MSM20" s="41"/>
      <c r="MSN20" s="41"/>
      <c r="MSO20" s="41"/>
      <c r="MSP20" s="41"/>
      <c r="MSQ20" s="41"/>
      <c r="MSR20" s="41"/>
      <c r="MSS20" s="41"/>
      <c r="MST20" s="41"/>
      <c r="MSU20" s="41"/>
      <c r="MSV20" s="41"/>
      <c r="MSW20" s="41"/>
      <c r="MSX20" s="41"/>
      <c r="MSY20" s="41"/>
      <c r="MSZ20" s="41"/>
      <c r="MTA20" s="41"/>
      <c r="MTB20" s="41"/>
      <c r="MTC20" s="41"/>
      <c r="MTD20" s="41"/>
      <c r="MTE20" s="41"/>
      <c r="MTF20" s="41"/>
      <c r="MTG20" s="41"/>
      <c r="MTH20" s="41"/>
      <c r="MTI20" s="41"/>
      <c r="MTJ20" s="41"/>
      <c r="MTK20" s="41"/>
      <c r="MTL20" s="41"/>
      <c r="MTM20" s="41"/>
      <c r="MTN20" s="41"/>
      <c r="MTO20" s="41"/>
      <c r="MTP20" s="41"/>
      <c r="MTQ20" s="41"/>
      <c r="MTR20" s="41"/>
      <c r="MTS20" s="41"/>
      <c r="MTT20" s="41"/>
      <c r="MTU20" s="41"/>
      <c r="MTV20" s="41"/>
      <c r="MTW20" s="41"/>
      <c r="MTX20" s="41"/>
      <c r="MTY20" s="41"/>
      <c r="MTZ20" s="41"/>
      <c r="MUA20" s="41"/>
      <c r="MUB20" s="41"/>
      <c r="MUC20" s="41"/>
      <c r="MUD20" s="41"/>
      <c r="MUE20" s="41"/>
      <c r="MUF20" s="41"/>
      <c r="MUG20" s="41"/>
      <c r="MUH20" s="41"/>
      <c r="MUI20" s="41"/>
      <c r="MUJ20" s="41"/>
      <c r="MUK20" s="41"/>
      <c r="MUL20" s="41"/>
      <c r="MUM20" s="41"/>
      <c r="MUN20" s="41"/>
      <c r="MUO20" s="41"/>
      <c r="MUP20" s="41"/>
      <c r="MUQ20" s="41"/>
      <c r="MUR20" s="41"/>
      <c r="MUS20" s="41"/>
      <c r="MUT20" s="41"/>
      <c r="MUU20" s="41"/>
      <c r="MUV20" s="41"/>
      <c r="MUW20" s="41"/>
      <c r="MUX20" s="41"/>
      <c r="MUY20" s="41"/>
      <c r="MUZ20" s="41"/>
      <c r="MVA20" s="41"/>
      <c r="MVB20" s="41"/>
      <c r="MVC20" s="41"/>
      <c r="MVD20" s="41"/>
      <c r="MVE20" s="41"/>
      <c r="MVF20" s="41"/>
      <c r="MVG20" s="41"/>
      <c r="MVH20" s="41"/>
      <c r="MVI20" s="41"/>
      <c r="MVJ20" s="41"/>
      <c r="MVK20" s="41"/>
      <c r="MVL20" s="41"/>
      <c r="MVM20" s="41"/>
      <c r="MVN20" s="41"/>
      <c r="MVO20" s="41"/>
      <c r="MVP20" s="41"/>
      <c r="MVQ20" s="41"/>
      <c r="MVR20" s="41"/>
      <c r="MVS20" s="41"/>
      <c r="MVT20" s="41"/>
      <c r="MVU20" s="41"/>
      <c r="MVV20" s="41"/>
      <c r="MVW20" s="41"/>
      <c r="MVX20" s="41"/>
      <c r="MVY20" s="41"/>
      <c r="MVZ20" s="41"/>
      <c r="MWA20" s="41"/>
      <c r="MWB20" s="41"/>
      <c r="MWC20" s="41"/>
      <c r="MWD20" s="41"/>
      <c r="MWE20" s="41"/>
      <c r="MWF20" s="41"/>
      <c r="MWG20" s="41"/>
      <c r="MWH20" s="41"/>
      <c r="MWI20" s="41"/>
      <c r="MWJ20" s="41"/>
      <c r="MWK20" s="41"/>
      <c r="MWL20" s="41"/>
      <c r="MWM20" s="41"/>
      <c r="MWN20" s="41"/>
      <c r="MWO20" s="41"/>
      <c r="MWP20" s="41"/>
      <c r="MWQ20" s="41"/>
      <c r="MWR20" s="41"/>
      <c r="MWS20" s="41"/>
      <c r="MWT20" s="41"/>
      <c r="MWU20" s="41"/>
      <c r="MWV20" s="41"/>
      <c r="MWW20" s="41"/>
      <c r="MWX20" s="41"/>
      <c r="MWY20" s="41"/>
      <c r="MWZ20" s="41"/>
      <c r="MXA20" s="41"/>
      <c r="MXB20" s="41"/>
      <c r="MXC20" s="41"/>
      <c r="MXD20" s="41"/>
      <c r="MXE20" s="41"/>
      <c r="MXF20" s="41"/>
      <c r="MXG20" s="41"/>
      <c r="MXH20" s="41"/>
      <c r="MXI20" s="41"/>
      <c r="MXJ20" s="41"/>
      <c r="MXK20" s="41"/>
      <c r="MXL20" s="41"/>
      <c r="MXM20" s="41"/>
      <c r="MXN20" s="41"/>
      <c r="MXO20" s="41"/>
      <c r="MXP20" s="41"/>
      <c r="MXQ20" s="41"/>
      <c r="MXR20" s="41"/>
      <c r="MXS20" s="41"/>
      <c r="MXT20" s="41"/>
      <c r="MXU20" s="41"/>
      <c r="MXV20" s="41"/>
      <c r="MXW20" s="41"/>
      <c r="MXX20" s="41"/>
      <c r="MXY20" s="41"/>
      <c r="MXZ20" s="41"/>
      <c r="MYA20" s="41"/>
      <c r="MYB20" s="41"/>
      <c r="MYC20" s="41"/>
      <c r="MYD20" s="41"/>
      <c r="MYE20" s="41"/>
      <c r="MYF20" s="41"/>
      <c r="MYG20" s="41"/>
      <c r="MYH20" s="41"/>
      <c r="MYI20" s="41"/>
      <c r="MYJ20" s="41"/>
      <c r="MYK20" s="41"/>
      <c r="MYL20" s="41"/>
      <c r="MYM20" s="41"/>
      <c r="MYN20" s="41"/>
      <c r="MYO20" s="41"/>
      <c r="MYP20" s="41"/>
      <c r="MYQ20" s="41"/>
      <c r="MYR20" s="41"/>
      <c r="MYS20" s="41"/>
      <c r="MYT20" s="41"/>
      <c r="MYU20" s="41"/>
      <c r="MYV20" s="41"/>
      <c r="MYW20" s="41"/>
      <c r="MYX20" s="41"/>
      <c r="MYY20" s="41"/>
      <c r="MYZ20" s="41"/>
      <c r="MZA20" s="41"/>
      <c r="MZB20" s="41"/>
      <c r="MZC20" s="41"/>
      <c r="MZD20" s="41"/>
      <c r="MZE20" s="41"/>
      <c r="MZF20" s="41"/>
      <c r="MZG20" s="41"/>
      <c r="MZH20" s="41"/>
      <c r="MZI20" s="41"/>
      <c r="MZJ20" s="41"/>
      <c r="MZK20" s="41"/>
      <c r="MZL20" s="41"/>
      <c r="MZM20" s="41"/>
      <c r="MZN20" s="41"/>
      <c r="MZO20" s="41"/>
      <c r="MZP20" s="41"/>
      <c r="MZQ20" s="41"/>
      <c r="MZR20" s="41"/>
      <c r="MZS20" s="41"/>
      <c r="MZT20" s="41"/>
      <c r="MZU20" s="41"/>
      <c r="MZV20" s="41"/>
      <c r="MZW20" s="41"/>
      <c r="MZX20" s="41"/>
      <c r="MZY20" s="41"/>
      <c r="MZZ20" s="41"/>
      <c r="NAA20" s="41"/>
      <c r="NAB20" s="41"/>
      <c r="NAC20" s="41"/>
      <c r="NAD20" s="41"/>
      <c r="NAE20" s="41"/>
      <c r="NAF20" s="41"/>
      <c r="NAG20" s="41"/>
      <c r="NAH20" s="41"/>
      <c r="NAI20" s="41"/>
      <c r="NAJ20" s="41"/>
      <c r="NAK20" s="41"/>
      <c r="NAL20" s="41"/>
      <c r="NAM20" s="41"/>
      <c r="NAN20" s="41"/>
      <c r="NAO20" s="41"/>
      <c r="NAP20" s="41"/>
      <c r="NAQ20" s="41"/>
      <c r="NAR20" s="41"/>
      <c r="NAS20" s="41"/>
      <c r="NAT20" s="41"/>
      <c r="NAU20" s="41"/>
      <c r="NAV20" s="41"/>
      <c r="NAW20" s="41"/>
      <c r="NAX20" s="41"/>
      <c r="NAY20" s="41"/>
      <c r="NAZ20" s="41"/>
      <c r="NBA20" s="41"/>
      <c r="NBB20" s="41"/>
      <c r="NBC20" s="41"/>
      <c r="NBD20" s="41"/>
      <c r="NBE20" s="41"/>
      <c r="NBF20" s="41"/>
      <c r="NBG20" s="41"/>
      <c r="NBH20" s="41"/>
      <c r="NBI20" s="41"/>
      <c r="NBJ20" s="41"/>
      <c r="NBK20" s="41"/>
      <c r="NBL20" s="41"/>
      <c r="NBM20" s="41"/>
      <c r="NBN20" s="41"/>
      <c r="NBO20" s="41"/>
      <c r="NBP20" s="41"/>
      <c r="NBQ20" s="41"/>
      <c r="NBR20" s="41"/>
      <c r="NBS20" s="41"/>
      <c r="NBT20" s="41"/>
      <c r="NBU20" s="41"/>
      <c r="NBV20" s="41"/>
      <c r="NBW20" s="41"/>
      <c r="NBX20" s="41"/>
      <c r="NBY20" s="41"/>
      <c r="NBZ20" s="41"/>
      <c r="NCA20" s="41"/>
      <c r="NCB20" s="41"/>
      <c r="NCC20" s="41"/>
      <c r="NCD20" s="41"/>
      <c r="NCE20" s="41"/>
      <c r="NCF20" s="41"/>
      <c r="NCG20" s="41"/>
      <c r="NCH20" s="41"/>
      <c r="NCI20" s="41"/>
      <c r="NCJ20" s="41"/>
      <c r="NCK20" s="41"/>
      <c r="NCL20" s="41"/>
      <c r="NCM20" s="41"/>
      <c r="NCN20" s="41"/>
      <c r="NCO20" s="41"/>
      <c r="NCP20" s="41"/>
      <c r="NCQ20" s="41"/>
      <c r="NCR20" s="41"/>
      <c r="NCS20" s="41"/>
      <c r="NCT20" s="41"/>
      <c r="NCU20" s="41"/>
      <c r="NCV20" s="41"/>
      <c r="NCW20" s="41"/>
      <c r="NCX20" s="41"/>
      <c r="NCY20" s="41"/>
      <c r="NCZ20" s="41"/>
      <c r="NDA20" s="41"/>
      <c r="NDB20" s="41"/>
      <c r="NDC20" s="41"/>
      <c r="NDD20" s="41"/>
      <c r="NDE20" s="41"/>
      <c r="NDF20" s="41"/>
      <c r="NDG20" s="41"/>
      <c r="NDH20" s="41"/>
      <c r="NDI20" s="41"/>
      <c r="NDJ20" s="41"/>
      <c r="NDK20" s="41"/>
      <c r="NDL20" s="41"/>
      <c r="NDM20" s="41"/>
      <c r="NDN20" s="41"/>
      <c r="NDO20" s="41"/>
      <c r="NDP20" s="41"/>
      <c r="NDQ20" s="41"/>
      <c r="NDR20" s="41"/>
      <c r="NDS20" s="41"/>
      <c r="NDT20" s="41"/>
      <c r="NDU20" s="41"/>
      <c r="NDV20" s="41"/>
      <c r="NDW20" s="41"/>
      <c r="NDX20" s="41"/>
      <c r="NDY20" s="41"/>
      <c r="NDZ20" s="41"/>
      <c r="NEA20" s="41"/>
      <c r="NEB20" s="41"/>
      <c r="NEC20" s="41"/>
      <c r="NED20" s="41"/>
      <c r="NEE20" s="41"/>
      <c r="NEF20" s="41"/>
      <c r="NEG20" s="41"/>
      <c r="NEH20" s="41"/>
      <c r="NEI20" s="41"/>
      <c r="NEJ20" s="41"/>
      <c r="NEK20" s="41"/>
      <c r="NEL20" s="41"/>
      <c r="NEM20" s="41"/>
      <c r="NEN20" s="41"/>
      <c r="NEO20" s="41"/>
      <c r="NEP20" s="41"/>
      <c r="NEQ20" s="41"/>
      <c r="NER20" s="41"/>
      <c r="NES20" s="41"/>
      <c r="NET20" s="41"/>
      <c r="NEU20" s="41"/>
      <c r="NEV20" s="41"/>
      <c r="NEW20" s="41"/>
      <c r="NEX20" s="41"/>
      <c r="NEY20" s="41"/>
      <c r="NEZ20" s="41"/>
      <c r="NFA20" s="41"/>
      <c r="NFB20" s="41"/>
      <c r="NFC20" s="41"/>
      <c r="NFD20" s="41"/>
      <c r="NFE20" s="41"/>
      <c r="NFF20" s="41"/>
      <c r="NFG20" s="41"/>
      <c r="NFH20" s="41"/>
      <c r="NFI20" s="41"/>
      <c r="NFJ20" s="41"/>
      <c r="NFK20" s="41"/>
      <c r="NFL20" s="41"/>
      <c r="NFM20" s="41"/>
      <c r="NFN20" s="41"/>
      <c r="NFO20" s="41"/>
      <c r="NFP20" s="41"/>
      <c r="NFQ20" s="41"/>
      <c r="NFR20" s="41"/>
      <c r="NFS20" s="41"/>
      <c r="NFT20" s="41"/>
      <c r="NFU20" s="41"/>
      <c r="NFV20" s="41"/>
      <c r="NFW20" s="41"/>
      <c r="NFX20" s="41"/>
      <c r="NFY20" s="41"/>
      <c r="NFZ20" s="41"/>
      <c r="NGA20" s="41"/>
      <c r="NGB20" s="41"/>
      <c r="NGC20" s="41"/>
      <c r="NGD20" s="41"/>
      <c r="NGE20" s="41"/>
      <c r="NGF20" s="41"/>
      <c r="NGG20" s="41"/>
      <c r="NGH20" s="41"/>
      <c r="NGI20" s="41"/>
      <c r="NGJ20" s="41"/>
      <c r="NGK20" s="41"/>
      <c r="NGL20" s="41"/>
      <c r="NGM20" s="41"/>
      <c r="NGN20" s="41"/>
      <c r="NGO20" s="41"/>
      <c r="NGP20" s="41"/>
      <c r="NGQ20" s="41"/>
      <c r="NGR20" s="41"/>
      <c r="NGS20" s="41"/>
      <c r="NGT20" s="41"/>
      <c r="NGU20" s="41"/>
      <c r="NGV20" s="41"/>
      <c r="NGW20" s="41"/>
      <c r="NGX20" s="41"/>
      <c r="NGY20" s="41"/>
      <c r="NGZ20" s="41"/>
      <c r="NHA20" s="41"/>
      <c r="NHB20" s="41"/>
      <c r="NHC20" s="41"/>
      <c r="NHD20" s="41"/>
      <c r="NHE20" s="41"/>
      <c r="NHF20" s="41"/>
      <c r="NHG20" s="41"/>
      <c r="NHH20" s="41"/>
      <c r="NHI20" s="41"/>
      <c r="NHJ20" s="41"/>
      <c r="NHK20" s="41"/>
      <c r="NHL20" s="41"/>
      <c r="NHM20" s="41"/>
      <c r="NHN20" s="41"/>
      <c r="NHO20" s="41"/>
      <c r="NHP20" s="41"/>
      <c r="NHQ20" s="41"/>
      <c r="NHR20" s="41"/>
      <c r="NHS20" s="41"/>
      <c r="NHT20" s="41"/>
      <c r="NHU20" s="41"/>
      <c r="NHV20" s="41"/>
      <c r="NHW20" s="41"/>
      <c r="NHX20" s="41"/>
      <c r="NHY20" s="41"/>
      <c r="NHZ20" s="41"/>
      <c r="NIA20" s="41"/>
      <c r="NIB20" s="41"/>
      <c r="NIC20" s="41"/>
      <c r="NID20" s="41"/>
      <c r="NIE20" s="41"/>
      <c r="NIF20" s="41"/>
      <c r="NIG20" s="41"/>
      <c r="NIH20" s="41"/>
      <c r="NII20" s="41"/>
      <c r="NIJ20" s="41"/>
      <c r="NIK20" s="41"/>
      <c r="NIL20" s="41"/>
      <c r="NIM20" s="41"/>
      <c r="NIN20" s="41"/>
      <c r="NIO20" s="41"/>
      <c r="NIP20" s="41"/>
      <c r="NIQ20" s="41"/>
      <c r="NIR20" s="41"/>
      <c r="NIS20" s="41"/>
      <c r="NIT20" s="41"/>
      <c r="NIU20" s="41"/>
      <c r="NIV20" s="41"/>
      <c r="NIW20" s="41"/>
      <c r="NIX20" s="41"/>
      <c r="NIY20" s="41"/>
      <c r="NIZ20" s="41"/>
      <c r="NJA20" s="41"/>
      <c r="NJB20" s="41"/>
      <c r="NJC20" s="41"/>
      <c r="NJD20" s="41"/>
      <c r="NJE20" s="41"/>
      <c r="NJF20" s="41"/>
      <c r="NJG20" s="41"/>
      <c r="NJH20" s="41"/>
      <c r="NJI20" s="41"/>
      <c r="NJJ20" s="41"/>
      <c r="NJK20" s="41"/>
      <c r="NJL20" s="41"/>
      <c r="NJM20" s="41"/>
      <c r="NJN20" s="41"/>
      <c r="NJO20" s="41"/>
      <c r="NJP20" s="41"/>
      <c r="NJQ20" s="41"/>
      <c r="NJR20" s="41"/>
      <c r="NJS20" s="41"/>
      <c r="NJT20" s="41"/>
      <c r="NJU20" s="41"/>
      <c r="NJV20" s="41"/>
      <c r="NJW20" s="41"/>
      <c r="NJX20" s="41"/>
      <c r="NJY20" s="41"/>
      <c r="NJZ20" s="41"/>
      <c r="NKA20" s="41"/>
      <c r="NKB20" s="41"/>
      <c r="NKC20" s="41"/>
      <c r="NKD20" s="41"/>
      <c r="NKE20" s="41"/>
      <c r="NKF20" s="41"/>
      <c r="NKG20" s="41"/>
      <c r="NKH20" s="41"/>
      <c r="NKI20" s="41"/>
      <c r="NKJ20" s="41"/>
      <c r="NKK20" s="41"/>
      <c r="NKL20" s="41"/>
      <c r="NKM20" s="41"/>
      <c r="NKN20" s="41"/>
      <c r="NKO20" s="41"/>
      <c r="NKP20" s="41"/>
      <c r="NKQ20" s="41"/>
      <c r="NKR20" s="41"/>
      <c r="NKS20" s="41"/>
      <c r="NKT20" s="41"/>
      <c r="NKU20" s="41"/>
      <c r="NKV20" s="41"/>
      <c r="NKW20" s="41"/>
      <c r="NKX20" s="41"/>
      <c r="NKY20" s="41"/>
      <c r="NKZ20" s="41"/>
      <c r="NLA20" s="41"/>
      <c r="NLB20" s="41"/>
      <c r="NLC20" s="41"/>
      <c r="NLD20" s="41"/>
      <c r="NLE20" s="41"/>
      <c r="NLF20" s="41"/>
      <c r="NLG20" s="41"/>
      <c r="NLH20" s="41"/>
      <c r="NLI20" s="41"/>
      <c r="NLJ20" s="41"/>
      <c r="NLK20" s="41"/>
      <c r="NLL20" s="41"/>
      <c r="NLM20" s="41"/>
      <c r="NLN20" s="41"/>
      <c r="NLO20" s="41"/>
      <c r="NLP20" s="41"/>
      <c r="NLQ20" s="41"/>
      <c r="NLR20" s="41"/>
      <c r="NLS20" s="41"/>
      <c r="NLT20" s="41"/>
      <c r="NLU20" s="41"/>
      <c r="NLV20" s="41"/>
      <c r="NLW20" s="41"/>
      <c r="NLX20" s="41"/>
      <c r="NLY20" s="41"/>
      <c r="NLZ20" s="41"/>
      <c r="NMA20" s="41"/>
      <c r="NMB20" s="41"/>
      <c r="NMC20" s="41"/>
      <c r="NMD20" s="41"/>
      <c r="NME20" s="41"/>
      <c r="NMF20" s="41"/>
      <c r="NMG20" s="41"/>
      <c r="NMH20" s="41"/>
      <c r="NMI20" s="41"/>
      <c r="NMJ20" s="41"/>
      <c r="NMK20" s="41"/>
      <c r="NML20" s="41"/>
      <c r="NMM20" s="41"/>
      <c r="NMN20" s="41"/>
      <c r="NMO20" s="41"/>
      <c r="NMP20" s="41"/>
      <c r="NMQ20" s="41"/>
      <c r="NMR20" s="41"/>
      <c r="NMS20" s="41"/>
      <c r="NMT20" s="41"/>
      <c r="NMU20" s="41"/>
      <c r="NMV20" s="41"/>
      <c r="NMW20" s="41"/>
      <c r="NMX20" s="41"/>
      <c r="NMY20" s="41"/>
      <c r="NMZ20" s="41"/>
      <c r="NNA20" s="41"/>
      <c r="NNB20" s="41"/>
      <c r="NNC20" s="41"/>
      <c r="NND20" s="41"/>
      <c r="NNE20" s="41"/>
      <c r="NNF20" s="41"/>
      <c r="NNG20" s="41"/>
      <c r="NNH20" s="41"/>
      <c r="NNI20" s="41"/>
      <c r="NNJ20" s="41"/>
      <c r="NNK20" s="41"/>
      <c r="NNL20" s="41"/>
      <c r="NNM20" s="41"/>
      <c r="NNN20" s="41"/>
      <c r="NNO20" s="41"/>
      <c r="NNP20" s="41"/>
      <c r="NNQ20" s="41"/>
      <c r="NNR20" s="41"/>
      <c r="NNS20" s="41"/>
      <c r="NNT20" s="41"/>
      <c r="NNU20" s="41"/>
      <c r="NNV20" s="41"/>
      <c r="NNW20" s="41"/>
      <c r="NNX20" s="41"/>
      <c r="NNY20" s="41"/>
      <c r="NNZ20" s="41"/>
      <c r="NOA20" s="41"/>
      <c r="NOB20" s="41"/>
      <c r="NOC20" s="41"/>
      <c r="NOD20" s="41"/>
      <c r="NOE20" s="41"/>
      <c r="NOF20" s="41"/>
      <c r="NOG20" s="41"/>
      <c r="NOH20" s="41"/>
      <c r="NOI20" s="41"/>
      <c r="NOJ20" s="41"/>
      <c r="NOK20" s="41"/>
      <c r="NOL20" s="41"/>
      <c r="NOM20" s="41"/>
      <c r="NON20" s="41"/>
      <c r="NOO20" s="41"/>
      <c r="NOP20" s="41"/>
      <c r="NOQ20" s="41"/>
      <c r="NOR20" s="41"/>
      <c r="NOS20" s="41"/>
      <c r="NOT20" s="41"/>
      <c r="NOU20" s="41"/>
      <c r="NOV20" s="41"/>
      <c r="NOW20" s="41"/>
      <c r="NOX20" s="41"/>
      <c r="NOY20" s="41"/>
      <c r="NOZ20" s="41"/>
      <c r="NPA20" s="41"/>
      <c r="NPB20" s="41"/>
      <c r="NPC20" s="41"/>
      <c r="NPD20" s="41"/>
      <c r="NPE20" s="41"/>
      <c r="NPF20" s="41"/>
      <c r="NPG20" s="41"/>
      <c r="NPH20" s="41"/>
      <c r="NPI20" s="41"/>
      <c r="NPJ20" s="41"/>
      <c r="NPK20" s="41"/>
      <c r="NPL20" s="41"/>
      <c r="NPM20" s="41"/>
      <c r="NPN20" s="41"/>
      <c r="NPO20" s="41"/>
      <c r="NPP20" s="41"/>
      <c r="NPQ20" s="41"/>
      <c r="NPR20" s="41"/>
      <c r="NPS20" s="41"/>
      <c r="NPT20" s="41"/>
      <c r="NPU20" s="41"/>
      <c r="NPV20" s="41"/>
      <c r="NPW20" s="41"/>
      <c r="NPX20" s="41"/>
      <c r="NPY20" s="41"/>
      <c r="NPZ20" s="41"/>
      <c r="NQA20" s="41"/>
      <c r="NQB20" s="41"/>
      <c r="NQC20" s="41"/>
      <c r="NQD20" s="41"/>
      <c r="NQE20" s="41"/>
      <c r="NQF20" s="41"/>
      <c r="NQG20" s="41"/>
      <c r="NQH20" s="41"/>
      <c r="NQI20" s="41"/>
      <c r="NQJ20" s="41"/>
      <c r="NQK20" s="41"/>
      <c r="NQL20" s="41"/>
      <c r="NQM20" s="41"/>
      <c r="NQN20" s="41"/>
      <c r="NQO20" s="41"/>
      <c r="NQP20" s="41"/>
      <c r="NQQ20" s="41"/>
      <c r="NQR20" s="41"/>
      <c r="NQS20" s="41"/>
      <c r="NQT20" s="41"/>
      <c r="NQU20" s="41"/>
      <c r="NQV20" s="41"/>
      <c r="NQW20" s="41"/>
      <c r="NQX20" s="41"/>
      <c r="NQY20" s="41"/>
      <c r="NQZ20" s="41"/>
      <c r="NRA20" s="41"/>
      <c r="NRB20" s="41"/>
      <c r="NRC20" s="41"/>
      <c r="NRD20" s="41"/>
      <c r="NRE20" s="41"/>
      <c r="NRF20" s="41"/>
      <c r="NRG20" s="41"/>
      <c r="NRH20" s="41"/>
      <c r="NRI20" s="41"/>
      <c r="NRJ20" s="41"/>
      <c r="NRK20" s="41"/>
      <c r="NRL20" s="41"/>
      <c r="NRM20" s="41"/>
      <c r="NRN20" s="41"/>
      <c r="NRO20" s="41"/>
      <c r="NRP20" s="41"/>
      <c r="NRQ20" s="41"/>
      <c r="NRR20" s="41"/>
      <c r="NRS20" s="41"/>
      <c r="NRT20" s="41"/>
      <c r="NRU20" s="41"/>
      <c r="NRV20" s="41"/>
      <c r="NRW20" s="41"/>
      <c r="NRX20" s="41"/>
      <c r="NRY20" s="41"/>
      <c r="NRZ20" s="41"/>
      <c r="NSA20" s="41"/>
      <c r="NSB20" s="41"/>
      <c r="NSC20" s="41"/>
      <c r="NSD20" s="41"/>
      <c r="NSE20" s="41"/>
      <c r="NSF20" s="41"/>
      <c r="NSG20" s="41"/>
      <c r="NSH20" s="41"/>
      <c r="NSI20" s="41"/>
      <c r="NSJ20" s="41"/>
      <c r="NSK20" s="41"/>
      <c r="NSL20" s="41"/>
      <c r="NSM20" s="41"/>
      <c r="NSN20" s="41"/>
      <c r="NSO20" s="41"/>
      <c r="NSP20" s="41"/>
      <c r="NSQ20" s="41"/>
      <c r="NSR20" s="41"/>
      <c r="NSS20" s="41"/>
      <c r="NST20" s="41"/>
      <c r="NSU20" s="41"/>
      <c r="NSV20" s="41"/>
      <c r="NSW20" s="41"/>
      <c r="NSX20" s="41"/>
      <c r="NSY20" s="41"/>
      <c r="NSZ20" s="41"/>
      <c r="NTA20" s="41"/>
      <c r="NTB20" s="41"/>
      <c r="NTC20" s="41"/>
      <c r="NTD20" s="41"/>
      <c r="NTE20" s="41"/>
      <c r="NTF20" s="41"/>
      <c r="NTG20" s="41"/>
      <c r="NTH20" s="41"/>
      <c r="NTI20" s="41"/>
      <c r="NTJ20" s="41"/>
      <c r="NTK20" s="41"/>
      <c r="NTL20" s="41"/>
      <c r="NTM20" s="41"/>
      <c r="NTN20" s="41"/>
      <c r="NTO20" s="41"/>
      <c r="NTP20" s="41"/>
      <c r="NTQ20" s="41"/>
      <c r="NTR20" s="41"/>
      <c r="NTS20" s="41"/>
      <c r="NTT20" s="41"/>
      <c r="NTU20" s="41"/>
      <c r="NTV20" s="41"/>
      <c r="NTW20" s="41"/>
      <c r="NTX20" s="41"/>
      <c r="NTY20" s="41"/>
      <c r="NTZ20" s="41"/>
      <c r="NUA20" s="41"/>
      <c r="NUB20" s="41"/>
      <c r="NUC20" s="41"/>
      <c r="NUD20" s="41"/>
      <c r="NUE20" s="41"/>
      <c r="NUF20" s="41"/>
      <c r="NUG20" s="41"/>
      <c r="NUH20" s="41"/>
      <c r="NUI20" s="41"/>
      <c r="NUJ20" s="41"/>
      <c r="NUK20" s="41"/>
      <c r="NUL20" s="41"/>
      <c r="NUM20" s="41"/>
      <c r="NUN20" s="41"/>
      <c r="NUO20" s="41"/>
      <c r="NUP20" s="41"/>
      <c r="NUQ20" s="41"/>
      <c r="NUR20" s="41"/>
      <c r="NUS20" s="41"/>
      <c r="NUT20" s="41"/>
      <c r="NUU20" s="41"/>
      <c r="NUV20" s="41"/>
      <c r="NUW20" s="41"/>
      <c r="NUX20" s="41"/>
      <c r="NUY20" s="41"/>
      <c r="NUZ20" s="41"/>
      <c r="NVA20" s="41"/>
      <c r="NVB20" s="41"/>
      <c r="NVC20" s="41"/>
      <c r="NVD20" s="41"/>
      <c r="NVE20" s="41"/>
      <c r="NVF20" s="41"/>
      <c r="NVG20" s="41"/>
      <c r="NVH20" s="41"/>
      <c r="NVI20" s="41"/>
      <c r="NVJ20" s="41"/>
      <c r="NVK20" s="41"/>
      <c r="NVL20" s="41"/>
      <c r="NVM20" s="41"/>
      <c r="NVN20" s="41"/>
      <c r="NVO20" s="41"/>
      <c r="NVP20" s="41"/>
      <c r="NVQ20" s="41"/>
      <c r="NVR20" s="41"/>
      <c r="NVS20" s="41"/>
      <c r="NVT20" s="41"/>
      <c r="NVU20" s="41"/>
      <c r="NVV20" s="41"/>
      <c r="NVW20" s="41"/>
      <c r="NVX20" s="41"/>
      <c r="NVY20" s="41"/>
      <c r="NVZ20" s="41"/>
      <c r="NWA20" s="41"/>
      <c r="NWB20" s="41"/>
      <c r="NWC20" s="41"/>
      <c r="NWD20" s="41"/>
      <c r="NWE20" s="41"/>
      <c r="NWF20" s="41"/>
      <c r="NWG20" s="41"/>
      <c r="NWH20" s="41"/>
      <c r="NWI20" s="41"/>
      <c r="NWJ20" s="41"/>
      <c r="NWK20" s="41"/>
      <c r="NWL20" s="41"/>
      <c r="NWM20" s="41"/>
      <c r="NWN20" s="41"/>
      <c r="NWO20" s="41"/>
      <c r="NWP20" s="41"/>
      <c r="NWQ20" s="41"/>
      <c r="NWR20" s="41"/>
      <c r="NWS20" s="41"/>
      <c r="NWT20" s="41"/>
      <c r="NWU20" s="41"/>
      <c r="NWV20" s="41"/>
      <c r="NWW20" s="41"/>
      <c r="NWX20" s="41"/>
      <c r="NWY20" s="41"/>
      <c r="NWZ20" s="41"/>
      <c r="NXA20" s="41"/>
      <c r="NXB20" s="41"/>
      <c r="NXC20" s="41"/>
      <c r="NXD20" s="41"/>
      <c r="NXE20" s="41"/>
      <c r="NXF20" s="41"/>
      <c r="NXG20" s="41"/>
      <c r="NXH20" s="41"/>
      <c r="NXI20" s="41"/>
      <c r="NXJ20" s="41"/>
      <c r="NXK20" s="41"/>
      <c r="NXL20" s="41"/>
      <c r="NXM20" s="41"/>
      <c r="NXN20" s="41"/>
      <c r="NXO20" s="41"/>
      <c r="NXP20" s="41"/>
      <c r="NXQ20" s="41"/>
      <c r="NXR20" s="41"/>
      <c r="NXS20" s="41"/>
      <c r="NXT20" s="41"/>
      <c r="NXU20" s="41"/>
      <c r="NXV20" s="41"/>
      <c r="NXW20" s="41"/>
      <c r="NXX20" s="41"/>
      <c r="NXY20" s="41"/>
      <c r="NXZ20" s="41"/>
      <c r="NYA20" s="41"/>
      <c r="NYB20" s="41"/>
      <c r="NYC20" s="41"/>
      <c r="NYD20" s="41"/>
      <c r="NYE20" s="41"/>
      <c r="NYF20" s="41"/>
      <c r="NYG20" s="41"/>
      <c r="NYH20" s="41"/>
      <c r="NYI20" s="41"/>
      <c r="NYJ20" s="41"/>
      <c r="NYK20" s="41"/>
      <c r="NYL20" s="41"/>
      <c r="NYM20" s="41"/>
      <c r="NYN20" s="41"/>
      <c r="NYO20" s="41"/>
      <c r="NYP20" s="41"/>
      <c r="NYQ20" s="41"/>
      <c r="NYR20" s="41"/>
      <c r="NYS20" s="41"/>
      <c r="NYT20" s="41"/>
      <c r="NYU20" s="41"/>
      <c r="NYV20" s="41"/>
      <c r="NYW20" s="41"/>
      <c r="NYX20" s="41"/>
      <c r="NYY20" s="41"/>
      <c r="NYZ20" s="41"/>
      <c r="NZA20" s="41"/>
      <c r="NZB20" s="41"/>
      <c r="NZC20" s="41"/>
      <c r="NZD20" s="41"/>
      <c r="NZE20" s="41"/>
      <c r="NZF20" s="41"/>
      <c r="NZG20" s="41"/>
      <c r="NZH20" s="41"/>
      <c r="NZI20" s="41"/>
      <c r="NZJ20" s="41"/>
      <c r="NZK20" s="41"/>
      <c r="NZL20" s="41"/>
      <c r="NZM20" s="41"/>
      <c r="NZN20" s="41"/>
      <c r="NZO20" s="41"/>
      <c r="NZP20" s="41"/>
      <c r="NZQ20" s="41"/>
      <c r="NZR20" s="41"/>
      <c r="NZS20" s="41"/>
      <c r="NZT20" s="41"/>
      <c r="NZU20" s="41"/>
      <c r="NZV20" s="41"/>
      <c r="NZW20" s="41"/>
      <c r="NZX20" s="41"/>
      <c r="NZY20" s="41"/>
      <c r="NZZ20" s="41"/>
      <c r="OAA20" s="41"/>
      <c r="OAB20" s="41"/>
      <c r="OAC20" s="41"/>
      <c r="OAD20" s="41"/>
      <c r="OAE20" s="41"/>
      <c r="OAF20" s="41"/>
      <c r="OAG20" s="41"/>
      <c r="OAH20" s="41"/>
      <c r="OAI20" s="41"/>
      <c r="OAJ20" s="41"/>
      <c r="OAK20" s="41"/>
      <c r="OAL20" s="41"/>
      <c r="OAM20" s="41"/>
      <c r="OAN20" s="41"/>
      <c r="OAO20" s="41"/>
      <c r="OAP20" s="41"/>
      <c r="OAQ20" s="41"/>
      <c r="OAR20" s="41"/>
      <c r="OAS20" s="41"/>
      <c r="OAT20" s="41"/>
      <c r="OAU20" s="41"/>
      <c r="OAV20" s="41"/>
      <c r="OAW20" s="41"/>
      <c r="OAX20" s="41"/>
      <c r="OAY20" s="41"/>
      <c r="OAZ20" s="41"/>
      <c r="OBA20" s="41"/>
      <c r="OBB20" s="41"/>
      <c r="OBC20" s="41"/>
      <c r="OBD20" s="41"/>
      <c r="OBE20" s="41"/>
      <c r="OBF20" s="41"/>
      <c r="OBG20" s="41"/>
      <c r="OBH20" s="41"/>
      <c r="OBI20" s="41"/>
      <c r="OBJ20" s="41"/>
      <c r="OBK20" s="41"/>
      <c r="OBL20" s="41"/>
      <c r="OBM20" s="41"/>
      <c r="OBN20" s="41"/>
      <c r="OBO20" s="41"/>
      <c r="OBP20" s="41"/>
      <c r="OBQ20" s="41"/>
      <c r="OBR20" s="41"/>
      <c r="OBS20" s="41"/>
      <c r="OBT20" s="41"/>
      <c r="OBU20" s="41"/>
      <c r="OBV20" s="41"/>
      <c r="OBW20" s="41"/>
      <c r="OBX20" s="41"/>
      <c r="OBY20" s="41"/>
      <c r="OBZ20" s="41"/>
      <c r="OCA20" s="41"/>
      <c r="OCB20" s="41"/>
      <c r="OCC20" s="41"/>
      <c r="OCD20" s="41"/>
      <c r="OCE20" s="41"/>
      <c r="OCF20" s="41"/>
      <c r="OCG20" s="41"/>
      <c r="OCH20" s="41"/>
      <c r="OCI20" s="41"/>
      <c r="OCJ20" s="41"/>
      <c r="OCK20" s="41"/>
      <c r="OCL20" s="41"/>
      <c r="OCM20" s="41"/>
      <c r="OCN20" s="41"/>
      <c r="OCO20" s="41"/>
      <c r="OCP20" s="41"/>
      <c r="OCQ20" s="41"/>
      <c r="OCR20" s="41"/>
      <c r="OCS20" s="41"/>
      <c r="OCT20" s="41"/>
      <c r="OCU20" s="41"/>
      <c r="OCV20" s="41"/>
      <c r="OCW20" s="41"/>
      <c r="OCX20" s="41"/>
      <c r="OCY20" s="41"/>
      <c r="OCZ20" s="41"/>
      <c r="ODA20" s="41"/>
      <c r="ODB20" s="41"/>
      <c r="ODC20" s="41"/>
      <c r="ODD20" s="41"/>
      <c r="ODE20" s="41"/>
      <c r="ODF20" s="41"/>
      <c r="ODG20" s="41"/>
      <c r="ODH20" s="41"/>
      <c r="ODI20" s="41"/>
      <c r="ODJ20" s="41"/>
      <c r="ODK20" s="41"/>
      <c r="ODL20" s="41"/>
      <c r="ODM20" s="41"/>
      <c r="ODN20" s="41"/>
      <c r="ODO20" s="41"/>
      <c r="ODP20" s="41"/>
      <c r="ODQ20" s="41"/>
      <c r="ODR20" s="41"/>
      <c r="ODS20" s="41"/>
      <c r="ODT20" s="41"/>
      <c r="ODU20" s="41"/>
      <c r="ODV20" s="41"/>
      <c r="ODW20" s="41"/>
      <c r="ODX20" s="41"/>
      <c r="ODY20" s="41"/>
      <c r="ODZ20" s="41"/>
      <c r="OEA20" s="41"/>
      <c r="OEB20" s="41"/>
      <c r="OEC20" s="41"/>
      <c r="OED20" s="41"/>
      <c r="OEE20" s="41"/>
      <c r="OEF20" s="41"/>
      <c r="OEG20" s="41"/>
      <c r="OEH20" s="41"/>
      <c r="OEI20" s="41"/>
      <c r="OEJ20" s="41"/>
      <c r="OEK20" s="41"/>
      <c r="OEL20" s="41"/>
      <c r="OEM20" s="41"/>
      <c r="OEN20" s="41"/>
      <c r="OEO20" s="41"/>
      <c r="OEP20" s="41"/>
      <c r="OEQ20" s="41"/>
      <c r="OER20" s="41"/>
      <c r="OES20" s="41"/>
      <c r="OET20" s="41"/>
      <c r="OEU20" s="41"/>
      <c r="OEV20" s="41"/>
      <c r="OEW20" s="41"/>
      <c r="OEX20" s="41"/>
      <c r="OEY20" s="41"/>
      <c r="OEZ20" s="41"/>
      <c r="OFA20" s="41"/>
      <c r="OFB20" s="41"/>
      <c r="OFC20" s="41"/>
      <c r="OFD20" s="41"/>
      <c r="OFE20" s="41"/>
      <c r="OFF20" s="41"/>
      <c r="OFG20" s="41"/>
      <c r="OFH20" s="41"/>
      <c r="OFI20" s="41"/>
      <c r="OFJ20" s="41"/>
      <c r="OFK20" s="41"/>
      <c r="OFL20" s="41"/>
      <c r="OFM20" s="41"/>
      <c r="OFN20" s="41"/>
      <c r="OFO20" s="41"/>
      <c r="OFP20" s="41"/>
      <c r="OFQ20" s="41"/>
      <c r="OFR20" s="41"/>
      <c r="OFS20" s="41"/>
      <c r="OFT20" s="41"/>
      <c r="OFU20" s="41"/>
      <c r="OFV20" s="41"/>
      <c r="OFW20" s="41"/>
      <c r="OFX20" s="41"/>
      <c r="OFY20" s="41"/>
      <c r="OFZ20" s="41"/>
      <c r="OGA20" s="41"/>
      <c r="OGB20" s="41"/>
      <c r="OGC20" s="41"/>
      <c r="OGD20" s="41"/>
      <c r="OGE20" s="41"/>
      <c r="OGF20" s="41"/>
      <c r="OGG20" s="41"/>
      <c r="OGH20" s="41"/>
      <c r="OGI20" s="41"/>
      <c r="OGJ20" s="41"/>
      <c r="OGK20" s="41"/>
      <c r="OGL20" s="41"/>
      <c r="OGM20" s="41"/>
      <c r="OGN20" s="41"/>
      <c r="OGO20" s="41"/>
      <c r="OGP20" s="41"/>
      <c r="OGQ20" s="41"/>
      <c r="OGR20" s="41"/>
      <c r="OGS20" s="41"/>
      <c r="OGT20" s="41"/>
      <c r="OGU20" s="41"/>
      <c r="OGV20" s="41"/>
      <c r="OGW20" s="41"/>
      <c r="OGX20" s="41"/>
      <c r="OGY20" s="41"/>
      <c r="OGZ20" s="41"/>
      <c r="OHA20" s="41"/>
      <c r="OHB20" s="41"/>
      <c r="OHC20" s="41"/>
      <c r="OHD20" s="41"/>
      <c r="OHE20" s="41"/>
      <c r="OHF20" s="41"/>
      <c r="OHG20" s="41"/>
      <c r="OHH20" s="41"/>
      <c r="OHI20" s="41"/>
      <c r="OHJ20" s="41"/>
      <c r="OHK20" s="41"/>
      <c r="OHL20" s="41"/>
      <c r="OHM20" s="41"/>
      <c r="OHN20" s="41"/>
      <c r="OHO20" s="41"/>
      <c r="OHP20" s="41"/>
      <c r="OHQ20" s="41"/>
      <c r="OHR20" s="41"/>
      <c r="OHS20" s="41"/>
      <c r="OHT20" s="41"/>
      <c r="OHU20" s="41"/>
      <c r="OHV20" s="41"/>
      <c r="OHW20" s="41"/>
      <c r="OHX20" s="41"/>
      <c r="OHY20" s="41"/>
      <c r="OHZ20" s="41"/>
      <c r="OIA20" s="41"/>
      <c r="OIB20" s="41"/>
      <c r="OIC20" s="41"/>
      <c r="OID20" s="41"/>
      <c r="OIE20" s="41"/>
      <c r="OIF20" s="41"/>
      <c r="OIG20" s="41"/>
      <c r="OIH20" s="41"/>
      <c r="OII20" s="41"/>
      <c r="OIJ20" s="41"/>
      <c r="OIK20" s="41"/>
      <c r="OIL20" s="41"/>
      <c r="OIM20" s="41"/>
      <c r="OIN20" s="41"/>
      <c r="OIO20" s="41"/>
      <c r="OIP20" s="41"/>
      <c r="OIQ20" s="41"/>
      <c r="OIR20" s="41"/>
      <c r="OIS20" s="41"/>
      <c r="OIT20" s="41"/>
      <c r="OIU20" s="41"/>
      <c r="OIV20" s="41"/>
      <c r="OIW20" s="41"/>
      <c r="OIX20" s="41"/>
      <c r="OIY20" s="41"/>
      <c r="OIZ20" s="41"/>
      <c r="OJA20" s="41"/>
      <c r="OJB20" s="41"/>
      <c r="OJC20" s="41"/>
      <c r="OJD20" s="41"/>
      <c r="OJE20" s="41"/>
      <c r="OJF20" s="41"/>
      <c r="OJG20" s="41"/>
      <c r="OJH20" s="41"/>
      <c r="OJI20" s="41"/>
      <c r="OJJ20" s="41"/>
      <c r="OJK20" s="41"/>
      <c r="OJL20" s="41"/>
      <c r="OJM20" s="41"/>
      <c r="OJN20" s="41"/>
      <c r="OJO20" s="41"/>
      <c r="OJP20" s="41"/>
      <c r="OJQ20" s="41"/>
      <c r="OJR20" s="41"/>
      <c r="OJS20" s="41"/>
      <c r="OJT20" s="41"/>
      <c r="OJU20" s="41"/>
      <c r="OJV20" s="41"/>
      <c r="OJW20" s="41"/>
      <c r="OJX20" s="41"/>
      <c r="OJY20" s="41"/>
      <c r="OJZ20" s="41"/>
      <c r="OKA20" s="41"/>
      <c r="OKB20" s="41"/>
      <c r="OKC20" s="41"/>
      <c r="OKD20" s="41"/>
      <c r="OKE20" s="41"/>
      <c r="OKF20" s="41"/>
      <c r="OKG20" s="41"/>
      <c r="OKH20" s="41"/>
      <c r="OKI20" s="41"/>
      <c r="OKJ20" s="41"/>
      <c r="OKK20" s="41"/>
      <c r="OKL20" s="41"/>
      <c r="OKM20" s="41"/>
      <c r="OKN20" s="41"/>
      <c r="OKO20" s="41"/>
      <c r="OKP20" s="41"/>
      <c r="OKQ20" s="41"/>
      <c r="OKR20" s="41"/>
      <c r="OKS20" s="41"/>
      <c r="OKT20" s="41"/>
      <c r="OKU20" s="41"/>
      <c r="OKV20" s="41"/>
      <c r="OKW20" s="41"/>
      <c r="OKX20" s="41"/>
      <c r="OKY20" s="41"/>
      <c r="OKZ20" s="41"/>
      <c r="OLA20" s="41"/>
      <c r="OLB20" s="41"/>
      <c r="OLC20" s="41"/>
      <c r="OLD20" s="41"/>
      <c r="OLE20" s="41"/>
      <c r="OLF20" s="41"/>
      <c r="OLG20" s="41"/>
      <c r="OLH20" s="41"/>
      <c r="OLI20" s="41"/>
      <c r="OLJ20" s="41"/>
      <c r="OLK20" s="41"/>
      <c r="OLL20" s="41"/>
      <c r="OLM20" s="41"/>
      <c r="OLN20" s="41"/>
      <c r="OLO20" s="41"/>
      <c r="OLP20" s="41"/>
      <c r="OLQ20" s="41"/>
      <c r="OLR20" s="41"/>
      <c r="OLS20" s="41"/>
      <c r="OLT20" s="41"/>
      <c r="OLU20" s="41"/>
      <c r="OLV20" s="41"/>
      <c r="OLW20" s="41"/>
      <c r="OLX20" s="41"/>
      <c r="OLY20" s="41"/>
      <c r="OLZ20" s="41"/>
      <c r="OMA20" s="41"/>
      <c r="OMB20" s="41"/>
      <c r="OMC20" s="41"/>
      <c r="OMD20" s="41"/>
      <c r="OME20" s="41"/>
      <c r="OMF20" s="41"/>
      <c r="OMG20" s="41"/>
      <c r="OMH20" s="41"/>
      <c r="OMI20" s="41"/>
      <c r="OMJ20" s="41"/>
      <c r="OMK20" s="41"/>
      <c r="OML20" s="41"/>
      <c r="OMM20" s="41"/>
      <c r="OMN20" s="41"/>
      <c r="OMO20" s="41"/>
      <c r="OMP20" s="41"/>
      <c r="OMQ20" s="41"/>
      <c r="OMR20" s="41"/>
      <c r="OMS20" s="41"/>
      <c r="OMT20" s="41"/>
      <c r="OMU20" s="41"/>
      <c r="OMV20" s="41"/>
      <c r="OMW20" s="41"/>
      <c r="OMX20" s="41"/>
      <c r="OMY20" s="41"/>
      <c r="OMZ20" s="41"/>
      <c r="ONA20" s="41"/>
      <c r="ONB20" s="41"/>
      <c r="ONC20" s="41"/>
      <c r="OND20" s="41"/>
      <c r="ONE20" s="41"/>
      <c r="ONF20" s="41"/>
      <c r="ONG20" s="41"/>
      <c r="ONH20" s="41"/>
      <c r="ONI20" s="41"/>
      <c r="ONJ20" s="41"/>
      <c r="ONK20" s="41"/>
      <c r="ONL20" s="41"/>
      <c r="ONM20" s="41"/>
      <c r="ONN20" s="41"/>
      <c r="ONO20" s="41"/>
      <c r="ONP20" s="41"/>
      <c r="ONQ20" s="41"/>
      <c r="ONR20" s="41"/>
      <c r="ONS20" s="41"/>
      <c r="ONT20" s="41"/>
      <c r="ONU20" s="41"/>
      <c r="ONV20" s="41"/>
      <c r="ONW20" s="41"/>
      <c r="ONX20" s="41"/>
      <c r="ONY20" s="41"/>
      <c r="ONZ20" s="41"/>
      <c r="OOA20" s="41"/>
      <c r="OOB20" s="41"/>
      <c r="OOC20" s="41"/>
      <c r="OOD20" s="41"/>
      <c r="OOE20" s="41"/>
      <c r="OOF20" s="41"/>
      <c r="OOG20" s="41"/>
      <c r="OOH20" s="41"/>
      <c r="OOI20" s="41"/>
      <c r="OOJ20" s="41"/>
      <c r="OOK20" s="41"/>
      <c r="OOL20" s="41"/>
      <c r="OOM20" s="41"/>
      <c r="OON20" s="41"/>
      <c r="OOO20" s="41"/>
      <c r="OOP20" s="41"/>
      <c r="OOQ20" s="41"/>
      <c r="OOR20" s="41"/>
      <c r="OOS20" s="41"/>
      <c r="OOT20" s="41"/>
      <c r="OOU20" s="41"/>
      <c r="OOV20" s="41"/>
      <c r="OOW20" s="41"/>
      <c r="OOX20" s="41"/>
      <c r="OOY20" s="41"/>
      <c r="OOZ20" s="41"/>
      <c r="OPA20" s="41"/>
      <c r="OPB20" s="41"/>
      <c r="OPC20" s="41"/>
      <c r="OPD20" s="41"/>
      <c r="OPE20" s="41"/>
      <c r="OPF20" s="41"/>
      <c r="OPG20" s="41"/>
      <c r="OPH20" s="41"/>
      <c r="OPI20" s="41"/>
      <c r="OPJ20" s="41"/>
      <c r="OPK20" s="41"/>
      <c r="OPL20" s="41"/>
      <c r="OPM20" s="41"/>
      <c r="OPN20" s="41"/>
      <c r="OPO20" s="41"/>
      <c r="OPP20" s="41"/>
      <c r="OPQ20" s="41"/>
      <c r="OPR20" s="41"/>
      <c r="OPS20" s="41"/>
      <c r="OPT20" s="41"/>
      <c r="OPU20" s="41"/>
      <c r="OPV20" s="41"/>
      <c r="OPW20" s="41"/>
      <c r="OPX20" s="41"/>
      <c r="OPY20" s="41"/>
      <c r="OPZ20" s="41"/>
      <c r="OQA20" s="41"/>
      <c r="OQB20" s="41"/>
      <c r="OQC20" s="41"/>
      <c r="OQD20" s="41"/>
      <c r="OQE20" s="41"/>
      <c r="OQF20" s="41"/>
      <c r="OQG20" s="41"/>
      <c r="OQH20" s="41"/>
      <c r="OQI20" s="41"/>
      <c r="OQJ20" s="41"/>
      <c r="OQK20" s="41"/>
      <c r="OQL20" s="41"/>
      <c r="OQM20" s="41"/>
      <c r="OQN20" s="41"/>
      <c r="OQO20" s="41"/>
      <c r="OQP20" s="41"/>
      <c r="OQQ20" s="41"/>
      <c r="OQR20" s="41"/>
      <c r="OQS20" s="41"/>
      <c r="OQT20" s="41"/>
      <c r="OQU20" s="41"/>
      <c r="OQV20" s="41"/>
      <c r="OQW20" s="41"/>
      <c r="OQX20" s="41"/>
      <c r="OQY20" s="41"/>
      <c r="OQZ20" s="41"/>
      <c r="ORA20" s="41"/>
      <c r="ORB20" s="41"/>
      <c r="ORC20" s="41"/>
      <c r="ORD20" s="41"/>
      <c r="ORE20" s="41"/>
      <c r="ORF20" s="41"/>
      <c r="ORG20" s="41"/>
      <c r="ORH20" s="41"/>
      <c r="ORI20" s="41"/>
      <c r="ORJ20" s="41"/>
      <c r="ORK20" s="41"/>
      <c r="ORL20" s="41"/>
      <c r="ORM20" s="41"/>
      <c r="ORN20" s="41"/>
      <c r="ORO20" s="41"/>
      <c r="ORP20" s="41"/>
      <c r="ORQ20" s="41"/>
      <c r="ORR20" s="41"/>
      <c r="ORS20" s="41"/>
      <c r="ORT20" s="41"/>
      <c r="ORU20" s="41"/>
      <c r="ORV20" s="41"/>
      <c r="ORW20" s="41"/>
      <c r="ORX20" s="41"/>
      <c r="ORY20" s="41"/>
      <c r="ORZ20" s="41"/>
      <c r="OSA20" s="41"/>
      <c r="OSB20" s="41"/>
      <c r="OSC20" s="41"/>
      <c r="OSD20" s="41"/>
      <c r="OSE20" s="41"/>
      <c r="OSF20" s="41"/>
      <c r="OSG20" s="41"/>
      <c r="OSH20" s="41"/>
      <c r="OSI20" s="41"/>
      <c r="OSJ20" s="41"/>
      <c r="OSK20" s="41"/>
      <c r="OSL20" s="41"/>
      <c r="OSM20" s="41"/>
      <c r="OSN20" s="41"/>
      <c r="OSO20" s="41"/>
      <c r="OSP20" s="41"/>
      <c r="OSQ20" s="41"/>
      <c r="OSR20" s="41"/>
      <c r="OSS20" s="41"/>
      <c r="OST20" s="41"/>
      <c r="OSU20" s="41"/>
      <c r="OSV20" s="41"/>
      <c r="OSW20" s="41"/>
      <c r="OSX20" s="41"/>
      <c r="OSY20" s="41"/>
      <c r="OSZ20" s="41"/>
      <c r="OTA20" s="41"/>
      <c r="OTB20" s="41"/>
      <c r="OTC20" s="41"/>
      <c r="OTD20" s="41"/>
      <c r="OTE20" s="41"/>
      <c r="OTF20" s="41"/>
      <c r="OTG20" s="41"/>
      <c r="OTH20" s="41"/>
      <c r="OTI20" s="41"/>
      <c r="OTJ20" s="41"/>
      <c r="OTK20" s="41"/>
      <c r="OTL20" s="41"/>
      <c r="OTM20" s="41"/>
      <c r="OTN20" s="41"/>
      <c r="OTO20" s="41"/>
      <c r="OTP20" s="41"/>
      <c r="OTQ20" s="41"/>
      <c r="OTR20" s="41"/>
      <c r="OTS20" s="41"/>
      <c r="OTT20" s="41"/>
      <c r="OTU20" s="41"/>
      <c r="OTV20" s="41"/>
      <c r="OTW20" s="41"/>
      <c r="OTX20" s="41"/>
      <c r="OTY20" s="41"/>
      <c r="OTZ20" s="41"/>
      <c r="OUA20" s="41"/>
      <c r="OUB20" s="41"/>
      <c r="OUC20" s="41"/>
      <c r="OUD20" s="41"/>
      <c r="OUE20" s="41"/>
      <c r="OUF20" s="41"/>
      <c r="OUG20" s="41"/>
      <c r="OUH20" s="41"/>
      <c r="OUI20" s="41"/>
      <c r="OUJ20" s="41"/>
      <c r="OUK20" s="41"/>
      <c r="OUL20" s="41"/>
      <c r="OUM20" s="41"/>
      <c r="OUN20" s="41"/>
      <c r="OUO20" s="41"/>
      <c r="OUP20" s="41"/>
      <c r="OUQ20" s="41"/>
      <c r="OUR20" s="41"/>
      <c r="OUS20" s="41"/>
      <c r="OUT20" s="41"/>
      <c r="OUU20" s="41"/>
      <c r="OUV20" s="41"/>
      <c r="OUW20" s="41"/>
      <c r="OUX20" s="41"/>
      <c r="OUY20" s="41"/>
      <c r="OUZ20" s="41"/>
      <c r="OVA20" s="41"/>
      <c r="OVB20" s="41"/>
      <c r="OVC20" s="41"/>
      <c r="OVD20" s="41"/>
      <c r="OVE20" s="41"/>
      <c r="OVF20" s="41"/>
      <c r="OVG20" s="41"/>
      <c r="OVH20" s="41"/>
      <c r="OVI20" s="41"/>
      <c r="OVJ20" s="41"/>
      <c r="OVK20" s="41"/>
      <c r="OVL20" s="41"/>
      <c r="OVM20" s="41"/>
      <c r="OVN20" s="41"/>
      <c r="OVO20" s="41"/>
      <c r="OVP20" s="41"/>
      <c r="OVQ20" s="41"/>
      <c r="OVR20" s="41"/>
      <c r="OVS20" s="41"/>
      <c r="OVT20" s="41"/>
      <c r="OVU20" s="41"/>
      <c r="OVV20" s="41"/>
      <c r="OVW20" s="41"/>
      <c r="OVX20" s="41"/>
      <c r="OVY20" s="41"/>
      <c r="OVZ20" s="41"/>
      <c r="OWA20" s="41"/>
      <c r="OWB20" s="41"/>
      <c r="OWC20" s="41"/>
      <c r="OWD20" s="41"/>
      <c r="OWE20" s="41"/>
      <c r="OWF20" s="41"/>
      <c r="OWG20" s="41"/>
      <c r="OWH20" s="41"/>
      <c r="OWI20" s="41"/>
      <c r="OWJ20" s="41"/>
      <c r="OWK20" s="41"/>
      <c r="OWL20" s="41"/>
      <c r="OWM20" s="41"/>
      <c r="OWN20" s="41"/>
      <c r="OWO20" s="41"/>
      <c r="OWP20" s="41"/>
      <c r="OWQ20" s="41"/>
      <c r="OWR20" s="41"/>
      <c r="OWS20" s="41"/>
      <c r="OWT20" s="41"/>
      <c r="OWU20" s="41"/>
      <c r="OWV20" s="41"/>
      <c r="OWW20" s="41"/>
      <c r="OWX20" s="41"/>
      <c r="OWY20" s="41"/>
      <c r="OWZ20" s="41"/>
      <c r="OXA20" s="41"/>
      <c r="OXB20" s="41"/>
      <c r="OXC20" s="41"/>
      <c r="OXD20" s="41"/>
      <c r="OXE20" s="41"/>
      <c r="OXF20" s="41"/>
      <c r="OXG20" s="41"/>
      <c r="OXH20" s="41"/>
      <c r="OXI20" s="41"/>
      <c r="OXJ20" s="41"/>
      <c r="OXK20" s="41"/>
      <c r="OXL20" s="41"/>
      <c r="OXM20" s="41"/>
      <c r="OXN20" s="41"/>
      <c r="OXO20" s="41"/>
      <c r="OXP20" s="41"/>
      <c r="OXQ20" s="41"/>
      <c r="OXR20" s="41"/>
      <c r="OXS20" s="41"/>
      <c r="OXT20" s="41"/>
      <c r="OXU20" s="41"/>
      <c r="OXV20" s="41"/>
      <c r="OXW20" s="41"/>
      <c r="OXX20" s="41"/>
      <c r="OXY20" s="41"/>
      <c r="OXZ20" s="41"/>
      <c r="OYA20" s="41"/>
      <c r="OYB20" s="41"/>
      <c r="OYC20" s="41"/>
      <c r="OYD20" s="41"/>
      <c r="OYE20" s="41"/>
      <c r="OYF20" s="41"/>
      <c r="OYG20" s="41"/>
      <c r="OYH20" s="41"/>
      <c r="OYI20" s="41"/>
      <c r="OYJ20" s="41"/>
      <c r="OYK20" s="41"/>
      <c r="OYL20" s="41"/>
      <c r="OYM20" s="41"/>
      <c r="OYN20" s="41"/>
      <c r="OYO20" s="41"/>
      <c r="OYP20" s="41"/>
      <c r="OYQ20" s="41"/>
      <c r="OYR20" s="41"/>
      <c r="OYS20" s="41"/>
      <c r="OYT20" s="41"/>
      <c r="OYU20" s="41"/>
      <c r="OYV20" s="41"/>
      <c r="OYW20" s="41"/>
      <c r="OYX20" s="41"/>
      <c r="OYY20" s="41"/>
      <c r="OYZ20" s="41"/>
      <c r="OZA20" s="41"/>
      <c r="OZB20" s="41"/>
      <c r="OZC20" s="41"/>
      <c r="OZD20" s="41"/>
      <c r="OZE20" s="41"/>
      <c r="OZF20" s="41"/>
      <c r="OZG20" s="41"/>
      <c r="OZH20" s="41"/>
      <c r="OZI20" s="41"/>
      <c r="OZJ20" s="41"/>
      <c r="OZK20" s="41"/>
      <c r="OZL20" s="41"/>
      <c r="OZM20" s="41"/>
      <c r="OZN20" s="41"/>
      <c r="OZO20" s="41"/>
      <c r="OZP20" s="41"/>
      <c r="OZQ20" s="41"/>
      <c r="OZR20" s="41"/>
      <c r="OZS20" s="41"/>
      <c r="OZT20" s="41"/>
      <c r="OZU20" s="41"/>
      <c r="OZV20" s="41"/>
      <c r="OZW20" s="41"/>
      <c r="OZX20" s="41"/>
      <c r="OZY20" s="41"/>
      <c r="OZZ20" s="41"/>
      <c r="PAA20" s="41"/>
      <c r="PAB20" s="41"/>
      <c r="PAC20" s="41"/>
      <c r="PAD20" s="41"/>
      <c r="PAE20" s="41"/>
      <c r="PAF20" s="41"/>
      <c r="PAG20" s="41"/>
      <c r="PAH20" s="41"/>
      <c r="PAI20" s="41"/>
      <c r="PAJ20" s="41"/>
      <c r="PAK20" s="41"/>
      <c r="PAL20" s="41"/>
      <c r="PAM20" s="41"/>
      <c r="PAN20" s="41"/>
      <c r="PAO20" s="41"/>
      <c r="PAP20" s="41"/>
      <c r="PAQ20" s="41"/>
      <c r="PAR20" s="41"/>
      <c r="PAS20" s="41"/>
      <c r="PAT20" s="41"/>
      <c r="PAU20" s="41"/>
      <c r="PAV20" s="41"/>
      <c r="PAW20" s="41"/>
      <c r="PAX20" s="41"/>
      <c r="PAY20" s="41"/>
      <c r="PAZ20" s="41"/>
      <c r="PBA20" s="41"/>
      <c r="PBB20" s="41"/>
      <c r="PBC20" s="41"/>
      <c r="PBD20" s="41"/>
      <c r="PBE20" s="41"/>
      <c r="PBF20" s="41"/>
      <c r="PBG20" s="41"/>
      <c r="PBH20" s="41"/>
      <c r="PBI20" s="41"/>
      <c r="PBJ20" s="41"/>
      <c r="PBK20" s="41"/>
      <c r="PBL20" s="41"/>
      <c r="PBM20" s="41"/>
      <c r="PBN20" s="41"/>
      <c r="PBO20" s="41"/>
      <c r="PBP20" s="41"/>
      <c r="PBQ20" s="41"/>
      <c r="PBR20" s="41"/>
      <c r="PBS20" s="41"/>
      <c r="PBT20" s="41"/>
      <c r="PBU20" s="41"/>
      <c r="PBV20" s="41"/>
      <c r="PBW20" s="41"/>
      <c r="PBX20" s="41"/>
      <c r="PBY20" s="41"/>
      <c r="PBZ20" s="41"/>
      <c r="PCA20" s="41"/>
      <c r="PCB20" s="41"/>
      <c r="PCC20" s="41"/>
      <c r="PCD20" s="41"/>
      <c r="PCE20" s="41"/>
      <c r="PCF20" s="41"/>
      <c r="PCG20" s="41"/>
      <c r="PCH20" s="41"/>
      <c r="PCI20" s="41"/>
      <c r="PCJ20" s="41"/>
      <c r="PCK20" s="41"/>
      <c r="PCL20" s="41"/>
      <c r="PCM20" s="41"/>
      <c r="PCN20" s="41"/>
      <c r="PCO20" s="41"/>
      <c r="PCP20" s="41"/>
      <c r="PCQ20" s="41"/>
      <c r="PCR20" s="41"/>
      <c r="PCS20" s="41"/>
      <c r="PCT20" s="41"/>
      <c r="PCU20" s="41"/>
      <c r="PCV20" s="41"/>
      <c r="PCW20" s="41"/>
      <c r="PCX20" s="41"/>
      <c r="PCY20" s="41"/>
      <c r="PCZ20" s="41"/>
      <c r="PDA20" s="41"/>
      <c r="PDB20" s="41"/>
      <c r="PDC20" s="41"/>
      <c r="PDD20" s="41"/>
      <c r="PDE20" s="41"/>
      <c r="PDF20" s="41"/>
      <c r="PDG20" s="41"/>
      <c r="PDH20" s="41"/>
      <c r="PDI20" s="41"/>
      <c r="PDJ20" s="41"/>
      <c r="PDK20" s="41"/>
      <c r="PDL20" s="41"/>
      <c r="PDM20" s="41"/>
      <c r="PDN20" s="41"/>
      <c r="PDO20" s="41"/>
      <c r="PDP20" s="41"/>
      <c r="PDQ20" s="41"/>
      <c r="PDR20" s="41"/>
      <c r="PDS20" s="41"/>
      <c r="PDT20" s="41"/>
      <c r="PDU20" s="41"/>
      <c r="PDV20" s="41"/>
      <c r="PDW20" s="41"/>
      <c r="PDX20" s="41"/>
      <c r="PDY20" s="41"/>
      <c r="PDZ20" s="41"/>
      <c r="PEA20" s="41"/>
      <c r="PEB20" s="41"/>
      <c r="PEC20" s="41"/>
      <c r="PED20" s="41"/>
      <c r="PEE20" s="41"/>
      <c r="PEF20" s="41"/>
      <c r="PEG20" s="41"/>
      <c r="PEH20" s="41"/>
      <c r="PEI20" s="41"/>
      <c r="PEJ20" s="41"/>
      <c r="PEK20" s="41"/>
      <c r="PEL20" s="41"/>
      <c r="PEM20" s="41"/>
      <c r="PEN20" s="41"/>
      <c r="PEO20" s="41"/>
      <c r="PEP20" s="41"/>
      <c r="PEQ20" s="41"/>
      <c r="PER20" s="41"/>
      <c r="PES20" s="41"/>
      <c r="PET20" s="41"/>
      <c r="PEU20" s="41"/>
      <c r="PEV20" s="41"/>
      <c r="PEW20" s="41"/>
      <c r="PEX20" s="41"/>
      <c r="PEY20" s="41"/>
      <c r="PEZ20" s="41"/>
      <c r="PFA20" s="41"/>
      <c r="PFB20" s="41"/>
      <c r="PFC20" s="41"/>
      <c r="PFD20" s="41"/>
      <c r="PFE20" s="41"/>
      <c r="PFF20" s="41"/>
      <c r="PFG20" s="41"/>
      <c r="PFH20" s="41"/>
      <c r="PFI20" s="41"/>
      <c r="PFJ20" s="41"/>
      <c r="PFK20" s="41"/>
      <c r="PFL20" s="41"/>
      <c r="PFM20" s="41"/>
      <c r="PFN20" s="41"/>
      <c r="PFO20" s="41"/>
      <c r="PFP20" s="41"/>
      <c r="PFQ20" s="41"/>
      <c r="PFR20" s="41"/>
      <c r="PFS20" s="41"/>
      <c r="PFT20" s="41"/>
      <c r="PFU20" s="41"/>
      <c r="PFV20" s="41"/>
      <c r="PFW20" s="41"/>
      <c r="PFX20" s="41"/>
      <c r="PFY20" s="41"/>
      <c r="PFZ20" s="41"/>
      <c r="PGA20" s="41"/>
      <c r="PGB20" s="41"/>
      <c r="PGC20" s="41"/>
      <c r="PGD20" s="41"/>
      <c r="PGE20" s="41"/>
      <c r="PGF20" s="41"/>
      <c r="PGG20" s="41"/>
      <c r="PGH20" s="41"/>
      <c r="PGI20" s="41"/>
      <c r="PGJ20" s="41"/>
      <c r="PGK20" s="41"/>
      <c r="PGL20" s="41"/>
      <c r="PGM20" s="41"/>
      <c r="PGN20" s="41"/>
      <c r="PGO20" s="41"/>
      <c r="PGP20" s="41"/>
      <c r="PGQ20" s="41"/>
      <c r="PGR20" s="41"/>
      <c r="PGS20" s="41"/>
      <c r="PGT20" s="41"/>
      <c r="PGU20" s="41"/>
      <c r="PGV20" s="41"/>
      <c r="PGW20" s="41"/>
      <c r="PGX20" s="41"/>
      <c r="PGY20" s="41"/>
      <c r="PGZ20" s="41"/>
      <c r="PHA20" s="41"/>
      <c r="PHB20" s="41"/>
      <c r="PHC20" s="41"/>
      <c r="PHD20" s="41"/>
      <c r="PHE20" s="41"/>
      <c r="PHF20" s="41"/>
      <c r="PHG20" s="41"/>
      <c r="PHH20" s="41"/>
      <c r="PHI20" s="41"/>
      <c r="PHJ20" s="41"/>
      <c r="PHK20" s="41"/>
      <c r="PHL20" s="41"/>
      <c r="PHM20" s="41"/>
      <c r="PHN20" s="41"/>
      <c r="PHO20" s="41"/>
      <c r="PHP20" s="41"/>
      <c r="PHQ20" s="41"/>
      <c r="PHR20" s="41"/>
      <c r="PHS20" s="41"/>
      <c r="PHT20" s="41"/>
      <c r="PHU20" s="41"/>
      <c r="PHV20" s="41"/>
      <c r="PHW20" s="41"/>
      <c r="PHX20" s="41"/>
      <c r="PHY20" s="41"/>
      <c r="PHZ20" s="41"/>
      <c r="PIA20" s="41"/>
      <c r="PIB20" s="41"/>
      <c r="PIC20" s="41"/>
      <c r="PID20" s="41"/>
      <c r="PIE20" s="41"/>
      <c r="PIF20" s="41"/>
      <c r="PIG20" s="41"/>
      <c r="PIH20" s="41"/>
      <c r="PII20" s="41"/>
      <c r="PIJ20" s="41"/>
      <c r="PIK20" s="41"/>
      <c r="PIL20" s="41"/>
      <c r="PIM20" s="41"/>
      <c r="PIN20" s="41"/>
      <c r="PIO20" s="41"/>
      <c r="PIP20" s="41"/>
      <c r="PIQ20" s="41"/>
      <c r="PIR20" s="41"/>
      <c r="PIS20" s="41"/>
      <c r="PIT20" s="41"/>
      <c r="PIU20" s="41"/>
      <c r="PIV20" s="41"/>
      <c r="PIW20" s="41"/>
      <c r="PIX20" s="41"/>
      <c r="PIY20" s="41"/>
      <c r="PIZ20" s="41"/>
      <c r="PJA20" s="41"/>
      <c r="PJB20" s="41"/>
      <c r="PJC20" s="41"/>
      <c r="PJD20" s="41"/>
      <c r="PJE20" s="41"/>
      <c r="PJF20" s="41"/>
      <c r="PJG20" s="41"/>
      <c r="PJH20" s="41"/>
      <c r="PJI20" s="41"/>
      <c r="PJJ20" s="41"/>
      <c r="PJK20" s="41"/>
      <c r="PJL20" s="41"/>
      <c r="PJM20" s="41"/>
      <c r="PJN20" s="41"/>
      <c r="PJO20" s="41"/>
      <c r="PJP20" s="41"/>
      <c r="PJQ20" s="41"/>
      <c r="PJR20" s="41"/>
      <c r="PJS20" s="41"/>
      <c r="PJT20" s="41"/>
      <c r="PJU20" s="41"/>
      <c r="PJV20" s="41"/>
      <c r="PJW20" s="41"/>
      <c r="PJX20" s="41"/>
      <c r="PJY20" s="41"/>
      <c r="PJZ20" s="41"/>
      <c r="PKA20" s="41"/>
      <c r="PKB20" s="41"/>
      <c r="PKC20" s="41"/>
      <c r="PKD20" s="41"/>
      <c r="PKE20" s="41"/>
      <c r="PKF20" s="41"/>
      <c r="PKG20" s="41"/>
      <c r="PKH20" s="41"/>
      <c r="PKI20" s="41"/>
      <c r="PKJ20" s="41"/>
      <c r="PKK20" s="41"/>
      <c r="PKL20" s="41"/>
      <c r="PKM20" s="41"/>
      <c r="PKN20" s="41"/>
      <c r="PKO20" s="41"/>
      <c r="PKP20" s="41"/>
      <c r="PKQ20" s="41"/>
      <c r="PKR20" s="41"/>
      <c r="PKS20" s="41"/>
      <c r="PKT20" s="41"/>
      <c r="PKU20" s="41"/>
      <c r="PKV20" s="41"/>
      <c r="PKW20" s="41"/>
      <c r="PKX20" s="41"/>
      <c r="PKY20" s="41"/>
      <c r="PKZ20" s="41"/>
      <c r="PLA20" s="41"/>
      <c r="PLB20" s="41"/>
      <c r="PLC20" s="41"/>
      <c r="PLD20" s="41"/>
      <c r="PLE20" s="41"/>
      <c r="PLF20" s="41"/>
      <c r="PLG20" s="41"/>
      <c r="PLH20" s="41"/>
      <c r="PLI20" s="41"/>
      <c r="PLJ20" s="41"/>
      <c r="PLK20" s="41"/>
      <c r="PLL20" s="41"/>
      <c r="PLM20" s="41"/>
      <c r="PLN20" s="41"/>
      <c r="PLO20" s="41"/>
      <c r="PLP20" s="41"/>
      <c r="PLQ20" s="41"/>
      <c r="PLR20" s="41"/>
      <c r="PLS20" s="41"/>
      <c r="PLT20" s="41"/>
      <c r="PLU20" s="41"/>
      <c r="PLV20" s="41"/>
      <c r="PLW20" s="41"/>
      <c r="PLX20" s="41"/>
      <c r="PLY20" s="41"/>
      <c r="PLZ20" s="41"/>
      <c r="PMA20" s="41"/>
      <c r="PMB20" s="41"/>
      <c r="PMC20" s="41"/>
      <c r="PMD20" s="41"/>
      <c r="PME20" s="41"/>
      <c r="PMF20" s="41"/>
      <c r="PMG20" s="41"/>
      <c r="PMH20" s="41"/>
      <c r="PMI20" s="41"/>
      <c r="PMJ20" s="41"/>
      <c r="PMK20" s="41"/>
      <c r="PML20" s="41"/>
      <c r="PMM20" s="41"/>
      <c r="PMN20" s="41"/>
      <c r="PMO20" s="41"/>
      <c r="PMP20" s="41"/>
      <c r="PMQ20" s="41"/>
      <c r="PMR20" s="41"/>
      <c r="PMS20" s="41"/>
      <c r="PMT20" s="41"/>
      <c r="PMU20" s="41"/>
      <c r="PMV20" s="41"/>
      <c r="PMW20" s="41"/>
      <c r="PMX20" s="41"/>
      <c r="PMY20" s="41"/>
      <c r="PMZ20" s="41"/>
      <c r="PNA20" s="41"/>
      <c r="PNB20" s="41"/>
      <c r="PNC20" s="41"/>
      <c r="PND20" s="41"/>
      <c r="PNE20" s="41"/>
      <c r="PNF20" s="41"/>
      <c r="PNG20" s="41"/>
      <c r="PNH20" s="41"/>
      <c r="PNI20" s="41"/>
      <c r="PNJ20" s="41"/>
      <c r="PNK20" s="41"/>
      <c r="PNL20" s="41"/>
      <c r="PNM20" s="41"/>
      <c r="PNN20" s="41"/>
      <c r="PNO20" s="41"/>
      <c r="PNP20" s="41"/>
      <c r="PNQ20" s="41"/>
      <c r="PNR20" s="41"/>
      <c r="PNS20" s="41"/>
      <c r="PNT20" s="41"/>
      <c r="PNU20" s="41"/>
      <c r="PNV20" s="41"/>
      <c r="PNW20" s="41"/>
      <c r="PNX20" s="41"/>
      <c r="PNY20" s="41"/>
      <c r="PNZ20" s="41"/>
      <c r="POA20" s="41"/>
      <c r="POB20" s="41"/>
      <c r="POC20" s="41"/>
      <c r="POD20" s="41"/>
      <c r="POE20" s="41"/>
      <c r="POF20" s="41"/>
      <c r="POG20" s="41"/>
      <c r="POH20" s="41"/>
      <c r="POI20" s="41"/>
      <c r="POJ20" s="41"/>
      <c r="POK20" s="41"/>
      <c r="POL20" s="41"/>
      <c r="POM20" s="41"/>
      <c r="PON20" s="41"/>
      <c r="POO20" s="41"/>
      <c r="POP20" s="41"/>
      <c r="POQ20" s="41"/>
      <c r="POR20" s="41"/>
      <c r="POS20" s="41"/>
      <c r="POT20" s="41"/>
      <c r="POU20" s="41"/>
      <c r="POV20" s="41"/>
      <c r="POW20" s="41"/>
      <c r="POX20" s="41"/>
      <c r="POY20" s="41"/>
      <c r="POZ20" s="41"/>
      <c r="PPA20" s="41"/>
      <c r="PPB20" s="41"/>
      <c r="PPC20" s="41"/>
      <c r="PPD20" s="41"/>
      <c r="PPE20" s="41"/>
      <c r="PPF20" s="41"/>
      <c r="PPG20" s="41"/>
      <c r="PPH20" s="41"/>
      <c r="PPI20" s="41"/>
      <c r="PPJ20" s="41"/>
      <c r="PPK20" s="41"/>
      <c r="PPL20" s="41"/>
      <c r="PPM20" s="41"/>
      <c r="PPN20" s="41"/>
      <c r="PPO20" s="41"/>
      <c r="PPP20" s="41"/>
      <c r="PPQ20" s="41"/>
      <c r="PPR20" s="41"/>
      <c r="PPS20" s="41"/>
      <c r="PPT20" s="41"/>
      <c r="PPU20" s="41"/>
      <c r="PPV20" s="41"/>
      <c r="PPW20" s="41"/>
      <c r="PPX20" s="41"/>
      <c r="PPY20" s="41"/>
      <c r="PPZ20" s="41"/>
      <c r="PQA20" s="41"/>
      <c r="PQB20" s="41"/>
      <c r="PQC20" s="41"/>
      <c r="PQD20" s="41"/>
      <c r="PQE20" s="41"/>
      <c r="PQF20" s="41"/>
      <c r="PQG20" s="41"/>
      <c r="PQH20" s="41"/>
      <c r="PQI20" s="41"/>
      <c r="PQJ20" s="41"/>
      <c r="PQK20" s="41"/>
      <c r="PQL20" s="41"/>
      <c r="PQM20" s="41"/>
      <c r="PQN20" s="41"/>
      <c r="PQO20" s="41"/>
      <c r="PQP20" s="41"/>
      <c r="PQQ20" s="41"/>
      <c r="PQR20" s="41"/>
      <c r="PQS20" s="41"/>
      <c r="PQT20" s="41"/>
      <c r="PQU20" s="41"/>
      <c r="PQV20" s="41"/>
      <c r="PQW20" s="41"/>
      <c r="PQX20" s="41"/>
      <c r="PQY20" s="41"/>
      <c r="PQZ20" s="41"/>
      <c r="PRA20" s="41"/>
      <c r="PRB20" s="41"/>
      <c r="PRC20" s="41"/>
      <c r="PRD20" s="41"/>
      <c r="PRE20" s="41"/>
      <c r="PRF20" s="41"/>
      <c r="PRG20" s="41"/>
      <c r="PRH20" s="41"/>
      <c r="PRI20" s="41"/>
      <c r="PRJ20" s="41"/>
      <c r="PRK20" s="41"/>
      <c r="PRL20" s="41"/>
      <c r="PRM20" s="41"/>
      <c r="PRN20" s="41"/>
      <c r="PRO20" s="41"/>
      <c r="PRP20" s="41"/>
      <c r="PRQ20" s="41"/>
      <c r="PRR20" s="41"/>
      <c r="PRS20" s="41"/>
      <c r="PRT20" s="41"/>
      <c r="PRU20" s="41"/>
      <c r="PRV20" s="41"/>
      <c r="PRW20" s="41"/>
      <c r="PRX20" s="41"/>
      <c r="PRY20" s="41"/>
      <c r="PRZ20" s="41"/>
      <c r="PSA20" s="41"/>
      <c r="PSB20" s="41"/>
      <c r="PSC20" s="41"/>
      <c r="PSD20" s="41"/>
      <c r="PSE20" s="41"/>
      <c r="PSF20" s="41"/>
      <c r="PSG20" s="41"/>
      <c r="PSH20" s="41"/>
      <c r="PSI20" s="41"/>
      <c r="PSJ20" s="41"/>
      <c r="PSK20" s="41"/>
      <c r="PSL20" s="41"/>
      <c r="PSM20" s="41"/>
      <c r="PSN20" s="41"/>
      <c r="PSO20" s="41"/>
      <c r="PSP20" s="41"/>
      <c r="PSQ20" s="41"/>
      <c r="PSR20" s="41"/>
      <c r="PSS20" s="41"/>
      <c r="PST20" s="41"/>
      <c r="PSU20" s="41"/>
      <c r="PSV20" s="41"/>
      <c r="PSW20" s="41"/>
      <c r="PSX20" s="41"/>
      <c r="PSY20" s="41"/>
      <c r="PSZ20" s="41"/>
      <c r="PTA20" s="41"/>
      <c r="PTB20" s="41"/>
      <c r="PTC20" s="41"/>
      <c r="PTD20" s="41"/>
      <c r="PTE20" s="41"/>
      <c r="PTF20" s="41"/>
      <c r="PTG20" s="41"/>
      <c r="PTH20" s="41"/>
      <c r="PTI20" s="41"/>
      <c r="PTJ20" s="41"/>
      <c r="PTK20" s="41"/>
      <c r="PTL20" s="41"/>
      <c r="PTM20" s="41"/>
      <c r="PTN20" s="41"/>
      <c r="PTO20" s="41"/>
      <c r="PTP20" s="41"/>
      <c r="PTQ20" s="41"/>
      <c r="PTR20" s="41"/>
      <c r="PTS20" s="41"/>
      <c r="PTT20" s="41"/>
      <c r="PTU20" s="41"/>
      <c r="PTV20" s="41"/>
      <c r="PTW20" s="41"/>
      <c r="PTX20" s="41"/>
      <c r="PTY20" s="41"/>
      <c r="PTZ20" s="41"/>
      <c r="PUA20" s="41"/>
      <c r="PUB20" s="41"/>
      <c r="PUC20" s="41"/>
      <c r="PUD20" s="41"/>
      <c r="PUE20" s="41"/>
      <c r="PUF20" s="41"/>
      <c r="PUG20" s="41"/>
      <c r="PUH20" s="41"/>
      <c r="PUI20" s="41"/>
      <c r="PUJ20" s="41"/>
      <c r="PUK20" s="41"/>
      <c r="PUL20" s="41"/>
      <c r="PUM20" s="41"/>
      <c r="PUN20" s="41"/>
      <c r="PUO20" s="41"/>
      <c r="PUP20" s="41"/>
      <c r="PUQ20" s="41"/>
      <c r="PUR20" s="41"/>
      <c r="PUS20" s="41"/>
      <c r="PUT20" s="41"/>
      <c r="PUU20" s="41"/>
      <c r="PUV20" s="41"/>
      <c r="PUW20" s="41"/>
      <c r="PUX20" s="41"/>
      <c r="PUY20" s="41"/>
      <c r="PUZ20" s="41"/>
      <c r="PVA20" s="41"/>
      <c r="PVB20" s="41"/>
      <c r="PVC20" s="41"/>
      <c r="PVD20" s="41"/>
      <c r="PVE20" s="41"/>
      <c r="PVF20" s="41"/>
      <c r="PVG20" s="41"/>
      <c r="PVH20" s="41"/>
      <c r="PVI20" s="41"/>
      <c r="PVJ20" s="41"/>
      <c r="PVK20" s="41"/>
      <c r="PVL20" s="41"/>
      <c r="PVM20" s="41"/>
      <c r="PVN20" s="41"/>
      <c r="PVO20" s="41"/>
      <c r="PVP20" s="41"/>
      <c r="PVQ20" s="41"/>
      <c r="PVR20" s="41"/>
      <c r="PVS20" s="41"/>
      <c r="PVT20" s="41"/>
      <c r="PVU20" s="41"/>
      <c r="PVV20" s="41"/>
      <c r="PVW20" s="41"/>
      <c r="PVX20" s="41"/>
      <c r="PVY20" s="41"/>
      <c r="PVZ20" s="41"/>
      <c r="PWA20" s="41"/>
      <c r="PWB20" s="41"/>
      <c r="PWC20" s="41"/>
      <c r="PWD20" s="41"/>
      <c r="PWE20" s="41"/>
      <c r="PWF20" s="41"/>
      <c r="PWG20" s="41"/>
      <c r="PWH20" s="41"/>
      <c r="PWI20" s="41"/>
      <c r="PWJ20" s="41"/>
      <c r="PWK20" s="41"/>
      <c r="PWL20" s="41"/>
      <c r="PWM20" s="41"/>
      <c r="PWN20" s="41"/>
      <c r="PWO20" s="41"/>
      <c r="PWP20" s="41"/>
      <c r="PWQ20" s="41"/>
      <c r="PWR20" s="41"/>
      <c r="PWS20" s="41"/>
      <c r="PWT20" s="41"/>
      <c r="PWU20" s="41"/>
      <c r="PWV20" s="41"/>
      <c r="PWW20" s="41"/>
      <c r="PWX20" s="41"/>
      <c r="PWY20" s="41"/>
      <c r="PWZ20" s="41"/>
      <c r="PXA20" s="41"/>
      <c r="PXB20" s="41"/>
      <c r="PXC20" s="41"/>
      <c r="PXD20" s="41"/>
      <c r="PXE20" s="41"/>
      <c r="PXF20" s="41"/>
      <c r="PXG20" s="41"/>
      <c r="PXH20" s="41"/>
      <c r="PXI20" s="41"/>
      <c r="PXJ20" s="41"/>
      <c r="PXK20" s="41"/>
      <c r="PXL20" s="41"/>
      <c r="PXM20" s="41"/>
      <c r="PXN20" s="41"/>
      <c r="PXO20" s="41"/>
      <c r="PXP20" s="41"/>
      <c r="PXQ20" s="41"/>
      <c r="PXR20" s="41"/>
      <c r="PXS20" s="41"/>
      <c r="PXT20" s="41"/>
      <c r="PXU20" s="41"/>
      <c r="PXV20" s="41"/>
      <c r="PXW20" s="41"/>
      <c r="PXX20" s="41"/>
      <c r="PXY20" s="41"/>
      <c r="PXZ20" s="41"/>
      <c r="PYA20" s="41"/>
      <c r="PYB20" s="41"/>
      <c r="PYC20" s="41"/>
      <c r="PYD20" s="41"/>
      <c r="PYE20" s="41"/>
      <c r="PYF20" s="41"/>
      <c r="PYG20" s="41"/>
      <c r="PYH20" s="41"/>
      <c r="PYI20" s="41"/>
      <c r="PYJ20" s="41"/>
      <c r="PYK20" s="41"/>
      <c r="PYL20" s="41"/>
      <c r="PYM20" s="41"/>
      <c r="PYN20" s="41"/>
      <c r="PYO20" s="41"/>
      <c r="PYP20" s="41"/>
      <c r="PYQ20" s="41"/>
      <c r="PYR20" s="41"/>
      <c r="PYS20" s="41"/>
      <c r="PYT20" s="41"/>
      <c r="PYU20" s="41"/>
      <c r="PYV20" s="41"/>
      <c r="PYW20" s="41"/>
      <c r="PYX20" s="41"/>
      <c r="PYY20" s="41"/>
      <c r="PYZ20" s="41"/>
      <c r="PZA20" s="41"/>
      <c r="PZB20" s="41"/>
      <c r="PZC20" s="41"/>
      <c r="PZD20" s="41"/>
      <c r="PZE20" s="41"/>
      <c r="PZF20" s="41"/>
      <c r="PZG20" s="41"/>
      <c r="PZH20" s="41"/>
      <c r="PZI20" s="41"/>
      <c r="PZJ20" s="41"/>
      <c r="PZK20" s="41"/>
      <c r="PZL20" s="41"/>
      <c r="PZM20" s="41"/>
      <c r="PZN20" s="41"/>
      <c r="PZO20" s="41"/>
      <c r="PZP20" s="41"/>
      <c r="PZQ20" s="41"/>
      <c r="PZR20" s="41"/>
      <c r="PZS20" s="41"/>
      <c r="PZT20" s="41"/>
      <c r="PZU20" s="41"/>
      <c r="PZV20" s="41"/>
      <c r="PZW20" s="41"/>
      <c r="PZX20" s="41"/>
      <c r="PZY20" s="41"/>
      <c r="PZZ20" s="41"/>
      <c r="QAA20" s="41"/>
      <c r="QAB20" s="41"/>
      <c r="QAC20" s="41"/>
      <c r="QAD20" s="41"/>
      <c r="QAE20" s="41"/>
      <c r="QAF20" s="41"/>
      <c r="QAG20" s="41"/>
      <c r="QAH20" s="41"/>
      <c r="QAI20" s="41"/>
      <c r="QAJ20" s="41"/>
      <c r="QAK20" s="41"/>
      <c r="QAL20" s="41"/>
      <c r="QAM20" s="41"/>
      <c r="QAN20" s="41"/>
      <c r="QAO20" s="41"/>
      <c r="QAP20" s="41"/>
      <c r="QAQ20" s="41"/>
      <c r="QAR20" s="41"/>
      <c r="QAS20" s="41"/>
      <c r="QAT20" s="41"/>
      <c r="QAU20" s="41"/>
      <c r="QAV20" s="41"/>
      <c r="QAW20" s="41"/>
      <c r="QAX20" s="41"/>
      <c r="QAY20" s="41"/>
      <c r="QAZ20" s="41"/>
      <c r="QBA20" s="41"/>
      <c r="QBB20" s="41"/>
      <c r="QBC20" s="41"/>
      <c r="QBD20" s="41"/>
      <c r="QBE20" s="41"/>
      <c r="QBF20" s="41"/>
      <c r="QBG20" s="41"/>
      <c r="QBH20" s="41"/>
      <c r="QBI20" s="41"/>
      <c r="QBJ20" s="41"/>
      <c r="QBK20" s="41"/>
      <c r="QBL20" s="41"/>
      <c r="QBM20" s="41"/>
      <c r="QBN20" s="41"/>
      <c r="QBO20" s="41"/>
      <c r="QBP20" s="41"/>
      <c r="QBQ20" s="41"/>
      <c r="QBR20" s="41"/>
      <c r="QBS20" s="41"/>
      <c r="QBT20" s="41"/>
      <c r="QBU20" s="41"/>
      <c r="QBV20" s="41"/>
      <c r="QBW20" s="41"/>
      <c r="QBX20" s="41"/>
      <c r="QBY20" s="41"/>
      <c r="QBZ20" s="41"/>
      <c r="QCA20" s="41"/>
      <c r="QCB20" s="41"/>
      <c r="QCC20" s="41"/>
      <c r="QCD20" s="41"/>
      <c r="QCE20" s="41"/>
      <c r="QCF20" s="41"/>
      <c r="QCG20" s="41"/>
      <c r="QCH20" s="41"/>
      <c r="QCI20" s="41"/>
      <c r="QCJ20" s="41"/>
      <c r="QCK20" s="41"/>
      <c r="QCL20" s="41"/>
      <c r="QCM20" s="41"/>
      <c r="QCN20" s="41"/>
      <c r="QCO20" s="41"/>
      <c r="QCP20" s="41"/>
      <c r="QCQ20" s="41"/>
      <c r="QCR20" s="41"/>
      <c r="QCS20" s="41"/>
      <c r="QCT20" s="41"/>
      <c r="QCU20" s="41"/>
      <c r="QCV20" s="41"/>
      <c r="QCW20" s="41"/>
      <c r="QCX20" s="41"/>
      <c r="QCY20" s="41"/>
      <c r="QCZ20" s="41"/>
      <c r="QDA20" s="41"/>
      <c r="QDB20" s="41"/>
      <c r="QDC20" s="41"/>
      <c r="QDD20" s="41"/>
      <c r="QDE20" s="41"/>
      <c r="QDF20" s="41"/>
      <c r="QDG20" s="41"/>
      <c r="QDH20" s="41"/>
      <c r="QDI20" s="41"/>
      <c r="QDJ20" s="41"/>
      <c r="QDK20" s="41"/>
      <c r="QDL20" s="41"/>
      <c r="QDM20" s="41"/>
      <c r="QDN20" s="41"/>
      <c r="QDO20" s="41"/>
      <c r="QDP20" s="41"/>
      <c r="QDQ20" s="41"/>
      <c r="QDR20" s="41"/>
      <c r="QDS20" s="41"/>
      <c r="QDT20" s="41"/>
      <c r="QDU20" s="41"/>
      <c r="QDV20" s="41"/>
      <c r="QDW20" s="41"/>
      <c r="QDX20" s="41"/>
      <c r="QDY20" s="41"/>
      <c r="QDZ20" s="41"/>
      <c r="QEA20" s="41"/>
      <c r="QEB20" s="41"/>
      <c r="QEC20" s="41"/>
      <c r="QED20" s="41"/>
      <c r="QEE20" s="41"/>
      <c r="QEF20" s="41"/>
      <c r="QEG20" s="41"/>
      <c r="QEH20" s="41"/>
      <c r="QEI20" s="41"/>
      <c r="QEJ20" s="41"/>
      <c r="QEK20" s="41"/>
      <c r="QEL20" s="41"/>
      <c r="QEM20" s="41"/>
      <c r="QEN20" s="41"/>
      <c r="QEO20" s="41"/>
      <c r="QEP20" s="41"/>
      <c r="QEQ20" s="41"/>
      <c r="QER20" s="41"/>
      <c r="QES20" s="41"/>
      <c r="QET20" s="41"/>
      <c r="QEU20" s="41"/>
      <c r="QEV20" s="41"/>
      <c r="QEW20" s="41"/>
      <c r="QEX20" s="41"/>
      <c r="QEY20" s="41"/>
      <c r="QEZ20" s="41"/>
      <c r="QFA20" s="41"/>
      <c r="QFB20" s="41"/>
      <c r="QFC20" s="41"/>
      <c r="QFD20" s="41"/>
      <c r="QFE20" s="41"/>
      <c r="QFF20" s="41"/>
      <c r="QFG20" s="41"/>
      <c r="QFH20" s="41"/>
      <c r="QFI20" s="41"/>
      <c r="QFJ20" s="41"/>
      <c r="QFK20" s="41"/>
      <c r="QFL20" s="41"/>
      <c r="QFM20" s="41"/>
      <c r="QFN20" s="41"/>
      <c r="QFO20" s="41"/>
      <c r="QFP20" s="41"/>
      <c r="QFQ20" s="41"/>
      <c r="QFR20" s="41"/>
      <c r="QFS20" s="41"/>
      <c r="QFT20" s="41"/>
      <c r="QFU20" s="41"/>
      <c r="QFV20" s="41"/>
      <c r="QFW20" s="41"/>
      <c r="QFX20" s="41"/>
      <c r="QFY20" s="41"/>
      <c r="QFZ20" s="41"/>
      <c r="QGA20" s="41"/>
      <c r="QGB20" s="41"/>
      <c r="QGC20" s="41"/>
      <c r="QGD20" s="41"/>
      <c r="QGE20" s="41"/>
      <c r="QGF20" s="41"/>
      <c r="QGG20" s="41"/>
      <c r="QGH20" s="41"/>
      <c r="QGI20" s="41"/>
      <c r="QGJ20" s="41"/>
      <c r="QGK20" s="41"/>
      <c r="QGL20" s="41"/>
      <c r="QGM20" s="41"/>
      <c r="QGN20" s="41"/>
      <c r="QGO20" s="41"/>
      <c r="QGP20" s="41"/>
      <c r="QGQ20" s="41"/>
      <c r="QGR20" s="41"/>
      <c r="QGS20" s="41"/>
      <c r="QGT20" s="41"/>
      <c r="QGU20" s="41"/>
      <c r="QGV20" s="41"/>
      <c r="QGW20" s="41"/>
      <c r="QGX20" s="41"/>
      <c r="QGY20" s="41"/>
      <c r="QGZ20" s="41"/>
      <c r="QHA20" s="41"/>
      <c r="QHB20" s="41"/>
      <c r="QHC20" s="41"/>
      <c r="QHD20" s="41"/>
      <c r="QHE20" s="41"/>
      <c r="QHF20" s="41"/>
      <c r="QHG20" s="41"/>
      <c r="QHH20" s="41"/>
      <c r="QHI20" s="41"/>
      <c r="QHJ20" s="41"/>
      <c r="QHK20" s="41"/>
      <c r="QHL20" s="41"/>
      <c r="QHM20" s="41"/>
      <c r="QHN20" s="41"/>
      <c r="QHO20" s="41"/>
      <c r="QHP20" s="41"/>
      <c r="QHQ20" s="41"/>
      <c r="QHR20" s="41"/>
      <c r="QHS20" s="41"/>
      <c r="QHT20" s="41"/>
      <c r="QHU20" s="41"/>
      <c r="QHV20" s="41"/>
      <c r="QHW20" s="41"/>
      <c r="QHX20" s="41"/>
      <c r="QHY20" s="41"/>
      <c r="QHZ20" s="41"/>
      <c r="QIA20" s="41"/>
      <c r="QIB20" s="41"/>
      <c r="QIC20" s="41"/>
      <c r="QID20" s="41"/>
      <c r="QIE20" s="41"/>
      <c r="QIF20" s="41"/>
      <c r="QIG20" s="41"/>
      <c r="QIH20" s="41"/>
      <c r="QII20" s="41"/>
      <c r="QIJ20" s="41"/>
      <c r="QIK20" s="41"/>
      <c r="QIL20" s="41"/>
      <c r="QIM20" s="41"/>
      <c r="QIN20" s="41"/>
      <c r="QIO20" s="41"/>
      <c r="QIP20" s="41"/>
      <c r="QIQ20" s="41"/>
      <c r="QIR20" s="41"/>
      <c r="QIS20" s="41"/>
      <c r="QIT20" s="41"/>
      <c r="QIU20" s="41"/>
      <c r="QIV20" s="41"/>
      <c r="QIW20" s="41"/>
      <c r="QIX20" s="41"/>
      <c r="QIY20" s="41"/>
      <c r="QIZ20" s="41"/>
      <c r="QJA20" s="41"/>
      <c r="QJB20" s="41"/>
      <c r="QJC20" s="41"/>
      <c r="QJD20" s="41"/>
      <c r="QJE20" s="41"/>
      <c r="QJF20" s="41"/>
      <c r="QJG20" s="41"/>
      <c r="QJH20" s="41"/>
      <c r="QJI20" s="41"/>
      <c r="QJJ20" s="41"/>
      <c r="QJK20" s="41"/>
      <c r="QJL20" s="41"/>
      <c r="QJM20" s="41"/>
      <c r="QJN20" s="41"/>
      <c r="QJO20" s="41"/>
      <c r="QJP20" s="41"/>
      <c r="QJQ20" s="41"/>
      <c r="QJR20" s="41"/>
      <c r="QJS20" s="41"/>
      <c r="QJT20" s="41"/>
      <c r="QJU20" s="41"/>
      <c r="QJV20" s="41"/>
      <c r="QJW20" s="41"/>
      <c r="QJX20" s="41"/>
      <c r="QJY20" s="41"/>
      <c r="QJZ20" s="41"/>
      <c r="QKA20" s="41"/>
      <c r="QKB20" s="41"/>
      <c r="QKC20" s="41"/>
      <c r="QKD20" s="41"/>
      <c r="QKE20" s="41"/>
      <c r="QKF20" s="41"/>
      <c r="QKG20" s="41"/>
      <c r="QKH20" s="41"/>
      <c r="QKI20" s="41"/>
      <c r="QKJ20" s="41"/>
      <c r="QKK20" s="41"/>
      <c r="QKL20" s="41"/>
      <c r="QKM20" s="41"/>
      <c r="QKN20" s="41"/>
      <c r="QKO20" s="41"/>
      <c r="QKP20" s="41"/>
      <c r="QKQ20" s="41"/>
      <c r="QKR20" s="41"/>
      <c r="QKS20" s="41"/>
      <c r="QKT20" s="41"/>
      <c r="QKU20" s="41"/>
      <c r="QKV20" s="41"/>
      <c r="QKW20" s="41"/>
      <c r="QKX20" s="41"/>
      <c r="QKY20" s="41"/>
      <c r="QKZ20" s="41"/>
      <c r="QLA20" s="41"/>
      <c r="QLB20" s="41"/>
      <c r="QLC20" s="41"/>
      <c r="QLD20" s="41"/>
      <c r="QLE20" s="41"/>
      <c r="QLF20" s="41"/>
      <c r="QLG20" s="41"/>
      <c r="QLH20" s="41"/>
      <c r="QLI20" s="41"/>
      <c r="QLJ20" s="41"/>
      <c r="QLK20" s="41"/>
      <c r="QLL20" s="41"/>
      <c r="QLM20" s="41"/>
      <c r="QLN20" s="41"/>
      <c r="QLO20" s="41"/>
      <c r="QLP20" s="41"/>
      <c r="QLQ20" s="41"/>
      <c r="QLR20" s="41"/>
      <c r="QLS20" s="41"/>
      <c r="QLT20" s="41"/>
      <c r="QLU20" s="41"/>
      <c r="QLV20" s="41"/>
      <c r="QLW20" s="41"/>
      <c r="QLX20" s="41"/>
      <c r="QLY20" s="41"/>
      <c r="QLZ20" s="41"/>
      <c r="QMA20" s="41"/>
      <c r="QMB20" s="41"/>
      <c r="QMC20" s="41"/>
      <c r="QMD20" s="41"/>
      <c r="QME20" s="41"/>
      <c r="QMF20" s="41"/>
      <c r="QMG20" s="41"/>
      <c r="QMH20" s="41"/>
      <c r="QMI20" s="41"/>
      <c r="QMJ20" s="41"/>
      <c r="QMK20" s="41"/>
      <c r="QML20" s="41"/>
      <c r="QMM20" s="41"/>
      <c r="QMN20" s="41"/>
      <c r="QMO20" s="41"/>
      <c r="QMP20" s="41"/>
      <c r="QMQ20" s="41"/>
      <c r="QMR20" s="41"/>
      <c r="QMS20" s="41"/>
      <c r="QMT20" s="41"/>
      <c r="QMU20" s="41"/>
      <c r="QMV20" s="41"/>
      <c r="QMW20" s="41"/>
      <c r="QMX20" s="41"/>
      <c r="QMY20" s="41"/>
      <c r="QMZ20" s="41"/>
      <c r="QNA20" s="41"/>
      <c r="QNB20" s="41"/>
      <c r="QNC20" s="41"/>
      <c r="QND20" s="41"/>
      <c r="QNE20" s="41"/>
      <c r="QNF20" s="41"/>
      <c r="QNG20" s="41"/>
      <c r="QNH20" s="41"/>
      <c r="QNI20" s="41"/>
      <c r="QNJ20" s="41"/>
      <c r="QNK20" s="41"/>
      <c r="QNL20" s="41"/>
      <c r="QNM20" s="41"/>
      <c r="QNN20" s="41"/>
      <c r="QNO20" s="41"/>
      <c r="QNP20" s="41"/>
      <c r="QNQ20" s="41"/>
      <c r="QNR20" s="41"/>
      <c r="QNS20" s="41"/>
      <c r="QNT20" s="41"/>
      <c r="QNU20" s="41"/>
      <c r="QNV20" s="41"/>
      <c r="QNW20" s="41"/>
      <c r="QNX20" s="41"/>
      <c r="QNY20" s="41"/>
      <c r="QNZ20" s="41"/>
      <c r="QOA20" s="41"/>
      <c r="QOB20" s="41"/>
      <c r="QOC20" s="41"/>
      <c r="QOD20" s="41"/>
      <c r="QOE20" s="41"/>
      <c r="QOF20" s="41"/>
      <c r="QOG20" s="41"/>
      <c r="QOH20" s="41"/>
      <c r="QOI20" s="41"/>
      <c r="QOJ20" s="41"/>
      <c r="QOK20" s="41"/>
      <c r="QOL20" s="41"/>
      <c r="QOM20" s="41"/>
      <c r="QON20" s="41"/>
      <c r="QOO20" s="41"/>
      <c r="QOP20" s="41"/>
      <c r="QOQ20" s="41"/>
      <c r="QOR20" s="41"/>
      <c r="QOS20" s="41"/>
      <c r="QOT20" s="41"/>
      <c r="QOU20" s="41"/>
      <c r="QOV20" s="41"/>
      <c r="QOW20" s="41"/>
      <c r="QOX20" s="41"/>
      <c r="QOY20" s="41"/>
      <c r="QOZ20" s="41"/>
      <c r="QPA20" s="41"/>
      <c r="QPB20" s="41"/>
      <c r="QPC20" s="41"/>
      <c r="QPD20" s="41"/>
      <c r="QPE20" s="41"/>
      <c r="QPF20" s="41"/>
      <c r="QPG20" s="41"/>
      <c r="QPH20" s="41"/>
      <c r="QPI20" s="41"/>
      <c r="QPJ20" s="41"/>
      <c r="QPK20" s="41"/>
      <c r="QPL20" s="41"/>
      <c r="QPM20" s="41"/>
      <c r="QPN20" s="41"/>
      <c r="QPO20" s="41"/>
      <c r="QPP20" s="41"/>
      <c r="QPQ20" s="41"/>
      <c r="QPR20" s="41"/>
      <c r="QPS20" s="41"/>
      <c r="QPT20" s="41"/>
      <c r="QPU20" s="41"/>
      <c r="QPV20" s="41"/>
      <c r="QPW20" s="41"/>
      <c r="QPX20" s="41"/>
      <c r="QPY20" s="41"/>
      <c r="QPZ20" s="41"/>
      <c r="QQA20" s="41"/>
      <c r="QQB20" s="41"/>
      <c r="QQC20" s="41"/>
      <c r="QQD20" s="41"/>
      <c r="QQE20" s="41"/>
      <c r="QQF20" s="41"/>
      <c r="QQG20" s="41"/>
      <c r="QQH20" s="41"/>
      <c r="QQI20" s="41"/>
      <c r="QQJ20" s="41"/>
      <c r="QQK20" s="41"/>
      <c r="QQL20" s="41"/>
      <c r="QQM20" s="41"/>
      <c r="QQN20" s="41"/>
      <c r="QQO20" s="41"/>
      <c r="QQP20" s="41"/>
      <c r="QQQ20" s="41"/>
      <c r="QQR20" s="41"/>
      <c r="QQS20" s="41"/>
      <c r="QQT20" s="41"/>
      <c r="QQU20" s="41"/>
      <c r="QQV20" s="41"/>
      <c r="QQW20" s="41"/>
      <c r="QQX20" s="41"/>
      <c r="QQY20" s="41"/>
      <c r="QQZ20" s="41"/>
      <c r="QRA20" s="41"/>
      <c r="QRB20" s="41"/>
      <c r="QRC20" s="41"/>
      <c r="QRD20" s="41"/>
      <c r="QRE20" s="41"/>
      <c r="QRF20" s="41"/>
      <c r="QRG20" s="41"/>
      <c r="QRH20" s="41"/>
      <c r="QRI20" s="41"/>
      <c r="QRJ20" s="41"/>
      <c r="QRK20" s="41"/>
      <c r="QRL20" s="41"/>
      <c r="QRM20" s="41"/>
      <c r="QRN20" s="41"/>
      <c r="QRO20" s="41"/>
      <c r="QRP20" s="41"/>
      <c r="QRQ20" s="41"/>
      <c r="QRR20" s="41"/>
      <c r="QRS20" s="41"/>
      <c r="QRT20" s="41"/>
      <c r="QRU20" s="41"/>
      <c r="QRV20" s="41"/>
      <c r="QRW20" s="41"/>
      <c r="QRX20" s="41"/>
      <c r="QRY20" s="41"/>
      <c r="QRZ20" s="41"/>
      <c r="QSA20" s="41"/>
      <c r="QSB20" s="41"/>
      <c r="QSC20" s="41"/>
      <c r="QSD20" s="41"/>
      <c r="QSE20" s="41"/>
      <c r="QSF20" s="41"/>
      <c r="QSG20" s="41"/>
      <c r="QSH20" s="41"/>
      <c r="QSI20" s="41"/>
      <c r="QSJ20" s="41"/>
      <c r="QSK20" s="41"/>
      <c r="QSL20" s="41"/>
      <c r="QSM20" s="41"/>
      <c r="QSN20" s="41"/>
      <c r="QSO20" s="41"/>
      <c r="QSP20" s="41"/>
      <c r="QSQ20" s="41"/>
      <c r="QSR20" s="41"/>
      <c r="QSS20" s="41"/>
      <c r="QST20" s="41"/>
      <c r="QSU20" s="41"/>
      <c r="QSV20" s="41"/>
      <c r="QSW20" s="41"/>
      <c r="QSX20" s="41"/>
      <c r="QSY20" s="41"/>
      <c r="QSZ20" s="41"/>
      <c r="QTA20" s="41"/>
      <c r="QTB20" s="41"/>
      <c r="QTC20" s="41"/>
      <c r="QTD20" s="41"/>
      <c r="QTE20" s="41"/>
      <c r="QTF20" s="41"/>
      <c r="QTG20" s="41"/>
      <c r="QTH20" s="41"/>
      <c r="QTI20" s="41"/>
      <c r="QTJ20" s="41"/>
      <c r="QTK20" s="41"/>
      <c r="QTL20" s="41"/>
      <c r="QTM20" s="41"/>
      <c r="QTN20" s="41"/>
      <c r="QTO20" s="41"/>
      <c r="QTP20" s="41"/>
      <c r="QTQ20" s="41"/>
      <c r="QTR20" s="41"/>
      <c r="QTS20" s="41"/>
      <c r="QTT20" s="41"/>
      <c r="QTU20" s="41"/>
      <c r="QTV20" s="41"/>
      <c r="QTW20" s="41"/>
      <c r="QTX20" s="41"/>
      <c r="QTY20" s="41"/>
      <c r="QTZ20" s="41"/>
      <c r="QUA20" s="41"/>
      <c r="QUB20" s="41"/>
      <c r="QUC20" s="41"/>
      <c r="QUD20" s="41"/>
      <c r="QUE20" s="41"/>
      <c r="QUF20" s="41"/>
      <c r="QUG20" s="41"/>
      <c r="QUH20" s="41"/>
      <c r="QUI20" s="41"/>
      <c r="QUJ20" s="41"/>
      <c r="QUK20" s="41"/>
      <c r="QUL20" s="41"/>
      <c r="QUM20" s="41"/>
      <c r="QUN20" s="41"/>
      <c r="QUO20" s="41"/>
      <c r="QUP20" s="41"/>
      <c r="QUQ20" s="41"/>
      <c r="QUR20" s="41"/>
      <c r="QUS20" s="41"/>
      <c r="QUT20" s="41"/>
      <c r="QUU20" s="41"/>
      <c r="QUV20" s="41"/>
      <c r="QUW20" s="41"/>
      <c r="QUX20" s="41"/>
      <c r="QUY20" s="41"/>
      <c r="QUZ20" s="41"/>
      <c r="QVA20" s="41"/>
      <c r="QVB20" s="41"/>
      <c r="QVC20" s="41"/>
      <c r="QVD20" s="41"/>
      <c r="QVE20" s="41"/>
      <c r="QVF20" s="41"/>
      <c r="QVG20" s="41"/>
      <c r="QVH20" s="41"/>
      <c r="QVI20" s="41"/>
      <c r="QVJ20" s="41"/>
      <c r="QVK20" s="41"/>
      <c r="QVL20" s="41"/>
      <c r="QVM20" s="41"/>
      <c r="QVN20" s="41"/>
      <c r="QVO20" s="41"/>
      <c r="QVP20" s="41"/>
      <c r="QVQ20" s="41"/>
      <c r="QVR20" s="41"/>
      <c r="QVS20" s="41"/>
      <c r="QVT20" s="41"/>
      <c r="QVU20" s="41"/>
      <c r="QVV20" s="41"/>
      <c r="QVW20" s="41"/>
      <c r="QVX20" s="41"/>
      <c r="QVY20" s="41"/>
      <c r="QVZ20" s="41"/>
      <c r="QWA20" s="41"/>
      <c r="QWB20" s="41"/>
      <c r="QWC20" s="41"/>
      <c r="QWD20" s="41"/>
      <c r="QWE20" s="41"/>
      <c r="QWF20" s="41"/>
      <c r="QWG20" s="41"/>
      <c r="QWH20" s="41"/>
      <c r="QWI20" s="41"/>
      <c r="QWJ20" s="41"/>
      <c r="QWK20" s="41"/>
      <c r="QWL20" s="41"/>
      <c r="QWM20" s="41"/>
      <c r="QWN20" s="41"/>
      <c r="QWO20" s="41"/>
      <c r="QWP20" s="41"/>
      <c r="QWQ20" s="41"/>
      <c r="QWR20" s="41"/>
      <c r="QWS20" s="41"/>
      <c r="QWT20" s="41"/>
      <c r="QWU20" s="41"/>
      <c r="QWV20" s="41"/>
      <c r="QWW20" s="41"/>
      <c r="QWX20" s="41"/>
      <c r="QWY20" s="41"/>
      <c r="QWZ20" s="41"/>
      <c r="QXA20" s="41"/>
      <c r="QXB20" s="41"/>
      <c r="QXC20" s="41"/>
      <c r="QXD20" s="41"/>
      <c r="QXE20" s="41"/>
      <c r="QXF20" s="41"/>
      <c r="QXG20" s="41"/>
      <c r="QXH20" s="41"/>
      <c r="QXI20" s="41"/>
      <c r="QXJ20" s="41"/>
      <c r="QXK20" s="41"/>
      <c r="QXL20" s="41"/>
      <c r="QXM20" s="41"/>
      <c r="QXN20" s="41"/>
      <c r="QXO20" s="41"/>
      <c r="QXP20" s="41"/>
      <c r="QXQ20" s="41"/>
      <c r="QXR20" s="41"/>
      <c r="QXS20" s="41"/>
      <c r="QXT20" s="41"/>
      <c r="QXU20" s="41"/>
      <c r="QXV20" s="41"/>
      <c r="QXW20" s="41"/>
      <c r="QXX20" s="41"/>
      <c r="QXY20" s="41"/>
      <c r="QXZ20" s="41"/>
      <c r="QYA20" s="41"/>
      <c r="QYB20" s="41"/>
      <c r="QYC20" s="41"/>
      <c r="QYD20" s="41"/>
      <c r="QYE20" s="41"/>
      <c r="QYF20" s="41"/>
      <c r="QYG20" s="41"/>
      <c r="QYH20" s="41"/>
      <c r="QYI20" s="41"/>
      <c r="QYJ20" s="41"/>
      <c r="QYK20" s="41"/>
      <c r="QYL20" s="41"/>
      <c r="QYM20" s="41"/>
      <c r="QYN20" s="41"/>
      <c r="QYO20" s="41"/>
      <c r="QYP20" s="41"/>
      <c r="QYQ20" s="41"/>
      <c r="QYR20" s="41"/>
      <c r="QYS20" s="41"/>
      <c r="QYT20" s="41"/>
      <c r="QYU20" s="41"/>
      <c r="QYV20" s="41"/>
      <c r="QYW20" s="41"/>
      <c r="QYX20" s="41"/>
      <c r="QYY20" s="41"/>
      <c r="QYZ20" s="41"/>
      <c r="QZA20" s="41"/>
      <c r="QZB20" s="41"/>
      <c r="QZC20" s="41"/>
      <c r="QZD20" s="41"/>
      <c r="QZE20" s="41"/>
      <c r="QZF20" s="41"/>
      <c r="QZG20" s="41"/>
      <c r="QZH20" s="41"/>
      <c r="QZI20" s="41"/>
      <c r="QZJ20" s="41"/>
      <c r="QZK20" s="41"/>
      <c r="QZL20" s="41"/>
      <c r="QZM20" s="41"/>
      <c r="QZN20" s="41"/>
      <c r="QZO20" s="41"/>
      <c r="QZP20" s="41"/>
      <c r="QZQ20" s="41"/>
      <c r="QZR20" s="41"/>
      <c r="QZS20" s="41"/>
      <c r="QZT20" s="41"/>
      <c r="QZU20" s="41"/>
      <c r="QZV20" s="41"/>
      <c r="QZW20" s="41"/>
      <c r="QZX20" s="41"/>
      <c r="QZY20" s="41"/>
      <c r="QZZ20" s="41"/>
      <c r="RAA20" s="41"/>
      <c r="RAB20" s="41"/>
      <c r="RAC20" s="41"/>
      <c r="RAD20" s="41"/>
      <c r="RAE20" s="41"/>
      <c r="RAF20" s="41"/>
      <c r="RAG20" s="41"/>
      <c r="RAH20" s="41"/>
      <c r="RAI20" s="41"/>
      <c r="RAJ20" s="41"/>
      <c r="RAK20" s="41"/>
      <c r="RAL20" s="41"/>
      <c r="RAM20" s="41"/>
      <c r="RAN20" s="41"/>
      <c r="RAO20" s="41"/>
      <c r="RAP20" s="41"/>
      <c r="RAQ20" s="41"/>
      <c r="RAR20" s="41"/>
      <c r="RAS20" s="41"/>
      <c r="RAT20" s="41"/>
      <c r="RAU20" s="41"/>
      <c r="RAV20" s="41"/>
      <c r="RAW20" s="41"/>
      <c r="RAX20" s="41"/>
      <c r="RAY20" s="41"/>
      <c r="RAZ20" s="41"/>
      <c r="RBA20" s="41"/>
      <c r="RBB20" s="41"/>
      <c r="RBC20" s="41"/>
      <c r="RBD20" s="41"/>
      <c r="RBE20" s="41"/>
      <c r="RBF20" s="41"/>
      <c r="RBG20" s="41"/>
      <c r="RBH20" s="41"/>
      <c r="RBI20" s="41"/>
      <c r="RBJ20" s="41"/>
      <c r="RBK20" s="41"/>
      <c r="RBL20" s="41"/>
      <c r="RBM20" s="41"/>
      <c r="RBN20" s="41"/>
      <c r="RBO20" s="41"/>
      <c r="RBP20" s="41"/>
      <c r="RBQ20" s="41"/>
      <c r="RBR20" s="41"/>
      <c r="RBS20" s="41"/>
      <c r="RBT20" s="41"/>
      <c r="RBU20" s="41"/>
      <c r="RBV20" s="41"/>
      <c r="RBW20" s="41"/>
      <c r="RBX20" s="41"/>
      <c r="RBY20" s="41"/>
      <c r="RBZ20" s="41"/>
      <c r="RCA20" s="41"/>
      <c r="RCB20" s="41"/>
      <c r="RCC20" s="41"/>
      <c r="RCD20" s="41"/>
      <c r="RCE20" s="41"/>
      <c r="RCF20" s="41"/>
      <c r="RCG20" s="41"/>
      <c r="RCH20" s="41"/>
      <c r="RCI20" s="41"/>
      <c r="RCJ20" s="41"/>
      <c r="RCK20" s="41"/>
      <c r="RCL20" s="41"/>
      <c r="RCM20" s="41"/>
      <c r="RCN20" s="41"/>
      <c r="RCO20" s="41"/>
      <c r="RCP20" s="41"/>
      <c r="RCQ20" s="41"/>
      <c r="RCR20" s="41"/>
      <c r="RCS20" s="41"/>
      <c r="RCT20" s="41"/>
      <c r="RCU20" s="41"/>
      <c r="RCV20" s="41"/>
      <c r="RCW20" s="41"/>
      <c r="RCX20" s="41"/>
      <c r="RCY20" s="41"/>
      <c r="RCZ20" s="41"/>
      <c r="RDA20" s="41"/>
      <c r="RDB20" s="41"/>
      <c r="RDC20" s="41"/>
      <c r="RDD20" s="41"/>
      <c r="RDE20" s="41"/>
      <c r="RDF20" s="41"/>
      <c r="RDG20" s="41"/>
      <c r="RDH20" s="41"/>
      <c r="RDI20" s="41"/>
      <c r="RDJ20" s="41"/>
      <c r="RDK20" s="41"/>
      <c r="RDL20" s="41"/>
      <c r="RDM20" s="41"/>
      <c r="RDN20" s="41"/>
      <c r="RDO20" s="41"/>
      <c r="RDP20" s="41"/>
      <c r="RDQ20" s="41"/>
      <c r="RDR20" s="41"/>
      <c r="RDS20" s="41"/>
      <c r="RDT20" s="41"/>
      <c r="RDU20" s="41"/>
      <c r="RDV20" s="41"/>
      <c r="RDW20" s="41"/>
      <c r="RDX20" s="41"/>
      <c r="RDY20" s="41"/>
      <c r="RDZ20" s="41"/>
      <c r="REA20" s="41"/>
      <c r="REB20" s="41"/>
      <c r="REC20" s="41"/>
      <c r="RED20" s="41"/>
      <c r="REE20" s="41"/>
      <c r="REF20" s="41"/>
      <c r="REG20" s="41"/>
      <c r="REH20" s="41"/>
      <c r="REI20" s="41"/>
      <c r="REJ20" s="41"/>
      <c r="REK20" s="41"/>
      <c r="REL20" s="41"/>
      <c r="REM20" s="41"/>
      <c r="REN20" s="41"/>
      <c r="REO20" s="41"/>
      <c r="REP20" s="41"/>
      <c r="REQ20" s="41"/>
      <c r="RER20" s="41"/>
      <c r="RES20" s="41"/>
      <c r="RET20" s="41"/>
      <c r="REU20" s="41"/>
      <c r="REV20" s="41"/>
      <c r="REW20" s="41"/>
      <c r="REX20" s="41"/>
      <c r="REY20" s="41"/>
      <c r="REZ20" s="41"/>
      <c r="RFA20" s="41"/>
      <c r="RFB20" s="41"/>
      <c r="RFC20" s="41"/>
      <c r="RFD20" s="41"/>
      <c r="RFE20" s="41"/>
      <c r="RFF20" s="41"/>
      <c r="RFG20" s="41"/>
      <c r="RFH20" s="41"/>
      <c r="RFI20" s="41"/>
      <c r="RFJ20" s="41"/>
      <c r="RFK20" s="41"/>
      <c r="RFL20" s="41"/>
      <c r="RFM20" s="41"/>
      <c r="RFN20" s="41"/>
      <c r="RFO20" s="41"/>
      <c r="RFP20" s="41"/>
      <c r="RFQ20" s="41"/>
      <c r="RFR20" s="41"/>
      <c r="RFS20" s="41"/>
      <c r="RFT20" s="41"/>
      <c r="RFU20" s="41"/>
      <c r="RFV20" s="41"/>
      <c r="RFW20" s="41"/>
      <c r="RFX20" s="41"/>
      <c r="RFY20" s="41"/>
      <c r="RFZ20" s="41"/>
      <c r="RGA20" s="41"/>
      <c r="RGB20" s="41"/>
      <c r="RGC20" s="41"/>
      <c r="RGD20" s="41"/>
      <c r="RGE20" s="41"/>
      <c r="RGF20" s="41"/>
      <c r="RGG20" s="41"/>
      <c r="RGH20" s="41"/>
      <c r="RGI20" s="41"/>
      <c r="RGJ20" s="41"/>
      <c r="RGK20" s="41"/>
      <c r="RGL20" s="41"/>
      <c r="RGM20" s="41"/>
      <c r="RGN20" s="41"/>
      <c r="RGO20" s="41"/>
      <c r="RGP20" s="41"/>
      <c r="RGQ20" s="41"/>
      <c r="RGR20" s="41"/>
      <c r="RGS20" s="41"/>
      <c r="RGT20" s="41"/>
      <c r="RGU20" s="41"/>
      <c r="RGV20" s="41"/>
      <c r="RGW20" s="41"/>
      <c r="RGX20" s="41"/>
      <c r="RGY20" s="41"/>
      <c r="RGZ20" s="41"/>
      <c r="RHA20" s="41"/>
      <c r="RHB20" s="41"/>
      <c r="RHC20" s="41"/>
      <c r="RHD20" s="41"/>
      <c r="RHE20" s="41"/>
      <c r="RHF20" s="41"/>
      <c r="RHG20" s="41"/>
      <c r="RHH20" s="41"/>
      <c r="RHI20" s="41"/>
      <c r="RHJ20" s="41"/>
      <c r="RHK20" s="41"/>
      <c r="RHL20" s="41"/>
      <c r="RHM20" s="41"/>
      <c r="RHN20" s="41"/>
      <c r="RHO20" s="41"/>
      <c r="RHP20" s="41"/>
      <c r="RHQ20" s="41"/>
      <c r="RHR20" s="41"/>
      <c r="RHS20" s="41"/>
      <c r="RHT20" s="41"/>
      <c r="RHU20" s="41"/>
      <c r="RHV20" s="41"/>
      <c r="RHW20" s="41"/>
      <c r="RHX20" s="41"/>
      <c r="RHY20" s="41"/>
      <c r="RHZ20" s="41"/>
      <c r="RIA20" s="41"/>
      <c r="RIB20" s="41"/>
      <c r="RIC20" s="41"/>
      <c r="RID20" s="41"/>
      <c r="RIE20" s="41"/>
      <c r="RIF20" s="41"/>
      <c r="RIG20" s="41"/>
      <c r="RIH20" s="41"/>
      <c r="RII20" s="41"/>
      <c r="RIJ20" s="41"/>
      <c r="RIK20" s="41"/>
      <c r="RIL20" s="41"/>
      <c r="RIM20" s="41"/>
      <c r="RIN20" s="41"/>
      <c r="RIO20" s="41"/>
      <c r="RIP20" s="41"/>
      <c r="RIQ20" s="41"/>
      <c r="RIR20" s="41"/>
      <c r="RIS20" s="41"/>
      <c r="RIT20" s="41"/>
      <c r="RIU20" s="41"/>
      <c r="RIV20" s="41"/>
      <c r="RIW20" s="41"/>
      <c r="RIX20" s="41"/>
      <c r="RIY20" s="41"/>
      <c r="RIZ20" s="41"/>
      <c r="RJA20" s="41"/>
      <c r="RJB20" s="41"/>
      <c r="RJC20" s="41"/>
      <c r="RJD20" s="41"/>
      <c r="RJE20" s="41"/>
      <c r="RJF20" s="41"/>
      <c r="RJG20" s="41"/>
      <c r="RJH20" s="41"/>
      <c r="RJI20" s="41"/>
      <c r="RJJ20" s="41"/>
      <c r="RJK20" s="41"/>
      <c r="RJL20" s="41"/>
      <c r="RJM20" s="41"/>
      <c r="RJN20" s="41"/>
      <c r="RJO20" s="41"/>
      <c r="RJP20" s="41"/>
      <c r="RJQ20" s="41"/>
      <c r="RJR20" s="41"/>
      <c r="RJS20" s="41"/>
      <c r="RJT20" s="41"/>
      <c r="RJU20" s="41"/>
      <c r="RJV20" s="41"/>
      <c r="RJW20" s="41"/>
      <c r="RJX20" s="41"/>
      <c r="RJY20" s="41"/>
      <c r="RJZ20" s="41"/>
      <c r="RKA20" s="41"/>
      <c r="RKB20" s="41"/>
      <c r="RKC20" s="41"/>
      <c r="RKD20" s="41"/>
      <c r="RKE20" s="41"/>
      <c r="RKF20" s="41"/>
      <c r="RKG20" s="41"/>
      <c r="RKH20" s="41"/>
      <c r="RKI20" s="41"/>
      <c r="RKJ20" s="41"/>
      <c r="RKK20" s="41"/>
      <c r="RKL20" s="41"/>
      <c r="RKM20" s="41"/>
      <c r="RKN20" s="41"/>
      <c r="RKO20" s="41"/>
      <c r="RKP20" s="41"/>
      <c r="RKQ20" s="41"/>
      <c r="RKR20" s="41"/>
      <c r="RKS20" s="41"/>
      <c r="RKT20" s="41"/>
      <c r="RKU20" s="41"/>
      <c r="RKV20" s="41"/>
      <c r="RKW20" s="41"/>
      <c r="RKX20" s="41"/>
      <c r="RKY20" s="41"/>
      <c r="RKZ20" s="41"/>
      <c r="RLA20" s="41"/>
      <c r="RLB20" s="41"/>
      <c r="RLC20" s="41"/>
      <c r="RLD20" s="41"/>
      <c r="RLE20" s="41"/>
      <c r="RLF20" s="41"/>
      <c r="RLG20" s="41"/>
      <c r="RLH20" s="41"/>
      <c r="RLI20" s="41"/>
      <c r="RLJ20" s="41"/>
      <c r="RLK20" s="41"/>
      <c r="RLL20" s="41"/>
      <c r="RLM20" s="41"/>
      <c r="RLN20" s="41"/>
      <c r="RLO20" s="41"/>
      <c r="RLP20" s="41"/>
      <c r="RLQ20" s="41"/>
      <c r="RLR20" s="41"/>
      <c r="RLS20" s="41"/>
      <c r="RLT20" s="41"/>
      <c r="RLU20" s="41"/>
      <c r="RLV20" s="41"/>
      <c r="RLW20" s="41"/>
      <c r="RLX20" s="41"/>
      <c r="RLY20" s="41"/>
      <c r="RLZ20" s="41"/>
      <c r="RMA20" s="41"/>
      <c r="RMB20" s="41"/>
      <c r="RMC20" s="41"/>
      <c r="RMD20" s="41"/>
      <c r="RME20" s="41"/>
      <c r="RMF20" s="41"/>
      <c r="RMG20" s="41"/>
      <c r="RMH20" s="41"/>
      <c r="RMI20" s="41"/>
      <c r="RMJ20" s="41"/>
      <c r="RMK20" s="41"/>
      <c r="RML20" s="41"/>
      <c r="RMM20" s="41"/>
      <c r="RMN20" s="41"/>
      <c r="RMO20" s="41"/>
      <c r="RMP20" s="41"/>
      <c r="RMQ20" s="41"/>
      <c r="RMR20" s="41"/>
      <c r="RMS20" s="41"/>
      <c r="RMT20" s="41"/>
      <c r="RMU20" s="41"/>
      <c r="RMV20" s="41"/>
      <c r="RMW20" s="41"/>
      <c r="RMX20" s="41"/>
      <c r="RMY20" s="41"/>
      <c r="RMZ20" s="41"/>
      <c r="RNA20" s="41"/>
      <c r="RNB20" s="41"/>
      <c r="RNC20" s="41"/>
      <c r="RND20" s="41"/>
      <c r="RNE20" s="41"/>
      <c r="RNF20" s="41"/>
      <c r="RNG20" s="41"/>
      <c r="RNH20" s="41"/>
      <c r="RNI20" s="41"/>
      <c r="RNJ20" s="41"/>
      <c r="RNK20" s="41"/>
      <c r="RNL20" s="41"/>
      <c r="RNM20" s="41"/>
      <c r="RNN20" s="41"/>
      <c r="RNO20" s="41"/>
      <c r="RNP20" s="41"/>
      <c r="RNQ20" s="41"/>
      <c r="RNR20" s="41"/>
      <c r="RNS20" s="41"/>
      <c r="RNT20" s="41"/>
      <c r="RNU20" s="41"/>
      <c r="RNV20" s="41"/>
      <c r="RNW20" s="41"/>
      <c r="RNX20" s="41"/>
      <c r="RNY20" s="41"/>
      <c r="RNZ20" s="41"/>
      <c r="ROA20" s="41"/>
      <c r="ROB20" s="41"/>
      <c r="ROC20" s="41"/>
      <c r="ROD20" s="41"/>
      <c r="ROE20" s="41"/>
      <c r="ROF20" s="41"/>
      <c r="ROG20" s="41"/>
      <c r="ROH20" s="41"/>
      <c r="ROI20" s="41"/>
      <c r="ROJ20" s="41"/>
      <c r="ROK20" s="41"/>
      <c r="ROL20" s="41"/>
      <c r="ROM20" s="41"/>
      <c r="RON20" s="41"/>
      <c r="ROO20" s="41"/>
      <c r="ROP20" s="41"/>
      <c r="ROQ20" s="41"/>
      <c r="ROR20" s="41"/>
      <c r="ROS20" s="41"/>
      <c r="ROT20" s="41"/>
      <c r="ROU20" s="41"/>
      <c r="ROV20" s="41"/>
      <c r="ROW20" s="41"/>
      <c r="ROX20" s="41"/>
      <c r="ROY20" s="41"/>
      <c r="ROZ20" s="41"/>
      <c r="RPA20" s="41"/>
      <c r="RPB20" s="41"/>
      <c r="RPC20" s="41"/>
      <c r="RPD20" s="41"/>
      <c r="RPE20" s="41"/>
      <c r="RPF20" s="41"/>
      <c r="RPG20" s="41"/>
      <c r="RPH20" s="41"/>
      <c r="RPI20" s="41"/>
      <c r="RPJ20" s="41"/>
      <c r="RPK20" s="41"/>
      <c r="RPL20" s="41"/>
      <c r="RPM20" s="41"/>
      <c r="RPN20" s="41"/>
      <c r="RPO20" s="41"/>
      <c r="RPP20" s="41"/>
      <c r="RPQ20" s="41"/>
      <c r="RPR20" s="41"/>
      <c r="RPS20" s="41"/>
      <c r="RPT20" s="41"/>
      <c r="RPU20" s="41"/>
      <c r="RPV20" s="41"/>
      <c r="RPW20" s="41"/>
      <c r="RPX20" s="41"/>
      <c r="RPY20" s="41"/>
      <c r="RPZ20" s="41"/>
      <c r="RQA20" s="41"/>
      <c r="RQB20" s="41"/>
      <c r="RQC20" s="41"/>
      <c r="RQD20" s="41"/>
      <c r="RQE20" s="41"/>
      <c r="RQF20" s="41"/>
      <c r="RQG20" s="41"/>
      <c r="RQH20" s="41"/>
      <c r="RQI20" s="41"/>
      <c r="RQJ20" s="41"/>
      <c r="RQK20" s="41"/>
      <c r="RQL20" s="41"/>
      <c r="RQM20" s="41"/>
      <c r="RQN20" s="41"/>
      <c r="RQO20" s="41"/>
      <c r="RQP20" s="41"/>
      <c r="RQQ20" s="41"/>
      <c r="RQR20" s="41"/>
      <c r="RQS20" s="41"/>
      <c r="RQT20" s="41"/>
      <c r="RQU20" s="41"/>
      <c r="RQV20" s="41"/>
      <c r="RQW20" s="41"/>
      <c r="RQX20" s="41"/>
      <c r="RQY20" s="41"/>
      <c r="RQZ20" s="41"/>
      <c r="RRA20" s="41"/>
      <c r="RRB20" s="41"/>
      <c r="RRC20" s="41"/>
      <c r="RRD20" s="41"/>
      <c r="RRE20" s="41"/>
      <c r="RRF20" s="41"/>
      <c r="RRG20" s="41"/>
      <c r="RRH20" s="41"/>
      <c r="RRI20" s="41"/>
      <c r="RRJ20" s="41"/>
      <c r="RRK20" s="41"/>
      <c r="RRL20" s="41"/>
      <c r="RRM20" s="41"/>
      <c r="RRN20" s="41"/>
      <c r="RRO20" s="41"/>
      <c r="RRP20" s="41"/>
      <c r="RRQ20" s="41"/>
      <c r="RRR20" s="41"/>
      <c r="RRS20" s="41"/>
      <c r="RRT20" s="41"/>
      <c r="RRU20" s="41"/>
      <c r="RRV20" s="41"/>
      <c r="RRW20" s="41"/>
      <c r="RRX20" s="41"/>
      <c r="RRY20" s="41"/>
      <c r="RRZ20" s="41"/>
      <c r="RSA20" s="41"/>
      <c r="RSB20" s="41"/>
      <c r="RSC20" s="41"/>
      <c r="RSD20" s="41"/>
      <c r="RSE20" s="41"/>
      <c r="RSF20" s="41"/>
      <c r="RSG20" s="41"/>
      <c r="RSH20" s="41"/>
      <c r="RSI20" s="41"/>
      <c r="RSJ20" s="41"/>
      <c r="RSK20" s="41"/>
      <c r="RSL20" s="41"/>
      <c r="RSM20" s="41"/>
      <c r="RSN20" s="41"/>
      <c r="RSO20" s="41"/>
      <c r="RSP20" s="41"/>
      <c r="RSQ20" s="41"/>
      <c r="RSR20" s="41"/>
      <c r="RSS20" s="41"/>
      <c r="RST20" s="41"/>
      <c r="RSU20" s="41"/>
      <c r="RSV20" s="41"/>
      <c r="RSW20" s="41"/>
      <c r="RSX20" s="41"/>
      <c r="RSY20" s="41"/>
      <c r="RSZ20" s="41"/>
      <c r="RTA20" s="41"/>
      <c r="RTB20" s="41"/>
      <c r="RTC20" s="41"/>
      <c r="RTD20" s="41"/>
      <c r="RTE20" s="41"/>
      <c r="RTF20" s="41"/>
      <c r="RTG20" s="41"/>
      <c r="RTH20" s="41"/>
      <c r="RTI20" s="41"/>
      <c r="RTJ20" s="41"/>
      <c r="RTK20" s="41"/>
      <c r="RTL20" s="41"/>
      <c r="RTM20" s="41"/>
      <c r="RTN20" s="41"/>
      <c r="RTO20" s="41"/>
      <c r="RTP20" s="41"/>
      <c r="RTQ20" s="41"/>
      <c r="RTR20" s="41"/>
      <c r="RTS20" s="41"/>
      <c r="RTT20" s="41"/>
      <c r="RTU20" s="41"/>
      <c r="RTV20" s="41"/>
      <c r="RTW20" s="41"/>
      <c r="RTX20" s="41"/>
      <c r="RTY20" s="41"/>
      <c r="RTZ20" s="41"/>
      <c r="RUA20" s="41"/>
      <c r="RUB20" s="41"/>
      <c r="RUC20" s="41"/>
      <c r="RUD20" s="41"/>
      <c r="RUE20" s="41"/>
      <c r="RUF20" s="41"/>
      <c r="RUG20" s="41"/>
      <c r="RUH20" s="41"/>
      <c r="RUI20" s="41"/>
      <c r="RUJ20" s="41"/>
      <c r="RUK20" s="41"/>
      <c r="RUL20" s="41"/>
      <c r="RUM20" s="41"/>
      <c r="RUN20" s="41"/>
      <c r="RUO20" s="41"/>
      <c r="RUP20" s="41"/>
      <c r="RUQ20" s="41"/>
      <c r="RUR20" s="41"/>
      <c r="RUS20" s="41"/>
      <c r="RUT20" s="41"/>
      <c r="RUU20" s="41"/>
      <c r="RUV20" s="41"/>
      <c r="RUW20" s="41"/>
      <c r="RUX20" s="41"/>
      <c r="RUY20" s="41"/>
      <c r="RUZ20" s="41"/>
      <c r="RVA20" s="41"/>
      <c r="RVB20" s="41"/>
      <c r="RVC20" s="41"/>
      <c r="RVD20" s="41"/>
      <c r="RVE20" s="41"/>
      <c r="RVF20" s="41"/>
      <c r="RVG20" s="41"/>
      <c r="RVH20" s="41"/>
      <c r="RVI20" s="41"/>
      <c r="RVJ20" s="41"/>
      <c r="RVK20" s="41"/>
      <c r="RVL20" s="41"/>
      <c r="RVM20" s="41"/>
      <c r="RVN20" s="41"/>
      <c r="RVO20" s="41"/>
      <c r="RVP20" s="41"/>
      <c r="RVQ20" s="41"/>
      <c r="RVR20" s="41"/>
      <c r="RVS20" s="41"/>
      <c r="RVT20" s="41"/>
      <c r="RVU20" s="41"/>
      <c r="RVV20" s="41"/>
      <c r="RVW20" s="41"/>
      <c r="RVX20" s="41"/>
      <c r="RVY20" s="41"/>
      <c r="RVZ20" s="41"/>
      <c r="RWA20" s="41"/>
      <c r="RWB20" s="41"/>
      <c r="RWC20" s="41"/>
      <c r="RWD20" s="41"/>
      <c r="RWE20" s="41"/>
      <c r="RWF20" s="41"/>
      <c r="RWG20" s="41"/>
      <c r="RWH20" s="41"/>
      <c r="RWI20" s="41"/>
      <c r="RWJ20" s="41"/>
      <c r="RWK20" s="41"/>
      <c r="RWL20" s="41"/>
      <c r="RWM20" s="41"/>
      <c r="RWN20" s="41"/>
      <c r="RWO20" s="41"/>
      <c r="RWP20" s="41"/>
      <c r="RWQ20" s="41"/>
      <c r="RWR20" s="41"/>
      <c r="RWS20" s="41"/>
      <c r="RWT20" s="41"/>
      <c r="RWU20" s="41"/>
      <c r="RWV20" s="41"/>
      <c r="RWW20" s="41"/>
      <c r="RWX20" s="41"/>
      <c r="RWY20" s="41"/>
      <c r="RWZ20" s="41"/>
      <c r="RXA20" s="41"/>
      <c r="RXB20" s="41"/>
      <c r="RXC20" s="41"/>
      <c r="RXD20" s="41"/>
      <c r="RXE20" s="41"/>
      <c r="RXF20" s="41"/>
      <c r="RXG20" s="41"/>
      <c r="RXH20" s="41"/>
      <c r="RXI20" s="41"/>
      <c r="RXJ20" s="41"/>
      <c r="RXK20" s="41"/>
      <c r="RXL20" s="41"/>
      <c r="RXM20" s="41"/>
      <c r="RXN20" s="41"/>
      <c r="RXO20" s="41"/>
      <c r="RXP20" s="41"/>
      <c r="RXQ20" s="41"/>
      <c r="RXR20" s="41"/>
      <c r="RXS20" s="41"/>
      <c r="RXT20" s="41"/>
      <c r="RXU20" s="41"/>
      <c r="RXV20" s="41"/>
      <c r="RXW20" s="41"/>
      <c r="RXX20" s="41"/>
      <c r="RXY20" s="41"/>
      <c r="RXZ20" s="41"/>
      <c r="RYA20" s="41"/>
      <c r="RYB20" s="41"/>
      <c r="RYC20" s="41"/>
      <c r="RYD20" s="41"/>
      <c r="RYE20" s="41"/>
      <c r="RYF20" s="41"/>
      <c r="RYG20" s="41"/>
      <c r="RYH20" s="41"/>
      <c r="RYI20" s="41"/>
      <c r="RYJ20" s="41"/>
      <c r="RYK20" s="41"/>
      <c r="RYL20" s="41"/>
      <c r="RYM20" s="41"/>
      <c r="RYN20" s="41"/>
      <c r="RYO20" s="41"/>
      <c r="RYP20" s="41"/>
      <c r="RYQ20" s="41"/>
      <c r="RYR20" s="41"/>
      <c r="RYS20" s="41"/>
      <c r="RYT20" s="41"/>
      <c r="RYU20" s="41"/>
      <c r="RYV20" s="41"/>
      <c r="RYW20" s="41"/>
      <c r="RYX20" s="41"/>
      <c r="RYY20" s="41"/>
      <c r="RYZ20" s="41"/>
      <c r="RZA20" s="41"/>
      <c r="RZB20" s="41"/>
      <c r="RZC20" s="41"/>
      <c r="RZD20" s="41"/>
      <c r="RZE20" s="41"/>
      <c r="RZF20" s="41"/>
      <c r="RZG20" s="41"/>
      <c r="RZH20" s="41"/>
      <c r="RZI20" s="41"/>
      <c r="RZJ20" s="41"/>
      <c r="RZK20" s="41"/>
      <c r="RZL20" s="41"/>
      <c r="RZM20" s="41"/>
      <c r="RZN20" s="41"/>
      <c r="RZO20" s="41"/>
      <c r="RZP20" s="41"/>
      <c r="RZQ20" s="41"/>
      <c r="RZR20" s="41"/>
      <c r="RZS20" s="41"/>
      <c r="RZT20" s="41"/>
      <c r="RZU20" s="41"/>
      <c r="RZV20" s="41"/>
      <c r="RZW20" s="41"/>
      <c r="RZX20" s="41"/>
      <c r="RZY20" s="41"/>
      <c r="RZZ20" s="41"/>
      <c r="SAA20" s="41"/>
      <c r="SAB20" s="41"/>
      <c r="SAC20" s="41"/>
      <c r="SAD20" s="41"/>
      <c r="SAE20" s="41"/>
      <c r="SAF20" s="41"/>
      <c r="SAG20" s="41"/>
      <c r="SAH20" s="41"/>
      <c r="SAI20" s="41"/>
      <c r="SAJ20" s="41"/>
      <c r="SAK20" s="41"/>
      <c r="SAL20" s="41"/>
      <c r="SAM20" s="41"/>
      <c r="SAN20" s="41"/>
      <c r="SAO20" s="41"/>
      <c r="SAP20" s="41"/>
      <c r="SAQ20" s="41"/>
      <c r="SAR20" s="41"/>
      <c r="SAS20" s="41"/>
      <c r="SAT20" s="41"/>
      <c r="SAU20" s="41"/>
      <c r="SAV20" s="41"/>
      <c r="SAW20" s="41"/>
      <c r="SAX20" s="41"/>
      <c r="SAY20" s="41"/>
      <c r="SAZ20" s="41"/>
      <c r="SBA20" s="41"/>
      <c r="SBB20" s="41"/>
      <c r="SBC20" s="41"/>
      <c r="SBD20" s="41"/>
      <c r="SBE20" s="41"/>
      <c r="SBF20" s="41"/>
      <c r="SBG20" s="41"/>
      <c r="SBH20" s="41"/>
      <c r="SBI20" s="41"/>
      <c r="SBJ20" s="41"/>
      <c r="SBK20" s="41"/>
      <c r="SBL20" s="41"/>
      <c r="SBM20" s="41"/>
      <c r="SBN20" s="41"/>
      <c r="SBO20" s="41"/>
      <c r="SBP20" s="41"/>
      <c r="SBQ20" s="41"/>
      <c r="SBR20" s="41"/>
      <c r="SBS20" s="41"/>
      <c r="SBT20" s="41"/>
      <c r="SBU20" s="41"/>
      <c r="SBV20" s="41"/>
      <c r="SBW20" s="41"/>
      <c r="SBX20" s="41"/>
      <c r="SBY20" s="41"/>
      <c r="SBZ20" s="41"/>
      <c r="SCA20" s="41"/>
      <c r="SCB20" s="41"/>
      <c r="SCC20" s="41"/>
      <c r="SCD20" s="41"/>
      <c r="SCE20" s="41"/>
      <c r="SCF20" s="41"/>
      <c r="SCG20" s="41"/>
      <c r="SCH20" s="41"/>
      <c r="SCI20" s="41"/>
      <c r="SCJ20" s="41"/>
      <c r="SCK20" s="41"/>
      <c r="SCL20" s="41"/>
      <c r="SCM20" s="41"/>
      <c r="SCN20" s="41"/>
      <c r="SCO20" s="41"/>
      <c r="SCP20" s="41"/>
      <c r="SCQ20" s="41"/>
      <c r="SCR20" s="41"/>
      <c r="SCS20" s="41"/>
      <c r="SCT20" s="41"/>
      <c r="SCU20" s="41"/>
      <c r="SCV20" s="41"/>
      <c r="SCW20" s="41"/>
      <c r="SCX20" s="41"/>
      <c r="SCY20" s="41"/>
      <c r="SCZ20" s="41"/>
      <c r="SDA20" s="41"/>
      <c r="SDB20" s="41"/>
      <c r="SDC20" s="41"/>
      <c r="SDD20" s="41"/>
      <c r="SDE20" s="41"/>
      <c r="SDF20" s="41"/>
      <c r="SDG20" s="41"/>
      <c r="SDH20" s="41"/>
      <c r="SDI20" s="41"/>
      <c r="SDJ20" s="41"/>
      <c r="SDK20" s="41"/>
      <c r="SDL20" s="41"/>
      <c r="SDM20" s="41"/>
      <c r="SDN20" s="41"/>
      <c r="SDO20" s="41"/>
      <c r="SDP20" s="41"/>
      <c r="SDQ20" s="41"/>
      <c r="SDR20" s="41"/>
      <c r="SDS20" s="41"/>
      <c r="SDT20" s="41"/>
      <c r="SDU20" s="41"/>
      <c r="SDV20" s="41"/>
      <c r="SDW20" s="41"/>
      <c r="SDX20" s="41"/>
      <c r="SDY20" s="41"/>
      <c r="SDZ20" s="41"/>
      <c r="SEA20" s="41"/>
      <c r="SEB20" s="41"/>
      <c r="SEC20" s="41"/>
      <c r="SED20" s="41"/>
      <c r="SEE20" s="41"/>
      <c r="SEF20" s="41"/>
      <c r="SEG20" s="41"/>
      <c r="SEH20" s="41"/>
      <c r="SEI20" s="41"/>
      <c r="SEJ20" s="41"/>
      <c r="SEK20" s="41"/>
      <c r="SEL20" s="41"/>
      <c r="SEM20" s="41"/>
      <c r="SEN20" s="41"/>
      <c r="SEO20" s="41"/>
      <c r="SEP20" s="41"/>
      <c r="SEQ20" s="41"/>
      <c r="SER20" s="41"/>
      <c r="SES20" s="41"/>
      <c r="SET20" s="41"/>
      <c r="SEU20" s="41"/>
      <c r="SEV20" s="41"/>
      <c r="SEW20" s="41"/>
      <c r="SEX20" s="41"/>
      <c r="SEY20" s="41"/>
      <c r="SEZ20" s="41"/>
      <c r="SFA20" s="41"/>
      <c r="SFB20" s="41"/>
      <c r="SFC20" s="41"/>
      <c r="SFD20" s="41"/>
      <c r="SFE20" s="41"/>
      <c r="SFF20" s="41"/>
      <c r="SFG20" s="41"/>
      <c r="SFH20" s="41"/>
      <c r="SFI20" s="41"/>
      <c r="SFJ20" s="41"/>
      <c r="SFK20" s="41"/>
      <c r="SFL20" s="41"/>
      <c r="SFM20" s="41"/>
      <c r="SFN20" s="41"/>
      <c r="SFO20" s="41"/>
      <c r="SFP20" s="41"/>
      <c r="SFQ20" s="41"/>
      <c r="SFR20" s="41"/>
      <c r="SFS20" s="41"/>
      <c r="SFT20" s="41"/>
      <c r="SFU20" s="41"/>
      <c r="SFV20" s="41"/>
      <c r="SFW20" s="41"/>
      <c r="SFX20" s="41"/>
      <c r="SFY20" s="41"/>
      <c r="SFZ20" s="41"/>
      <c r="SGA20" s="41"/>
      <c r="SGB20" s="41"/>
      <c r="SGC20" s="41"/>
      <c r="SGD20" s="41"/>
      <c r="SGE20" s="41"/>
      <c r="SGF20" s="41"/>
      <c r="SGG20" s="41"/>
      <c r="SGH20" s="41"/>
      <c r="SGI20" s="41"/>
      <c r="SGJ20" s="41"/>
      <c r="SGK20" s="41"/>
      <c r="SGL20" s="41"/>
      <c r="SGM20" s="41"/>
      <c r="SGN20" s="41"/>
      <c r="SGO20" s="41"/>
      <c r="SGP20" s="41"/>
      <c r="SGQ20" s="41"/>
      <c r="SGR20" s="41"/>
      <c r="SGS20" s="41"/>
      <c r="SGT20" s="41"/>
      <c r="SGU20" s="41"/>
      <c r="SGV20" s="41"/>
      <c r="SGW20" s="41"/>
      <c r="SGX20" s="41"/>
      <c r="SGY20" s="41"/>
      <c r="SGZ20" s="41"/>
      <c r="SHA20" s="41"/>
      <c r="SHB20" s="41"/>
      <c r="SHC20" s="41"/>
      <c r="SHD20" s="41"/>
      <c r="SHE20" s="41"/>
      <c r="SHF20" s="41"/>
      <c r="SHG20" s="41"/>
      <c r="SHH20" s="41"/>
      <c r="SHI20" s="41"/>
      <c r="SHJ20" s="41"/>
      <c r="SHK20" s="41"/>
      <c r="SHL20" s="41"/>
      <c r="SHM20" s="41"/>
      <c r="SHN20" s="41"/>
      <c r="SHO20" s="41"/>
      <c r="SHP20" s="41"/>
      <c r="SHQ20" s="41"/>
      <c r="SHR20" s="41"/>
      <c r="SHS20" s="41"/>
      <c r="SHT20" s="41"/>
      <c r="SHU20" s="41"/>
      <c r="SHV20" s="41"/>
      <c r="SHW20" s="41"/>
      <c r="SHX20" s="41"/>
      <c r="SHY20" s="41"/>
      <c r="SHZ20" s="41"/>
      <c r="SIA20" s="41"/>
      <c r="SIB20" s="41"/>
      <c r="SIC20" s="41"/>
      <c r="SID20" s="41"/>
      <c r="SIE20" s="41"/>
      <c r="SIF20" s="41"/>
      <c r="SIG20" s="41"/>
      <c r="SIH20" s="41"/>
      <c r="SII20" s="41"/>
      <c r="SIJ20" s="41"/>
      <c r="SIK20" s="41"/>
      <c r="SIL20" s="41"/>
      <c r="SIM20" s="41"/>
      <c r="SIN20" s="41"/>
      <c r="SIO20" s="41"/>
      <c r="SIP20" s="41"/>
      <c r="SIQ20" s="41"/>
      <c r="SIR20" s="41"/>
      <c r="SIS20" s="41"/>
      <c r="SIT20" s="41"/>
      <c r="SIU20" s="41"/>
      <c r="SIV20" s="41"/>
      <c r="SIW20" s="41"/>
      <c r="SIX20" s="41"/>
      <c r="SIY20" s="41"/>
      <c r="SIZ20" s="41"/>
      <c r="SJA20" s="41"/>
      <c r="SJB20" s="41"/>
      <c r="SJC20" s="41"/>
      <c r="SJD20" s="41"/>
      <c r="SJE20" s="41"/>
      <c r="SJF20" s="41"/>
      <c r="SJG20" s="41"/>
      <c r="SJH20" s="41"/>
      <c r="SJI20" s="41"/>
      <c r="SJJ20" s="41"/>
      <c r="SJK20" s="41"/>
      <c r="SJL20" s="41"/>
      <c r="SJM20" s="41"/>
      <c r="SJN20" s="41"/>
      <c r="SJO20" s="41"/>
      <c r="SJP20" s="41"/>
      <c r="SJQ20" s="41"/>
      <c r="SJR20" s="41"/>
      <c r="SJS20" s="41"/>
      <c r="SJT20" s="41"/>
      <c r="SJU20" s="41"/>
      <c r="SJV20" s="41"/>
      <c r="SJW20" s="41"/>
      <c r="SJX20" s="41"/>
      <c r="SJY20" s="41"/>
      <c r="SJZ20" s="41"/>
      <c r="SKA20" s="41"/>
      <c r="SKB20" s="41"/>
      <c r="SKC20" s="41"/>
      <c r="SKD20" s="41"/>
      <c r="SKE20" s="41"/>
      <c r="SKF20" s="41"/>
      <c r="SKG20" s="41"/>
      <c r="SKH20" s="41"/>
      <c r="SKI20" s="41"/>
      <c r="SKJ20" s="41"/>
      <c r="SKK20" s="41"/>
      <c r="SKL20" s="41"/>
      <c r="SKM20" s="41"/>
      <c r="SKN20" s="41"/>
      <c r="SKO20" s="41"/>
      <c r="SKP20" s="41"/>
      <c r="SKQ20" s="41"/>
      <c r="SKR20" s="41"/>
      <c r="SKS20" s="41"/>
      <c r="SKT20" s="41"/>
      <c r="SKU20" s="41"/>
      <c r="SKV20" s="41"/>
      <c r="SKW20" s="41"/>
      <c r="SKX20" s="41"/>
      <c r="SKY20" s="41"/>
      <c r="SKZ20" s="41"/>
      <c r="SLA20" s="41"/>
      <c r="SLB20" s="41"/>
      <c r="SLC20" s="41"/>
      <c r="SLD20" s="41"/>
      <c r="SLE20" s="41"/>
      <c r="SLF20" s="41"/>
      <c r="SLG20" s="41"/>
      <c r="SLH20" s="41"/>
      <c r="SLI20" s="41"/>
      <c r="SLJ20" s="41"/>
      <c r="SLK20" s="41"/>
      <c r="SLL20" s="41"/>
      <c r="SLM20" s="41"/>
      <c r="SLN20" s="41"/>
      <c r="SLO20" s="41"/>
      <c r="SLP20" s="41"/>
      <c r="SLQ20" s="41"/>
      <c r="SLR20" s="41"/>
      <c r="SLS20" s="41"/>
      <c r="SLT20" s="41"/>
      <c r="SLU20" s="41"/>
      <c r="SLV20" s="41"/>
      <c r="SLW20" s="41"/>
      <c r="SLX20" s="41"/>
      <c r="SLY20" s="41"/>
      <c r="SLZ20" s="41"/>
      <c r="SMA20" s="41"/>
      <c r="SMB20" s="41"/>
      <c r="SMC20" s="41"/>
      <c r="SMD20" s="41"/>
      <c r="SME20" s="41"/>
      <c r="SMF20" s="41"/>
      <c r="SMG20" s="41"/>
      <c r="SMH20" s="41"/>
      <c r="SMI20" s="41"/>
      <c r="SMJ20" s="41"/>
      <c r="SMK20" s="41"/>
      <c r="SML20" s="41"/>
      <c r="SMM20" s="41"/>
      <c r="SMN20" s="41"/>
      <c r="SMO20" s="41"/>
      <c r="SMP20" s="41"/>
      <c r="SMQ20" s="41"/>
      <c r="SMR20" s="41"/>
      <c r="SMS20" s="41"/>
      <c r="SMT20" s="41"/>
      <c r="SMU20" s="41"/>
      <c r="SMV20" s="41"/>
      <c r="SMW20" s="41"/>
      <c r="SMX20" s="41"/>
      <c r="SMY20" s="41"/>
      <c r="SMZ20" s="41"/>
      <c r="SNA20" s="41"/>
      <c r="SNB20" s="41"/>
      <c r="SNC20" s="41"/>
      <c r="SND20" s="41"/>
      <c r="SNE20" s="41"/>
      <c r="SNF20" s="41"/>
      <c r="SNG20" s="41"/>
      <c r="SNH20" s="41"/>
      <c r="SNI20" s="41"/>
      <c r="SNJ20" s="41"/>
      <c r="SNK20" s="41"/>
      <c r="SNL20" s="41"/>
      <c r="SNM20" s="41"/>
      <c r="SNN20" s="41"/>
      <c r="SNO20" s="41"/>
      <c r="SNP20" s="41"/>
      <c r="SNQ20" s="41"/>
      <c r="SNR20" s="41"/>
      <c r="SNS20" s="41"/>
      <c r="SNT20" s="41"/>
      <c r="SNU20" s="41"/>
      <c r="SNV20" s="41"/>
      <c r="SNW20" s="41"/>
      <c r="SNX20" s="41"/>
      <c r="SNY20" s="41"/>
      <c r="SNZ20" s="41"/>
      <c r="SOA20" s="41"/>
      <c r="SOB20" s="41"/>
      <c r="SOC20" s="41"/>
      <c r="SOD20" s="41"/>
      <c r="SOE20" s="41"/>
      <c r="SOF20" s="41"/>
      <c r="SOG20" s="41"/>
      <c r="SOH20" s="41"/>
      <c r="SOI20" s="41"/>
      <c r="SOJ20" s="41"/>
      <c r="SOK20" s="41"/>
      <c r="SOL20" s="41"/>
      <c r="SOM20" s="41"/>
      <c r="SON20" s="41"/>
      <c r="SOO20" s="41"/>
      <c r="SOP20" s="41"/>
      <c r="SOQ20" s="41"/>
      <c r="SOR20" s="41"/>
      <c r="SOS20" s="41"/>
      <c r="SOT20" s="41"/>
      <c r="SOU20" s="41"/>
      <c r="SOV20" s="41"/>
      <c r="SOW20" s="41"/>
      <c r="SOX20" s="41"/>
      <c r="SOY20" s="41"/>
      <c r="SOZ20" s="41"/>
      <c r="SPA20" s="41"/>
      <c r="SPB20" s="41"/>
      <c r="SPC20" s="41"/>
      <c r="SPD20" s="41"/>
      <c r="SPE20" s="41"/>
      <c r="SPF20" s="41"/>
      <c r="SPG20" s="41"/>
      <c r="SPH20" s="41"/>
      <c r="SPI20" s="41"/>
      <c r="SPJ20" s="41"/>
      <c r="SPK20" s="41"/>
      <c r="SPL20" s="41"/>
      <c r="SPM20" s="41"/>
      <c r="SPN20" s="41"/>
      <c r="SPO20" s="41"/>
      <c r="SPP20" s="41"/>
      <c r="SPQ20" s="41"/>
      <c r="SPR20" s="41"/>
      <c r="SPS20" s="41"/>
      <c r="SPT20" s="41"/>
      <c r="SPU20" s="41"/>
      <c r="SPV20" s="41"/>
      <c r="SPW20" s="41"/>
      <c r="SPX20" s="41"/>
      <c r="SPY20" s="41"/>
      <c r="SPZ20" s="41"/>
      <c r="SQA20" s="41"/>
      <c r="SQB20" s="41"/>
      <c r="SQC20" s="41"/>
      <c r="SQD20" s="41"/>
      <c r="SQE20" s="41"/>
      <c r="SQF20" s="41"/>
      <c r="SQG20" s="41"/>
      <c r="SQH20" s="41"/>
      <c r="SQI20" s="41"/>
      <c r="SQJ20" s="41"/>
      <c r="SQK20" s="41"/>
      <c r="SQL20" s="41"/>
      <c r="SQM20" s="41"/>
      <c r="SQN20" s="41"/>
      <c r="SQO20" s="41"/>
      <c r="SQP20" s="41"/>
      <c r="SQQ20" s="41"/>
      <c r="SQR20" s="41"/>
      <c r="SQS20" s="41"/>
      <c r="SQT20" s="41"/>
      <c r="SQU20" s="41"/>
      <c r="SQV20" s="41"/>
      <c r="SQW20" s="41"/>
      <c r="SQX20" s="41"/>
      <c r="SQY20" s="41"/>
      <c r="SQZ20" s="41"/>
      <c r="SRA20" s="41"/>
      <c r="SRB20" s="41"/>
      <c r="SRC20" s="41"/>
      <c r="SRD20" s="41"/>
      <c r="SRE20" s="41"/>
      <c r="SRF20" s="41"/>
      <c r="SRG20" s="41"/>
      <c r="SRH20" s="41"/>
      <c r="SRI20" s="41"/>
      <c r="SRJ20" s="41"/>
      <c r="SRK20" s="41"/>
      <c r="SRL20" s="41"/>
      <c r="SRM20" s="41"/>
      <c r="SRN20" s="41"/>
      <c r="SRO20" s="41"/>
      <c r="SRP20" s="41"/>
      <c r="SRQ20" s="41"/>
      <c r="SRR20" s="41"/>
      <c r="SRS20" s="41"/>
      <c r="SRT20" s="41"/>
      <c r="SRU20" s="41"/>
      <c r="SRV20" s="41"/>
      <c r="SRW20" s="41"/>
      <c r="SRX20" s="41"/>
      <c r="SRY20" s="41"/>
      <c r="SRZ20" s="41"/>
      <c r="SSA20" s="41"/>
      <c r="SSB20" s="41"/>
      <c r="SSC20" s="41"/>
      <c r="SSD20" s="41"/>
      <c r="SSE20" s="41"/>
      <c r="SSF20" s="41"/>
      <c r="SSG20" s="41"/>
      <c r="SSH20" s="41"/>
      <c r="SSI20" s="41"/>
      <c r="SSJ20" s="41"/>
      <c r="SSK20" s="41"/>
      <c r="SSL20" s="41"/>
      <c r="SSM20" s="41"/>
      <c r="SSN20" s="41"/>
      <c r="SSO20" s="41"/>
      <c r="SSP20" s="41"/>
      <c r="SSQ20" s="41"/>
      <c r="SSR20" s="41"/>
      <c r="SSS20" s="41"/>
      <c r="SST20" s="41"/>
      <c r="SSU20" s="41"/>
      <c r="SSV20" s="41"/>
      <c r="SSW20" s="41"/>
      <c r="SSX20" s="41"/>
      <c r="SSY20" s="41"/>
      <c r="SSZ20" s="41"/>
      <c r="STA20" s="41"/>
      <c r="STB20" s="41"/>
      <c r="STC20" s="41"/>
      <c r="STD20" s="41"/>
      <c r="STE20" s="41"/>
      <c r="STF20" s="41"/>
      <c r="STG20" s="41"/>
      <c r="STH20" s="41"/>
      <c r="STI20" s="41"/>
      <c r="STJ20" s="41"/>
      <c r="STK20" s="41"/>
      <c r="STL20" s="41"/>
      <c r="STM20" s="41"/>
      <c r="STN20" s="41"/>
      <c r="STO20" s="41"/>
      <c r="STP20" s="41"/>
      <c r="STQ20" s="41"/>
      <c r="STR20" s="41"/>
      <c r="STS20" s="41"/>
      <c r="STT20" s="41"/>
      <c r="STU20" s="41"/>
      <c r="STV20" s="41"/>
      <c r="STW20" s="41"/>
      <c r="STX20" s="41"/>
      <c r="STY20" s="41"/>
      <c r="STZ20" s="41"/>
      <c r="SUA20" s="41"/>
      <c r="SUB20" s="41"/>
      <c r="SUC20" s="41"/>
      <c r="SUD20" s="41"/>
      <c r="SUE20" s="41"/>
      <c r="SUF20" s="41"/>
      <c r="SUG20" s="41"/>
      <c r="SUH20" s="41"/>
      <c r="SUI20" s="41"/>
      <c r="SUJ20" s="41"/>
      <c r="SUK20" s="41"/>
      <c r="SUL20" s="41"/>
      <c r="SUM20" s="41"/>
      <c r="SUN20" s="41"/>
      <c r="SUO20" s="41"/>
      <c r="SUP20" s="41"/>
      <c r="SUQ20" s="41"/>
      <c r="SUR20" s="41"/>
      <c r="SUS20" s="41"/>
      <c r="SUT20" s="41"/>
      <c r="SUU20" s="41"/>
      <c r="SUV20" s="41"/>
      <c r="SUW20" s="41"/>
      <c r="SUX20" s="41"/>
      <c r="SUY20" s="41"/>
      <c r="SUZ20" s="41"/>
      <c r="SVA20" s="41"/>
      <c r="SVB20" s="41"/>
      <c r="SVC20" s="41"/>
      <c r="SVD20" s="41"/>
      <c r="SVE20" s="41"/>
      <c r="SVF20" s="41"/>
      <c r="SVG20" s="41"/>
      <c r="SVH20" s="41"/>
      <c r="SVI20" s="41"/>
      <c r="SVJ20" s="41"/>
      <c r="SVK20" s="41"/>
      <c r="SVL20" s="41"/>
      <c r="SVM20" s="41"/>
      <c r="SVN20" s="41"/>
      <c r="SVO20" s="41"/>
      <c r="SVP20" s="41"/>
      <c r="SVQ20" s="41"/>
      <c r="SVR20" s="41"/>
      <c r="SVS20" s="41"/>
      <c r="SVT20" s="41"/>
      <c r="SVU20" s="41"/>
      <c r="SVV20" s="41"/>
      <c r="SVW20" s="41"/>
      <c r="SVX20" s="41"/>
      <c r="SVY20" s="41"/>
      <c r="SVZ20" s="41"/>
      <c r="SWA20" s="41"/>
      <c r="SWB20" s="41"/>
      <c r="SWC20" s="41"/>
      <c r="SWD20" s="41"/>
      <c r="SWE20" s="41"/>
      <c r="SWF20" s="41"/>
      <c r="SWG20" s="41"/>
      <c r="SWH20" s="41"/>
      <c r="SWI20" s="41"/>
      <c r="SWJ20" s="41"/>
      <c r="SWK20" s="41"/>
      <c r="SWL20" s="41"/>
      <c r="SWM20" s="41"/>
      <c r="SWN20" s="41"/>
      <c r="SWO20" s="41"/>
      <c r="SWP20" s="41"/>
      <c r="SWQ20" s="41"/>
      <c r="SWR20" s="41"/>
      <c r="SWS20" s="41"/>
      <c r="SWT20" s="41"/>
      <c r="SWU20" s="41"/>
      <c r="SWV20" s="41"/>
      <c r="SWW20" s="41"/>
      <c r="SWX20" s="41"/>
      <c r="SWY20" s="41"/>
      <c r="SWZ20" s="41"/>
      <c r="SXA20" s="41"/>
      <c r="SXB20" s="41"/>
      <c r="SXC20" s="41"/>
      <c r="SXD20" s="41"/>
      <c r="SXE20" s="41"/>
      <c r="SXF20" s="41"/>
      <c r="SXG20" s="41"/>
      <c r="SXH20" s="41"/>
      <c r="SXI20" s="41"/>
      <c r="SXJ20" s="41"/>
      <c r="SXK20" s="41"/>
      <c r="SXL20" s="41"/>
      <c r="SXM20" s="41"/>
      <c r="SXN20" s="41"/>
      <c r="SXO20" s="41"/>
      <c r="SXP20" s="41"/>
      <c r="SXQ20" s="41"/>
      <c r="SXR20" s="41"/>
      <c r="SXS20" s="41"/>
      <c r="SXT20" s="41"/>
      <c r="SXU20" s="41"/>
      <c r="SXV20" s="41"/>
      <c r="SXW20" s="41"/>
      <c r="SXX20" s="41"/>
      <c r="SXY20" s="41"/>
      <c r="SXZ20" s="41"/>
      <c r="SYA20" s="41"/>
      <c r="SYB20" s="41"/>
      <c r="SYC20" s="41"/>
      <c r="SYD20" s="41"/>
      <c r="SYE20" s="41"/>
      <c r="SYF20" s="41"/>
      <c r="SYG20" s="41"/>
      <c r="SYH20" s="41"/>
      <c r="SYI20" s="41"/>
      <c r="SYJ20" s="41"/>
      <c r="SYK20" s="41"/>
      <c r="SYL20" s="41"/>
      <c r="SYM20" s="41"/>
      <c r="SYN20" s="41"/>
      <c r="SYO20" s="41"/>
      <c r="SYP20" s="41"/>
      <c r="SYQ20" s="41"/>
      <c r="SYR20" s="41"/>
      <c r="SYS20" s="41"/>
      <c r="SYT20" s="41"/>
      <c r="SYU20" s="41"/>
      <c r="SYV20" s="41"/>
      <c r="SYW20" s="41"/>
      <c r="SYX20" s="41"/>
      <c r="SYY20" s="41"/>
      <c r="SYZ20" s="41"/>
      <c r="SZA20" s="41"/>
      <c r="SZB20" s="41"/>
      <c r="SZC20" s="41"/>
      <c r="SZD20" s="41"/>
      <c r="SZE20" s="41"/>
      <c r="SZF20" s="41"/>
      <c r="SZG20" s="41"/>
      <c r="SZH20" s="41"/>
      <c r="SZI20" s="41"/>
      <c r="SZJ20" s="41"/>
      <c r="SZK20" s="41"/>
      <c r="SZL20" s="41"/>
      <c r="SZM20" s="41"/>
      <c r="SZN20" s="41"/>
      <c r="SZO20" s="41"/>
      <c r="SZP20" s="41"/>
      <c r="SZQ20" s="41"/>
      <c r="SZR20" s="41"/>
      <c r="SZS20" s="41"/>
      <c r="SZT20" s="41"/>
      <c r="SZU20" s="41"/>
      <c r="SZV20" s="41"/>
      <c r="SZW20" s="41"/>
      <c r="SZX20" s="41"/>
      <c r="SZY20" s="41"/>
      <c r="SZZ20" s="41"/>
      <c r="TAA20" s="41"/>
      <c r="TAB20" s="41"/>
      <c r="TAC20" s="41"/>
      <c r="TAD20" s="41"/>
      <c r="TAE20" s="41"/>
      <c r="TAF20" s="41"/>
      <c r="TAG20" s="41"/>
      <c r="TAH20" s="41"/>
      <c r="TAI20" s="41"/>
      <c r="TAJ20" s="41"/>
      <c r="TAK20" s="41"/>
      <c r="TAL20" s="41"/>
      <c r="TAM20" s="41"/>
      <c r="TAN20" s="41"/>
      <c r="TAO20" s="41"/>
      <c r="TAP20" s="41"/>
      <c r="TAQ20" s="41"/>
      <c r="TAR20" s="41"/>
      <c r="TAS20" s="41"/>
      <c r="TAT20" s="41"/>
      <c r="TAU20" s="41"/>
      <c r="TAV20" s="41"/>
      <c r="TAW20" s="41"/>
      <c r="TAX20" s="41"/>
      <c r="TAY20" s="41"/>
      <c r="TAZ20" s="41"/>
      <c r="TBA20" s="41"/>
      <c r="TBB20" s="41"/>
      <c r="TBC20" s="41"/>
      <c r="TBD20" s="41"/>
      <c r="TBE20" s="41"/>
      <c r="TBF20" s="41"/>
      <c r="TBG20" s="41"/>
      <c r="TBH20" s="41"/>
      <c r="TBI20" s="41"/>
      <c r="TBJ20" s="41"/>
      <c r="TBK20" s="41"/>
      <c r="TBL20" s="41"/>
      <c r="TBM20" s="41"/>
      <c r="TBN20" s="41"/>
      <c r="TBO20" s="41"/>
      <c r="TBP20" s="41"/>
      <c r="TBQ20" s="41"/>
      <c r="TBR20" s="41"/>
      <c r="TBS20" s="41"/>
      <c r="TBT20" s="41"/>
      <c r="TBU20" s="41"/>
      <c r="TBV20" s="41"/>
      <c r="TBW20" s="41"/>
      <c r="TBX20" s="41"/>
      <c r="TBY20" s="41"/>
      <c r="TBZ20" s="41"/>
      <c r="TCA20" s="41"/>
      <c r="TCB20" s="41"/>
      <c r="TCC20" s="41"/>
      <c r="TCD20" s="41"/>
      <c r="TCE20" s="41"/>
      <c r="TCF20" s="41"/>
      <c r="TCG20" s="41"/>
      <c r="TCH20" s="41"/>
      <c r="TCI20" s="41"/>
      <c r="TCJ20" s="41"/>
      <c r="TCK20" s="41"/>
      <c r="TCL20" s="41"/>
      <c r="TCM20" s="41"/>
      <c r="TCN20" s="41"/>
      <c r="TCO20" s="41"/>
      <c r="TCP20" s="41"/>
      <c r="TCQ20" s="41"/>
      <c r="TCR20" s="41"/>
      <c r="TCS20" s="41"/>
      <c r="TCT20" s="41"/>
      <c r="TCU20" s="41"/>
      <c r="TCV20" s="41"/>
      <c r="TCW20" s="41"/>
      <c r="TCX20" s="41"/>
      <c r="TCY20" s="41"/>
      <c r="TCZ20" s="41"/>
      <c r="TDA20" s="41"/>
      <c r="TDB20" s="41"/>
      <c r="TDC20" s="41"/>
      <c r="TDD20" s="41"/>
      <c r="TDE20" s="41"/>
      <c r="TDF20" s="41"/>
      <c r="TDG20" s="41"/>
      <c r="TDH20" s="41"/>
      <c r="TDI20" s="41"/>
      <c r="TDJ20" s="41"/>
      <c r="TDK20" s="41"/>
      <c r="TDL20" s="41"/>
      <c r="TDM20" s="41"/>
      <c r="TDN20" s="41"/>
      <c r="TDO20" s="41"/>
      <c r="TDP20" s="41"/>
      <c r="TDQ20" s="41"/>
      <c r="TDR20" s="41"/>
      <c r="TDS20" s="41"/>
      <c r="TDT20" s="41"/>
      <c r="TDU20" s="41"/>
      <c r="TDV20" s="41"/>
      <c r="TDW20" s="41"/>
      <c r="TDX20" s="41"/>
      <c r="TDY20" s="41"/>
      <c r="TDZ20" s="41"/>
      <c r="TEA20" s="41"/>
      <c r="TEB20" s="41"/>
      <c r="TEC20" s="41"/>
      <c r="TED20" s="41"/>
      <c r="TEE20" s="41"/>
      <c r="TEF20" s="41"/>
      <c r="TEG20" s="41"/>
      <c r="TEH20" s="41"/>
      <c r="TEI20" s="41"/>
      <c r="TEJ20" s="41"/>
      <c r="TEK20" s="41"/>
      <c r="TEL20" s="41"/>
      <c r="TEM20" s="41"/>
      <c r="TEN20" s="41"/>
      <c r="TEO20" s="41"/>
      <c r="TEP20" s="41"/>
      <c r="TEQ20" s="41"/>
      <c r="TER20" s="41"/>
      <c r="TES20" s="41"/>
      <c r="TET20" s="41"/>
      <c r="TEU20" s="41"/>
      <c r="TEV20" s="41"/>
      <c r="TEW20" s="41"/>
      <c r="TEX20" s="41"/>
      <c r="TEY20" s="41"/>
      <c r="TEZ20" s="41"/>
      <c r="TFA20" s="41"/>
      <c r="TFB20" s="41"/>
      <c r="TFC20" s="41"/>
      <c r="TFD20" s="41"/>
      <c r="TFE20" s="41"/>
      <c r="TFF20" s="41"/>
      <c r="TFG20" s="41"/>
      <c r="TFH20" s="41"/>
      <c r="TFI20" s="41"/>
      <c r="TFJ20" s="41"/>
      <c r="TFK20" s="41"/>
      <c r="TFL20" s="41"/>
      <c r="TFM20" s="41"/>
      <c r="TFN20" s="41"/>
      <c r="TFO20" s="41"/>
      <c r="TFP20" s="41"/>
      <c r="TFQ20" s="41"/>
      <c r="TFR20" s="41"/>
      <c r="TFS20" s="41"/>
      <c r="TFT20" s="41"/>
      <c r="TFU20" s="41"/>
      <c r="TFV20" s="41"/>
      <c r="TFW20" s="41"/>
      <c r="TFX20" s="41"/>
      <c r="TFY20" s="41"/>
      <c r="TFZ20" s="41"/>
      <c r="TGA20" s="41"/>
      <c r="TGB20" s="41"/>
      <c r="TGC20" s="41"/>
      <c r="TGD20" s="41"/>
      <c r="TGE20" s="41"/>
      <c r="TGF20" s="41"/>
      <c r="TGG20" s="41"/>
      <c r="TGH20" s="41"/>
      <c r="TGI20" s="41"/>
      <c r="TGJ20" s="41"/>
      <c r="TGK20" s="41"/>
      <c r="TGL20" s="41"/>
      <c r="TGM20" s="41"/>
      <c r="TGN20" s="41"/>
      <c r="TGO20" s="41"/>
      <c r="TGP20" s="41"/>
      <c r="TGQ20" s="41"/>
      <c r="TGR20" s="41"/>
      <c r="TGS20" s="41"/>
      <c r="TGT20" s="41"/>
      <c r="TGU20" s="41"/>
      <c r="TGV20" s="41"/>
      <c r="TGW20" s="41"/>
      <c r="TGX20" s="41"/>
      <c r="TGY20" s="41"/>
      <c r="TGZ20" s="41"/>
      <c r="THA20" s="41"/>
      <c r="THB20" s="41"/>
      <c r="THC20" s="41"/>
      <c r="THD20" s="41"/>
      <c r="THE20" s="41"/>
      <c r="THF20" s="41"/>
      <c r="THG20" s="41"/>
      <c r="THH20" s="41"/>
      <c r="THI20" s="41"/>
      <c r="THJ20" s="41"/>
      <c r="THK20" s="41"/>
      <c r="THL20" s="41"/>
      <c r="THM20" s="41"/>
      <c r="THN20" s="41"/>
      <c r="THO20" s="41"/>
      <c r="THP20" s="41"/>
      <c r="THQ20" s="41"/>
      <c r="THR20" s="41"/>
      <c r="THS20" s="41"/>
      <c r="THT20" s="41"/>
      <c r="THU20" s="41"/>
      <c r="THV20" s="41"/>
      <c r="THW20" s="41"/>
      <c r="THX20" s="41"/>
      <c r="THY20" s="41"/>
      <c r="THZ20" s="41"/>
      <c r="TIA20" s="41"/>
      <c r="TIB20" s="41"/>
      <c r="TIC20" s="41"/>
      <c r="TID20" s="41"/>
      <c r="TIE20" s="41"/>
      <c r="TIF20" s="41"/>
      <c r="TIG20" s="41"/>
      <c r="TIH20" s="41"/>
      <c r="TII20" s="41"/>
      <c r="TIJ20" s="41"/>
      <c r="TIK20" s="41"/>
      <c r="TIL20" s="41"/>
      <c r="TIM20" s="41"/>
      <c r="TIN20" s="41"/>
      <c r="TIO20" s="41"/>
      <c r="TIP20" s="41"/>
      <c r="TIQ20" s="41"/>
      <c r="TIR20" s="41"/>
      <c r="TIS20" s="41"/>
      <c r="TIT20" s="41"/>
      <c r="TIU20" s="41"/>
      <c r="TIV20" s="41"/>
      <c r="TIW20" s="41"/>
      <c r="TIX20" s="41"/>
      <c r="TIY20" s="41"/>
      <c r="TIZ20" s="41"/>
      <c r="TJA20" s="41"/>
      <c r="TJB20" s="41"/>
      <c r="TJC20" s="41"/>
      <c r="TJD20" s="41"/>
      <c r="TJE20" s="41"/>
      <c r="TJF20" s="41"/>
      <c r="TJG20" s="41"/>
      <c r="TJH20" s="41"/>
      <c r="TJI20" s="41"/>
      <c r="TJJ20" s="41"/>
      <c r="TJK20" s="41"/>
      <c r="TJL20" s="41"/>
      <c r="TJM20" s="41"/>
      <c r="TJN20" s="41"/>
      <c r="TJO20" s="41"/>
      <c r="TJP20" s="41"/>
      <c r="TJQ20" s="41"/>
      <c r="TJR20" s="41"/>
      <c r="TJS20" s="41"/>
      <c r="TJT20" s="41"/>
      <c r="TJU20" s="41"/>
      <c r="TJV20" s="41"/>
      <c r="TJW20" s="41"/>
      <c r="TJX20" s="41"/>
      <c r="TJY20" s="41"/>
      <c r="TJZ20" s="41"/>
      <c r="TKA20" s="41"/>
      <c r="TKB20" s="41"/>
      <c r="TKC20" s="41"/>
      <c r="TKD20" s="41"/>
      <c r="TKE20" s="41"/>
      <c r="TKF20" s="41"/>
      <c r="TKG20" s="41"/>
      <c r="TKH20" s="41"/>
      <c r="TKI20" s="41"/>
      <c r="TKJ20" s="41"/>
      <c r="TKK20" s="41"/>
      <c r="TKL20" s="41"/>
      <c r="TKM20" s="41"/>
      <c r="TKN20" s="41"/>
      <c r="TKO20" s="41"/>
      <c r="TKP20" s="41"/>
      <c r="TKQ20" s="41"/>
      <c r="TKR20" s="41"/>
      <c r="TKS20" s="41"/>
      <c r="TKT20" s="41"/>
      <c r="TKU20" s="41"/>
      <c r="TKV20" s="41"/>
      <c r="TKW20" s="41"/>
      <c r="TKX20" s="41"/>
      <c r="TKY20" s="41"/>
      <c r="TKZ20" s="41"/>
      <c r="TLA20" s="41"/>
      <c r="TLB20" s="41"/>
      <c r="TLC20" s="41"/>
      <c r="TLD20" s="41"/>
      <c r="TLE20" s="41"/>
      <c r="TLF20" s="41"/>
      <c r="TLG20" s="41"/>
      <c r="TLH20" s="41"/>
      <c r="TLI20" s="41"/>
      <c r="TLJ20" s="41"/>
      <c r="TLK20" s="41"/>
      <c r="TLL20" s="41"/>
      <c r="TLM20" s="41"/>
      <c r="TLN20" s="41"/>
      <c r="TLO20" s="41"/>
      <c r="TLP20" s="41"/>
      <c r="TLQ20" s="41"/>
      <c r="TLR20" s="41"/>
      <c r="TLS20" s="41"/>
      <c r="TLT20" s="41"/>
      <c r="TLU20" s="41"/>
      <c r="TLV20" s="41"/>
      <c r="TLW20" s="41"/>
      <c r="TLX20" s="41"/>
      <c r="TLY20" s="41"/>
      <c r="TLZ20" s="41"/>
      <c r="TMA20" s="41"/>
      <c r="TMB20" s="41"/>
      <c r="TMC20" s="41"/>
      <c r="TMD20" s="41"/>
      <c r="TME20" s="41"/>
      <c r="TMF20" s="41"/>
      <c r="TMG20" s="41"/>
      <c r="TMH20" s="41"/>
      <c r="TMI20" s="41"/>
      <c r="TMJ20" s="41"/>
      <c r="TMK20" s="41"/>
      <c r="TML20" s="41"/>
      <c r="TMM20" s="41"/>
      <c r="TMN20" s="41"/>
      <c r="TMO20" s="41"/>
      <c r="TMP20" s="41"/>
      <c r="TMQ20" s="41"/>
      <c r="TMR20" s="41"/>
      <c r="TMS20" s="41"/>
      <c r="TMT20" s="41"/>
      <c r="TMU20" s="41"/>
      <c r="TMV20" s="41"/>
      <c r="TMW20" s="41"/>
      <c r="TMX20" s="41"/>
      <c r="TMY20" s="41"/>
      <c r="TMZ20" s="41"/>
      <c r="TNA20" s="41"/>
      <c r="TNB20" s="41"/>
      <c r="TNC20" s="41"/>
      <c r="TND20" s="41"/>
      <c r="TNE20" s="41"/>
      <c r="TNF20" s="41"/>
      <c r="TNG20" s="41"/>
      <c r="TNH20" s="41"/>
      <c r="TNI20" s="41"/>
      <c r="TNJ20" s="41"/>
      <c r="TNK20" s="41"/>
      <c r="TNL20" s="41"/>
      <c r="TNM20" s="41"/>
      <c r="TNN20" s="41"/>
      <c r="TNO20" s="41"/>
      <c r="TNP20" s="41"/>
      <c r="TNQ20" s="41"/>
      <c r="TNR20" s="41"/>
      <c r="TNS20" s="41"/>
      <c r="TNT20" s="41"/>
      <c r="TNU20" s="41"/>
      <c r="TNV20" s="41"/>
      <c r="TNW20" s="41"/>
      <c r="TNX20" s="41"/>
      <c r="TNY20" s="41"/>
      <c r="TNZ20" s="41"/>
      <c r="TOA20" s="41"/>
      <c r="TOB20" s="41"/>
      <c r="TOC20" s="41"/>
      <c r="TOD20" s="41"/>
      <c r="TOE20" s="41"/>
      <c r="TOF20" s="41"/>
      <c r="TOG20" s="41"/>
      <c r="TOH20" s="41"/>
      <c r="TOI20" s="41"/>
      <c r="TOJ20" s="41"/>
      <c r="TOK20" s="41"/>
      <c r="TOL20" s="41"/>
      <c r="TOM20" s="41"/>
      <c r="TON20" s="41"/>
      <c r="TOO20" s="41"/>
      <c r="TOP20" s="41"/>
      <c r="TOQ20" s="41"/>
      <c r="TOR20" s="41"/>
      <c r="TOS20" s="41"/>
      <c r="TOT20" s="41"/>
      <c r="TOU20" s="41"/>
      <c r="TOV20" s="41"/>
      <c r="TOW20" s="41"/>
      <c r="TOX20" s="41"/>
      <c r="TOY20" s="41"/>
      <c r="TOZ20" s="41"/>
      <c r="TPA20" s="41"/>
      <c r="TPB20" s="41"/>
      <c r="TPC20" s="41"/>
      <c r="TPD20" s="41"/>
      <c r="TPE20" s="41"/>
      <c r="TPF20" s="41"/>
      <c r="TPG20" s="41"/>
      <c r="TPH20" s="41"/>
      <c r="TPI20" s="41"/>
      <c r="TPJ20" s="41"/>
      <c r="TPK20" s="41"/>
      <c r="TPL20" s="41"/>
      <c r="TPM20" s="41"/>
      <c r="TPN20" s="41"/>
      <c r="TPO20" s="41"/>
      <c r="TPP20" s="41"/>
      <c r="TPQ20" s="41"/>
      <c r="TPR20" s="41"/>
      <c r="TPS20" s="41"/>
      <c r="TPT20" s="41"/>
      <c r="TPU20" s="41"/>
      <c r="TPV20" s="41"/>
      <c r="TPW20" s="41"/>
      <c r="TPX20" s="41"/>
      <c r="TPY20" s="41"/>
      <c r="TPZ20" s="41"/>
      <c r="TQA20" s="41"/>
      <c r="TQB20" s="41"/>
      <c r="TQC20" s="41"/>
      <c r="TQD20" s="41"/>
      <c r="TQE20" s="41"/>
      <c r="TQF20" s="41"/>
      <c r="TQG20" s="41"/>
      <c r="TQH20" s="41"/>
      <c r="TQI20" s="41"/>
      <c r="TQJ20" s="41"/>
      <c r="TQK20" s="41"/>
      <c r="TQL20" s="41"/>
      <c r="TQM20" s="41"/>
      <c r="TQN20" s="41"/>
      <c r="TQO20" s="41"/>
      <c r="TQP20" s="41"/>
      <c r="TQQ20" s="41"/>
      <c r="TQR20" s="41"/>
      <c r="TQS20" s="41"/>
      <c r="TQT20" s="41"/>
      <c r="TQU20" s="41"/>
      <c r="TQV20" s="41"/>
      <c r="TQW20" s="41"/>
      <c r="TQX20" s="41"/>
      <c r="TQY20" s="41"/>
      <c r="TQZ20" s="41"/>
      <c r="TRA20" s="41"/>
      <c r="TRB20" s="41"/>
      <c r="TRC20" s="41"/>
      <c r="TRD20" s="41"/>
      <c r="TRE20" s="41"/>
      <c r="TRF20" s="41"/>
      <c r="TRG20" s="41"/>
      <c r="TRH20" s="41"/>
      <c r="TRI20" s="41"/>
      <c r="TRJ20" s="41"/>
      <c r="TRK20" s="41"/>
      <c r="TRL20" s="41"/>
      <c r="TRM20" s="41"/>
      <c r="TRN20" s="41"/>
      <c r="TRO20" s="41"/>
      <c r="TRP20" s="41"/>
      <c r="TRQ20" s="41"/>
      <c r="TRR20" s="41"/>
      <c r="TRS20" s="41"/>
      <c r="TRT20" s="41"/>
      <c r="TRU20" s="41"/>
      <c r="TRV20" s="41"/>
      <c r="TRW20" s="41"/>
      <c r="TRX20" s="41"/>
      <c r="TRY20" s="41"/>
      <c r="TRZ20" s="41"/>
      <c r="TSA20" s="41"/>
      <c r="TSB20" s="41"/>
      <c r="TSC20" s="41"/>
      <c r="TSD20" s="41"/>
      <c r="TSE20" s="41"/>
      <c r="TSF20" s="41"/>
      <c r="TSG20" s="41"/>
      <c r="TSH20" s="41"/>
      <c r="TSI20" s="41"/>
      <c r="TSJ20" s="41"/>
      <c r="TSK20" s="41"/>
      <c r="TSL20" s="41"/>
      <c r="TSM20" s="41"/>
      <c r="TSN20" s="41"/>
      <c r="TSO20" s="41"/>
      <c r="TSP20" s="41"/>
      <c r="TSQ20" s="41"/>
      <c r="TSR20" s="41"/>
      <c r="TSS20" s="41"/>
      <c r="TST20" s="41"/>
      <c r="TSU20" s="41"/>
      <c r="TSV20" s="41"/>
      <c r="TSW20" s="41"/>
      <c r="TSX20" s="41"/>
      <c r="TSY20" s="41"/>
      <c r="TSZ20" s="41"/>
      <c r="TTA20" s="41"/>
      <c r="TTB20" s="41"/>
      <c r="TTC20" s="41"/>
      <c r="TTD20" s="41"/>
      <c r="TTE20" s="41"/>
      <c r="TTF20" s="41"/>
      <c r="TTG20" s="41"/>
      <c r="TTH20" s="41"/>
      <c r="TTI20" s="41"/>
      <c r="TTJ20" s="41"/>
      <c r="TTK20" s="41"/>
      <c r="TTL20" s="41"/>
      <c r="TTM20" s="41"/>
      <c r="TTN20" s="41"/>
      <c r="TTO20" s="41"/>
      <c r="TTP20" s="41"/>
      <c r="TTQ20" s="41"/>
      <c r="TTR20" s="41"/>
      <c r="TTS20" s="41"/>
      <c r="TTT20" s="41"/>
      <c r="TTU20" s="41"/>
      <c r="TTV20" s="41"/>
      <c r="TTW20" s="41"/>
      <c r="TTX20" s="41"/>
      <c r="TTY20" s="41"/>
      <c r="TTZ20" s="41"/>
      <c r="TUA20" s="41"/>
      <c r="TUB20" s="41"/>
      <c r="TUC20" s="41"/>
      <c r="TUD20" s="41"/>
      <c r="TUE20" s="41"/>
      <c r="TUF20" s="41"/>
      <c r="TUG20" s="41"/>
      <c r="TUH20" s="41"/>
      <c r="TUI20" s="41"/>
      <c r="TUJ20" s="41"/>
      <c r="TUK20" s="41"/>
      <c r="TUL20" s="41"/>
      <c r="TUM20" s="41"/>
      <c r="TUN20" s="41"/>
      <c r="TUO20" s="41"/>
      <c r="TUP20" s="41"/>
      <c r="TUQ20" s="41"/>
      <c r="TUR20" s="41"/>
      <c r="TUS20" s="41"/>
      <c r="TUT20" s="41"/>
      <c r="TUU20" s="41"/>
      <c r="TUV20" s="41"/>
      <c r="TUW20" s="41"/>
      <c r="TUX20" s="41"/>
      <c r="TUY20" s="41"/>
      <c r="TUZ20" s="41"/>
      <c r="TVA20" s="41"/>
      <c r="TVB20" s="41"/>
      <c r="TVC20" s="41"/>
      <c r="TVD20" s="41"/>
      <c r="TVE20" s="41"/>
      <c r="TVF20" s="41"/>
      <c r="TVG20" s="41"/>
      <c r="TVH20" s="41"/>
      <c r="TVI20" s="41"/>
      <c r="TVJ20" s="41"/>
      <c r="TVK20" s="41"/>
      <c r="TVL20" s="41"/>
      <c r="TVM20" s="41"/>
      <c r="TVN20" s="41"/>
      <c r="TVO20" s="41"/>
      <c r="TVP20" s="41"/>
      <c r="TVQ20" s="41"/>
      <c r="TVR20" s="41"/>
      <c r="TVS20" s="41"/>
      <c r="TVT20" s="41"/>
      <c r="TVU20" s="41"/>
      <c r="TVV20" s="41"/>
      <c r="TVW20" s="41"/>
      <c r="TVX20" s="41"/>
      <c r="TVY20" s="41"/>
      <c r="TVZ20" s="41"/>
      <c r="TWA20" s="41"/>
      <c r="TWB20" s="41"/>
      <c r="TWC20" s="41"/>
      <c r="TWD20" s="41"/>
      <c r="TWE20" s="41"/>
      <c r="TWF20" s="41"/>
      <c r="TWG20" s="41"/>
      <c r="TWH20" s="41"/>
      <c r="TWI20" s="41"/>
      <c r="TWJ20" s="41"/>
      <c r="TWK20" s="41"/>
      <c r="TWL20" s="41"/>
      <c r="TWM20" s="41"/>
      <c r="TWN20" s="41"/>
      <c r="TWO20" s="41"/>
      <c r="TWP20" s="41"/>
      <c r="TWQ20" s="41"/>
      <c r="TWR20" s="41"/>
      <c r="TWS20" s="41"/>
      <c r="TWT20" s="41"/>
      <c r="TWU20" s="41"/>
      <c r="TWV20" s="41"/>
      <c r="TWW20" s="41"/>
      <c r="TWX20" s="41"/>
      <c r="TWY20" s="41"/>
      <c r="TWZ20" s="41"/>
      <c r="TXA20" s="41"/>
      <c r="TXB20" s="41"/>
      <c r="TXC20" s="41"/>
      <c r="TXD20" s="41"/>
      <c r="TXE20" s="41"/>
      <c r="TXF20" s="41"/>
      <c r="TXG20" s="41"/>
      <c r="TXH20" s="41"/>
      <c r="TXI20" s="41"/>
      <c r="TXJ20" s="41"/>
      <c r="TXK20" s="41"/>
      <c r="TXL20" s="41"/>
      <c r="TXM20" s="41"/>
      <c r="TXN20" s="41"/>
      <c r="TXO20" s="41"/>
      <c r="TXP20" s="41"/>
      <c r="TXQ20" s="41"/>
      <c r="TXR20" s="41"/>
      <c r="TXS20" s="41"/>
      <c r="TXT20" s="41"/>
      <c r="TXU20" s="41"/>
      <c r="TXV20" s="41"/>
      <c r="TXW20" s="41"/>
      <c r="TXX20" s="41"/>
      <c r="TXY20" s="41"/>
      <c r="TXZ20" s="41"/>
      <c r="TYA20" s="41"/>
      <c r="TYB20" s="41"/>
      <c r="TYC20" s="41"/>
      <c r="TYD20" s="41"/>
      <c r="TYE20" s="41"/>
      <c r="TYF20" s="41"/>
      <c r="TYG20" s="41"/>
      <c r="TYH20" s="41"/>
      <c r="TYI20" s="41"/>
      <c r="TYJ20" s="41"/>
      <c r="TYK20" s="41"/>
      <c r="TYL20" s="41"/>
      <c r="TYM20" s="41"/>
      <c r="TYN20" s="41"/>
      <c r="TYO20" s="41"/>
      <c r="TYP20" s="41"/>
      <c r="TYQ20" s="41"/>
      <c r="TYR20" s="41"/>
      <c r="TYS20" s="41"/>
      <c r="TYT20" s="41"/>
      <c r="TYU20" s="41"/>
      <c r="TYV20" s="41"/>
      <c r="TYW20" s="41"/>
      <c r="TYX20" s="41"/>
      <c r="TYY20" s="41"/>
      <c r="TYZ20" s="41"/>
      <c r="TZA20" s="41"/>
      <c r="TZB20" s="41"/>
      <c r="TZC20" s="41"/>
      <c r="TZD20" s="41"/>
      <c r="TZE20" s="41"/>
      <c r="TZF20" s="41"/>
      <c r="TZG20" s="41"/>
      <c r="TZH20" s="41"/>
      <c r="TZI20" s="41"/>
      <c r="TZJ20" s="41"/>
      <c r="TZK20" s="41"/>
      <c r="TZL20" s="41"/>
      <c r="TZM20" s="41"/>
      <c r="TZN20" s="41"/>
      <c r="TZO20" s="41"/>
      <c r="TZP20" s="41"/>
      <c r="TZQ20" s="41"/>
      <c r="TZR20" s="41"/>
      <c r="TZS20" s="41"/>
      <c r="TZT20" s="41"/>
      <c r="TZU20" s="41"/>
      <c r="TZV20" s="41"/>
      <c r="TZW20" s="41"/>
      <c r="TZX20" s="41"/>
      <c r="TZY20" s="41"/>
      <c r="TZZ20" s="41"/>
      <c r="UAA20" s="41"/>
      <c r="UAB20" s="41"/>
      <c r="UAC20" s="41"/>
      <c r="UAD20" s="41"/>
      <c r="UAE20" s="41"/>
      <c r="UAF20" s="41"/>
      <c r="UAG20" s="41"/>
      <c r="UAH20" s="41"/>
      <c r="UAI20" s="41"/>
      <c r="UAJ20" s="41"/>
      <c r="UAK20" s="41"/>
      <c r="UAL20" s="41"/>
      <c r="UAM20" s="41"/>
      <c r="UAN20" s="41"/>
      <c r="UAO20" s="41"/>
      <c r="UAP20" s="41"/>
      <c r="UAQ20" s="41"/>
      <c r="UAR20" s="41"/>
      <c r="UAS20" s="41"/>
      <c r="UAT20" s="41"/>
      <c r="UAU20" s="41"/>
      <c r="UAV20" s="41"/>
      <c r="UAW20" s="41"/>
      <c r="UAX20" s="41"/>
      <c r="UAY20" s="41"/>
      <c r="UAZ20" s="41"/>
      <c r="UBA20" s="41"/>
      <c r="UBB20" s="41"/>
      <c r="UBC20" s="41"/>
      <c r="UBD20" s="41"/>
      <c r="UBE20" s="41"/>
      <c r="UBF20" s="41"/>
      <c r="UBG20" s="41"/>
      <c r="UBH20" s="41"/>
      <c r="UBI20" s="41"/>
      <c r="UBJ20" s="41"/>
      <c r="UBK20" s="41"/>
      <c r="UBL20" s="41"/>
      <c r="UBM20" s="41"/>
      <c r="UBN20" s="41"/>
      <c r="UBO20" s="41"/>
      <c r="UBP20" s="41"/>
      <c r="UBQ20" s="41"/>
      <c r="UBR20" s="41"/>
      <c r="UBS20" s="41"/>
      <c r="UBT20" s="41"/>
      <c r="UBU20" s="41"/>
      <c r="UBV20" s="41"/>
      <c r="UBW20" s="41"/>
      <c r="UBX20" s="41"/>
      <c r="UBY20" s="41"/>
      <c r="UBZ20" s="41"/>
      <c r="UCA20" s="41"/>
      <c r="UCB20" s="41"/>
      <c r="UCC20" s="41"/>
      <c r="UCD20" s="41"/>
      <c r="UCE20" s="41"/>
      <c r="UCF20" s="41"/>
      <c r="UCG20" s="41"/>
      <c r="UCH20" s="41"/>
      <c r="UCI20" s="41"/>
      <c r="UCJ20" s="41"/>
      <c r="UCK20" s="41"/>
      <c r="UCL20" s="41"/>
      <c r="UCM20" s="41"/>
      <c r="UCN20" s="41"/>
      <c r="UCO20" s="41"/>
      <c r="UCP20" s="41"/>
      <c r="UCQ20" s="41"/>
      <c r="UCR20" s="41"/>
      <c r="UCS20" s="41"/>
      <c r="UCT20" s="41"/>
      <c r="UCU20" s="41"/>
      <c r="UCV20" s="41"/>
      <c r="UCW20" s="41"/>
      <c r="UCX20" s="41"/>
      <c r="UCY20" s="41"/>
      <c r="UCZ20" s="41"/>
      <c r="UDA20" s="41"/>
      <c r="UDB20" s="41"/>
      <c r="UDC20" s="41"/>
      <c r="UDD20" s="41"/>
      <c r="UDE20" s="41"/>
      <c r="UDF20" s="41"/>
      <c r="UDG20" s="41"/>
      <c r="UDH20" s="41"/>
      <c r="UDI20" s="41"/>
      <c r="UDJ20" s="41"/>
      <c r="UDK20" s="41"/>
      <c r="UDL20" s="41"/>
      <c r="UDM20" s="41"/>
      <c r="UDN20" s="41"/>
      <c r="UDO20" s="41"/>
      <c r="UDP20" s="41"/>
      <c r="UDQ20" s="41"/>
      <c r="UDR20" s="41"/>
      <c r="UDS20" s="41"/>
      <c r="UDT20" s="41"/>
      <c r="UDU20" s="41"/>
      <c r="UDV20" s="41"/>
      <c r="UDW20" s="41"/>
      <c r="UDX20" s="41"/>
      <c r="UDY20" s="41"/>
      <c r="UDZ20" s="41"/>
      <c r="UEA20" s="41"/>
      <c r="UEB20" s="41"/>
      <c r="UEC20" s="41"/>
      <c r="UED20" s="41"/>
      <c r="UEE20" s="41"/>
      <c r="UEF20" s="41"/>
      <c r="UEG20" s="41"/>
      <c r="UEH20" s="41"/>
      <c r="UEI20" s="41"/>
      <c r="UEJ20" s="41"/>
      <c r="UEK20" s="41"/>
      <c r="UEL20" s="41"/>
      <c r="UEM20" s="41"/>
      <c r="UEN20" s="41"/>
      <c r="UEO20" s="41"/>
      <c r="UEP20" s="41"/>
      <c r="UEQ20" s="41"/>
      <c r="UER20" s="41"/>
      <c r="UES20" s="41"/>
      <c r="UET20" s="41"/>
      <c r="UEU20" s="41"/>
      <c r="UEV20" s="41"/>
      <c r="UEW20" s="41"/>
      <c r="UEX20" s="41"/>
      <c r="UEY20" s="41"/>
      <c r="UEZ20" s="41"/>
      <c r="UFA20" s="41"/>
      <c r="UFB20" s="41"/>
      <c r="UFC20" s="41"/>
      <c r="UFD20" s="41"/>
      <c r="UFE20" s="41"/>
      <c r="UFF20" s="41"/>
      <c r="UFG20" s="41"/>
      <c r="UFH20" s="41"/>
      <c r="UFI20" s="41"/>
      <c r="UFJ20" s="41"/>
      <c r="UFK20" s="41"/>
      <c r="UFL20" s="41"/>
      <c r="UFM20" s="41"/>
      <c r="UFN20" s="41"/>
      <c r="UFO20" s="41"/>
      <c r="UFP20" s="41"/>
      <c r="UFQ20" s="41"/>
      <c r="UFR20" s="41"/>
      <c r="UFS20" s="41"/>
      <c r="UFT20" s="41"/>
      <c r="UFU20" s="41"/>
      <c r="UFV20" s="41"/>
      <c r="UFW20" s="41"/>
      <c r="UFX20" s="41"/>
      <c r="UFY20" s="41"/>
      <c r="UFZ20" s="41"/>
      <c r="UGA20" s="41"/>
      <c r="UGB20" s="41"/>
      <c r="UGC20" s="41"/>
      <c r="UGD20" s="41"/>
      <c r="UGE20" s="41"/>
      <c r="UGF20" s="41"/>
      <c r="UGG20" s="41"/>
      <c r="UGH20" s="41"/>
      <c r="UGI20" s="41"/>
      <c r="UGJ20" s="41"/>
      <c r="UGK20" s="41"/>
      <c r="UGL20" s="41"/>
      <c r="UGM20" s="41"/>
      <c r="UGN20" s="41"/>
      <c r="UGO20" s="41"/>
      <c r="UGP20" s="41"/>
      <c r="UGQ20" s="41"/>
      <c r="UGR20" s="41"/>
      <c r="UGS20" s="41"/>
      <c r="UGT20" s="41"/>
      <c r="UGU20" s="41"/>
      <c r="UGV20" s="41"/>
      <c r="UGW20" s="41"/>
      <c r="UGX20" s="41"/>
      <c r="UGY20" s="41"/>
      <c r="UGZ20" s="41"/>
      <c r="UHA20" s="41"/>
      <c r="UHB20" s="41"/>
      <c r="UHC20" s="41"/>
      <c r="UHD20" s="41"/>
      <c r="UHE20" s="41"/>
      <c r="UHF20" s="41"/>
      <c r="UHG20" s="41"/>
      <c r="UHH20" s="41"/>
      <c r="UHI20" s="41"/>
      <c r="UHJ20" s="41"/>
      <c r="UHK20" s="41"/>
      <c r="UHL20" s="41"/>
      <c r="UHM20" s="41"/>
      <c r="UHN20" s="41"/>
      <c r="UHO20" s="41"/>
      <c r="UHP20" s="41"/>
      <c r="UHQ20" s="41"/>
      <c r="UHR20" s="41"/>
      <c r="UHS20" s="41"/>
      <c r="UHT20" s="41"/>
      <c r="UHU20" s="41"/>
      <c r="UHV20" s="41"/>
      <c r="UHW20" s="41"/>
      <c r="UHX20" s="41"/>
      <c r="UHY20" s="41"/>
      <c r="UHZ20" s="41"/>
      <c r="UIA20" s="41"/>
      <c r="UIB20" s="41"/>
      <c r="UIC20" s="41"/>
      <c r="UID20" s="41"/>
      <c r="UIE20" s="41"/>
      <c r="UIF20" s="41"/>
      <c r="UIG20" s="41"/>
      <c r="UIH20" s="41"/>
      <c r="UII20" s="41"/>
      <c r="UIJ20" s="41"/>
      <c r="UIK20" s="41"/>
      <c r="UIL20" s="41"/>
      <c r="UIM20" s="41"/>
      <c r="UIN20" s="41"/>
      <c r="UIO20" s="41"/>
      <c r="UIP20" s="41"/>
      <c r="UIQ20" s="41"/>
      <c r="UIR20" s="41"/>
      <c r="UIS20" s="41"/>
      <c r="UIT20" s="41"/>
      <c r="UIU20" s="41"/>
      <c r="UIV20" s="41"/>
      <c r="UIW20" s="41"/>
      <c r="UIX20" s="41"/>
      <c r="UIY20" s="41"/>
      <c r="UIZ20" s="41"/>
      <c r="UJA20" s="41"/>
      <c r="UJB20" s="41"/>
      <c r="UJC20" s="41"/>
      <c r="UJD20" s="41"/>
      <c r="UJE20" s="41"/>
      <c r="UJF20" s="41"/>
      <c r="UJG20" s="41"/>
      <c r="UJH20" s="41"/>
      <c r="UJI20" s="41"/>
      <c r="UJJ20" s="41"/>
      <c r="UJK20" s="41"/>
      <c r="UJL20" s="41"/>
      <c r="UJM20" s="41"/>
      <c r="UJN20" s="41"/>
      <c r="UJO20" s="41"/>
      <c r="UJP20" s="41"/>
      <c r="UJQ20" s="41"/>
      <c r="UJR20" s="41"/>
      <c r="UJS20" s="41"/>
      <c r="UJT20" s="41"/>
      <c r="UJU20" s="41"/>
      <c r="UJV20" s="41"/>
      <c r="UJW20" s="41"/>
      <c r="UJX20" s="41"/>
      <c r="UJY20" s="41"/>
      <c r="UJZ20" s="41"/>
      <c r="UKA20" s="41"/>
      <c r="UKB20" s="41"/>
      <c r="UKC20" s="41"/>
      <c r="UKD20" s="41"/>
      <c r="UKE20" s="41"/>
      <c r="UKF20" s="41"/>
      <c r="UKG20" s="41"/>
      <c r="UKH20" s="41"/>
      <c r="UKI20" s="41"/>
      <c r="UKJ20" s="41"/>
      <c r="UKK20" s="41"/>
      <c r="UKL20" s="41"/>
      <c r="UKM20" s="41"/>
      <c r="UKN20" s="41"/>
      <c r="UKO20" s="41"/>
      <c r="UKP20" s="41"/>
      <c r="UKQ20" s="41"/>
      <c r="UKR20" s="41"/>
      <c r="UKS20" s="41"/>
      <c r="UKT20" s="41"/>
      <c r="UKU20" s="41"/>
      <c r="UKV20" s="41"/>
      <c r="UKW20" s="41"/>
      <c r="UKX20" s="41"/>
      <c r="UKY20" s="41"/>
      <c r="UKZ20" s="41"/>
      <c r="ULA20" s="41"/>
      <c r="ULB20" s="41"/>
      <c r="ULC20" s="41"/>
      <c r="ULD20" s="41"/>
      <c r="ULE20" s="41"/>
      <c r="ULF20" s="41"/>
      <c r="ULG20" s="41"/>
      <c r="ULH20" s="41"/>
      <c r="ULI20" s="41"/>
      <c r="ULJ20" s="41"/>
      <c r="ULK20" s="41"/>
      <c r="ULL20" s="41"/>
      <c r="ULM20" s="41"/>
      <c r="ULN20" s="41"/>
      <c r="ULO20" s="41"/>
      <c r="ULP20" s="41"/>
      <c r="ULQ20" s="41"/>
      <c r="ULR20" s="41"/>
      <c r="ULS20" s="41"/>
      <c r="ULT20" s="41"/>
      <c r="ULU20" s="41"/>
      <c r="ULV20" s="41"/>
      <c r="ULW20" s="41"/>
      <c r="ULX20" s="41"/>
      <c r="ULY20" s="41"/>
      <c r="ULZ20" s="41"/>
      <c r="UMA20" s="41"/>
      <c r="UMB20" s="41"/>
      <c r="UMC20" s="41"/>
      <c r="UMD20" s="41"/>
      <c r="UME20" s="41"/>
      <c r="UMF20" s="41"/>
      <c r="UMG20" s="41"/>
      <c r="UMH20" s="41"/>
      <c r="UMI20" s="41"/>
      <c r="UMJ20" s="41"/>
      <c r="UMK20" s="41"/>
      <c r="UML20" s="41"/>
      <c r="UMM20" s="41"/>
      <c r="UMN20" s="41"/>
      <c r="UMO20" s="41"/>
      <c r="UMP20" s="41"/>
      <c r="UMQ20" s="41"/>
      <c r="UMR20" s="41"/>
      <c r="UMS20" s="41"/>
      <c r="UMT20" s="41"/>
      <c r="UMU20" s="41"/>
      <c r="UMV20" s="41"/>
      <c r="UMW20" s="41"/>
      <c r="UMX20" s="41"/>
      <c r="UMY20" s="41"/>
      <c r="UMZ20" s="41"/>
      <c r="UNA20" s="41"/>
      <c r="UNB20" s="41"/>
      <c r="UNC20" s="41"/>
      <c r="UND20" s="41"/>
      <c r="UNE20" s="41"/>
      <c r="UNF20" s="41"/>
      <c r="UNG20" s="41"/>
      <c r="UNH20" s="41"/>
      <c r="UNI20" s="41"/>
      <c r="UNJ20" s="41"/>
      <c r="UNK20" s="41"/>
      <c r="UNL20" s="41"/>
      <c r="UNM20" s="41"/>
      <c r="UNN20" s="41"/>
      <c r="UNO20" s="41"/>
      <c r="UNP20" s="41"/>
      <c r="UNQ20" s="41"/>
      <c r="UNR20" s="41"/>
      <c r="UNS20" s="41"/>
      <c r="UNT20" s="41"/>
      <c r="UNU20" s="41"/>
      <c r="UNV20" s="41"/>
      <c r="UNW20" s="41"/>
      <c r="UNX20" s="41"/>
      <c r="UNY20" s="41"/>
      <c r="UNZ20" s="41"/>
      <c r="UOA20" s="41"/>
      <c r="UOB20" s="41"/>
      <c r="UOC20" s="41"/>
      <c r="UOD20" s="41"/>
      <c r="UOE20" s="41"/>
      <c r="UOF20" s="41"/>
      <c r="UOG20" s="41"/>
      <c r="UOH20" s="41"/>
      <c r="UOI20" s="41"/>
      <c r="UOJ20" s="41"/>
      <c r="UOK20" s="41"/>
      <c r="UOL20" s="41"/>
      <c r="UOM20" s="41"/>
      <c r="UON20" s="41"/>
      <c r="UOO20" s="41"/>
      <c r="UOP20" s="41"/>
      <c r="UOQ20" s="41"/>
      <c r="UOR20" s="41"/>
      <c r="UOS20" s="41"/>
      <c r="UOT20" s="41"/>
      <c r="UOU20" s="41"/>
      <c r="UOV20" s="41"/>
      <c r="UOW20" s="41"/>
      <c r="UOX20" s="41"/>
      <c r="UOY20" s="41"/>
      <c r="UOZ20" s="41"/>
      <c r="UPA20" s="41"/>
      <c r="UPB20" s="41"/>
      <c r="UPC20" s="41"/>
      <c r="UPD20" s="41"/>
      <c r="UPE20" s="41"/>
      <c r="UPF20" s="41"/>
      <c r="UPG20" s="41"/>
      <c r="UPH20" s="41"/>
      <c r="UPI20" s="41"/>
      <c r="UPJ20" s="41"/>
      <c r="UPK20" s="41"/>
      <c r="UPL20" s="41"/>
      <c r="UPM20" s="41"/>
      <c r="UPN20" s="41"/>
      <c r="UPO20" s="41"/>
      <c r="UPP20" s="41"/>
      <c r="UPQ20" s="41"/>
      <c r="UPR20" s="41"/>
      <c r="UPS20" s="41"/>
      <c r="UPT20" s="41"/>
      <c r="UPU20" s="41"/>
      <c r="UPV20" s="41"/>
      <c r="UPW20" s="41"/>
      <c r="UPX20" s="41"/>
      <c r="UPY20" s="41"/>
      <c r="UPZ20" s="41"/>
      <c r="UQA20" s="41"/>
      <c r="UQB20" s="41"/>
      <c r="UQC20" s="41"/>
      <c r="UQD20" s="41"/>
      <c r="UQE20" s="41"/>
      <c r="UQF20" s="41"/>
      <c r="UQG20" s="41"/>
      <c r="UQH20" s="41"/>
      <c r="UQI20" s="41"/>
      <c r="UQJ20" s="41"/>
      <c r="UQK20" s="41"/>
      <c r="UQL20" s="41"/>
      <c r="UQM20" s="41"/>
      <c r="UQN20" s="41"/>
      <c r="UQO20" s="41"/>
      <c r="UQP20" s="41"/>
      <c r="UQQ20" s="41"/>
      <c r="UQR20" s="41"/>
      <c r="UQS20" s="41"/>
      <c r="UQT20" s="41"/>
      <c r="UQU20" s="41"/>
      <c r="UQV20" s="41"/>
      <c r="UQW20" s="41"/>
      <c r="UQX20" s="41"/>
      <c r="UQY20" s="41"/>
      <c r="UQZ20" s="41"/>
      <c r="URA20" s="41"/>
      <c r="URB20" s="41"/>
      <c r="URC20" s="41"/>
      <c r="URD20" s="41"/>
      <c r="URE20" s="41"/>
      <c r="URF20" s="41"/>
      <c r="URG20" s="41"/>
      <c r="URH20" s="41"/>
      <c r="URI20" s="41"/>
      <c r="URJ20" s="41"/>
      <c r="URK20" s="41"/>
      <c r="URL20" s="41"/>
      <c r="URM20" s="41"/>
      <c r="URN20" s="41"/>
      <c r="URO20" s="41"/>
      <c r="URP20" s="41"/>
      <c r="URQ20" s="41"/>
      <c r="URR20" s="41"/>
      <c r="URS20" s="41"/>
      <c r="URT20" s="41"/>
      <c r="URU20" s="41"/>
      <c r="URV20" s="41"/>
      <c r="URW20" s="41"/>
      <c r="URX20" s="41"/>
      <c r="URY20" s="41"/>
      <c r="URZ20" s="41"/>
      <c r="USA20" s="41"/>
      <c r="USB20" s="41"/>
      <c r="USC20" s="41"/>
      <c r="USD20" s="41"/>
      <c r="USE20" s="41"/>
      <c r="USF20" s="41"/>
      <c r="USG20" s="41"/>
      <c r="USH20" s="41"/>
      <c r="USI20" s="41"/>
      <c r="USJ20" s="41"/>
      <c r="USK20" s="41"/>
      <c r="USL20" s="41"/>
      <c r="USM20" s="41"/>
      <c r="USN20" s="41"/>
      <c r="USO20" s="41"/>
      <c r="USP20" s="41"/>
      <c r="USQ20" s="41"/>
      <c r="USR20" s="41"/>
      <c r="USS20" s="41"/>
      <c r="UST20" s="41"/>
      <c r="USU20" s="41"/>
      <c r="USV20" s="41"/>
      <c r="USW20" s="41"/>
      <c r="USX20" s="41"/>
      <c r="USY20" s="41"/>
      <c r="USZ20" s="41"/>
      <c r="UTA20" s="41"/>
      <c r="UTB20" s="41"/>
      <c r="UTC20" s="41"/>
      <c r="UTD20" s="41"/>
      <c r="UTE20" s="41"/>
      <c r="UTF20" s="41"/>
      <c r="UTG20" s="41"/>
      <c r="UTH20" s="41"/>
      <c r="UTI20" s="41"/>
      <c r="UTJ20" s="41"/>
      <c r="UTK20" s="41"/>
      <c r="UTL20" s="41"/>
      <c r="UTM20" s="41"/>
      <c r="UTN20" s="41"/>
      <c r="UTO20" s="41"/>
      <c r="UTP20" s="41"/>
      <c r="UTQ20" s="41"/>
      <c r="UTR20" s="41"/>
      <c r="UTS20" s="41"/>
      <c r="UTT20" s="41"/>
      <c r="UTU20" s="41"/>
      <c r="UTV20" s="41"/>
      <c r="UTW20" s="41"/>
      <c r="UTX20" s="41"/>
      <c r="UTY20" s="41"/>
      <c r="UTZ20" s="41"/>
      <c r="UUA20" s="41"/>
      <c r="UUB20" s="41"/>
      <c r="UUC20" s="41"/>
      <c r="UUD20" s="41"/>
      <c r="UUE20" s="41"/>
      <c r="UUF20" s="41"/>
      <c r="UUG20" s="41"/>
      <c r="UUH20" s="41"/>
      <c r="UUI20" s="41"/>
      <c r="UUJ20" s="41"/>
      <c r="UUK20" s="41"/>
      <c r="UUL20" s="41"/>
      <c r="UUM20" s="41"/>
      <c r="UUN20" s="41"/>
      <c r="UUO20" s="41"/>
      <c r="UUP20" s="41"/>
      <c r="UUQ20" s="41"/>
      <c r="UUR20" s="41"/>
      <c r="UUS20" s="41"/>
      <c r="UUT20" s="41"/>
      <c r="UUU20" s="41"/>
      <c r="UUV20" s="41"/>
      <c r="UUW20" s="41"/>
      <c r="UUX20" s="41"/>
      <c r="UUY20" s="41"/>
      <c r="UUZ20" s="41"/>
      <c r="UVA20" s="41"/>
      <c r="UVB20" s="41"/>
      <c r="UVC20" s="41"/>
      <c r="UVD20" s="41"/>
      <c r="UVE20" s="41"/>
      <c r="UVF20" s="41"/>
      <c r="UVG20" s="41"/>
      <c r="UVH20" s="41"/>
      <c r="UVI20" s="41"/>
      <c r="UVJ20" s="41"/>
      <c r="UVK20" s="41"/>
      <c r="UVL20" s="41"/>
      <c r="UVM20" s="41"/>
      <c r="UVN20" s="41"/>
      <c r="UVO20" s="41"/>
      <c r="UVP20" s="41"/>
      <c r="UVQ20" s="41"/>
      <c r="UVR20" s="41"/>
      <c r="UVS20" s="41"/>
      <c r="UVT20" s="41"/>
      <c r="UVU20" s="41"/>
      <c r="UVV20" s="41"/>
      <c r="UVW20" s="41"/>
      <c r="UVX20" s="41"/>
      <c r="UVY20" s="41"/>
      <c r="UVZ20" s="41"/>
      <c r="UWA20" s="41"/>
      <c r="UWB20" s="41"/>
      <c r="UWC20" s="41"/>
      <c r="UWD20" s="41"/>
      <c r="UWE20" s="41"/>
      <c r="UWF20" s="41"/>
      <c r="UWG20" s="41"/>
      <c r="UWH20" s="41"/>
      <c r="UWI20" s="41"/>
      <c r="UWJ20" s="41"/>
      <c r="UWK20" s="41"/>
      <c r="UWL20" s="41"/>
      <c r="UWM20" s="41"/>
      <c r="UWN20" s="41"/>
      <c r="UWO20" s="41"/>
      <c r="UWP20" s="41"/>
      <c r="UWQ20" s="41"/>
      <c r="UWR20" s="41"/>
      <c r="UWS20" s="41"/>
      <c r="UWT20" s="41"/>
      <c r="UWU20" s="41"/>
      <c r="UWV20" s="41"/>
      <c r="UWW20" s="41"/>
      <c r="UWX20" s="41"/>
      <c r="UWY20" s="41"/>
      <c r="UWZ20" s="41"/>
      <c r="UXA20" s="41"/>
      <c r="UXB20" s="41"/>
      <c r="UXC20" s="41"/>
      <c r="UXD20" s="41"/>
      <c r="UXE20" s="41"/>
      <c r="UXF20" s="41"/>
      <c r="UXG20" s="41"/>
      <c r="UXH20" s="41"/>
      <c r="UXI20" s="41"/>
      <c r="UXJ20" s="41"/>
      <c r="UXK20" s="41"/>
      <c r="UXL20" s="41"/>
      <c r="UXM20" s="41"/>
      <c r="UXN20" s="41"/>
      <c r="UXO20" s="41"/>
      <c r="UXP20" s="41"/>
      <c r="UXQ20" s="41"/>
      <c r="UXR20" s="41"/>
      <c r="UXS20" s="41"/>
      <c r="UXT20" s="41"/>
      <c r="UXU20" s="41"/>
      <c r="UXV20" s="41"/>
      <c r="UXW20" s="41"/>
      <c r="UXX20" s="41"/>
      <c r="UXY20" s="41"/>
      <c r="UXZ20" s="41"/>
      <c r="UYA20" s="41"/>
      <c r="UYB20" s="41"/>
      <c r="UYC20" s="41"/>
      <c r="UYD20" s="41"/>
      <c r="UYE20" s="41"/>
      <c r="UYF20" s="41"/>
      <c r="UYG20" s="41"/>
      <c r="UYH20" s="41"/>
      <c r="UYI20" s="41"/>
      <c r="UYJ20" s="41"/>
      <c r="UYK20" s="41"/>
      <c r="UYL20" s="41"/>
      <c r="UYM20" s="41"/>
      <c r="UYN20" s="41"/>
      <c r="UYO20" s="41"/>
      <c r="UYP20" s="41"/>
      <c r="UYQ20" s="41"/>
      <c r="UYR20" s="41"/>
      <c r="UYS20" s="41"/>
      <c r="UYT20" s="41"/>
      <c r="UYU20" s="41"/>
      <c r="UYV20" s="41"/>
      <c r="UYW20" s="41"/>
      <c r="UYX20" s="41"/>
      <c r="UYY20" s="41"/>
      <c r="UYZ20" s="41"/>
      <c r="UZA20" s="41"/>
      <c r="UZB20" s="41"/>
      <c r="UZC20" s="41"/>
      <c r="UZD20" s="41"/>
      <c r="UZE20" s="41"/>
      <c r="UZF20" s="41"/>
      <c r="UZG20" s="41"/>
      <c r="UZH20" s="41"/>
      <c r="UZI20" s="41"/>
      <c r="UZJ20" s="41"/>
      <c r="UZK20" s="41"/>
      <c r="UZL20" s="41"/>
      <c r="UZM20" s="41"/>
      <c r="UZN20" s="41"/>
      <c r="UZO20" s="41"/>
      <c r="UZP20" s="41"/>
      <c r="UZQ20" s="41"/>
      <c r="UZR20" s="41"/>
      <c r="UZS20" s="41"/>
      <c r="UZT20" s="41"/>
      <c r="UZU20" s="41"/>
      <c r="UZV20" s="41"/>
      <c r="UZW20" s="41"/>
      <c r="UZX20" s="41"/>
      <c r="UZY20" s="41"/>
      <c r="UZZ20" s="41"/>
      <c r="VAA20" s="41"/>
      <c r="VAB20" s="41"/>
      <c r="VAC20" s="41"/>
      <c r="VAD20" s="41"/>
      <c r="VAE20" s="41"/>
      <c r="VAF20" s="41"/>
      <c r="VAG20" s="41"/>
      <c r="VAH20" s="41"/>
      <c r="VAI20" s="41"/>
      <c r="VAJ20" s="41"/>
      <c r="VAK20" s="41"/>
      <c r="VAL20" s="41"/>
      <c r="VAM20" s="41"/>
      <c r="VAN20" s="41"/>
      <c r="VAO20" s="41"/>
      <c r="VAP20" s="41"/>
      <c r="VAQ20" s="41"/>
      <c r="VAR20" s="41"/>
      <c r="VAS20" s="41"/>
      <c r="VAT20" s="41"/>
      <c r="VAU20" s="41"/>
      <c r="VAV20" s="41"/>
      <c r="VAW20" s="41"/>
      <c r="VAX20" s="41"/>
      <c r="VAY20" s="41"/>
      <c r="VAZ20" s="41"/>
      <c r="VBA20" s="41"/>
      <c r="VBB20" s="41"/>
      <c r="VBC20" s="41"/>
      <c r="VBD20" s="41"/>
      <c r="VBE20" s="41"/>
      <c r="VBF20" s="41"/>
      <c r="VBG20" s="41"/>
      <c r="VBH20" s="41"/>
      <c r="VBI20" s="41"/>
      <c r="VBJ20" s="41"/>
      <c r="VBK20" s="41"/>
      <c r="VBL20" s="41"/>
      <c r="VBM20" s="41"/>
      <c r="VBN20" s="41"/>
      <c r="VBO20" s="41"/>
      <c r="VBP20" s="41"/>
      <c r="VBQ20" s="41"/>
      <c r="VBR20" s="41"/>
      <c r="VBS20" s="41"/>
      <c r="VBT20" s="41"/>
      <c r="VBU20" s="41"/>
      <c r="VBV20" s="41"/>
      <c r="VBW20" s="41"/>
      <c r="VBX20" s="41"/>
      <c r="VBY20" s="41"/>
      <c r="VBZ20" s="41"/>
      <c r="VCA20" s="41"/>
      <c r="VCB20" s="41"/>
      <c r="VCC20" s="41"/>
      <c r="VCD20" s="41"/>
      <c r="VCE20" s="41"/>
      <c r="VCF20" s="41"/>
      <c r="VCG20" s="41"/>
      <c r="VCH20" s="41"/>
      <c r="VCI20" s="41"/>
      <c r="VCJ20" s="41"/>
      <c r="VCK20" s="41"/>
      <c r="VCL20" s="41"/>
      <c r="VCM20" s="41"/>
      <c r="VCN20" s="41"/>
      <c r="VCO20" s="41"/>
      <c r="VCP20" s="41"/>
      <c r="VCQ20" s="41"/>
      <c r="VCR20" s="41"/>
      <c r="VCS20" s="41"/>
      <c r="VCT20" s="41"/>
      <c r="VCU20" s="41"/>
      <c r="VCV20" s="41"/>
      <c r="VCW20" s="41"/>
      <c r="VCX20" s="41"/>
      <c r="VCY20" s="41"/>
      <c r="VCZ20" s="41"/>
      <c r="VDA20" s="41"/>
      <c r="VDB20" s="41"/>
      <c r="VDC20" s="41"/>
      <c r="VDD20" s="41"/>
      <c r="VDE20" s="41"/>
      <c r="VDF20" s="41"/>
      <c r="VDG20" s="41"/>
      <c r="VDH20" s="41"/>
      <c r="VDI20" s="41"/>
      <c r="VDJ20" s="41"/>
      <c r="VDK20" s="41"/>
      <c r="VDL20" s="41"/>
      <c r="VDM20" s="41"/>
      <c r="VDN20" s="41"/>
      <c r="VDO20" s="41"/>
      <c r="VDP20" s="41"/>
      <c r="VDQ20" s="41"/>
      <c r="VDR20" s="41"/>
      <c r="VDS20" s="41"/>
      <c r="VDT20" s="41"/>
      <c r="VDU20" s="41"/>
      <c r="VDV20" s="41"/>
      <c r="VDW20" s="41"/>
      <c r="VDX20" s="41"/>
      <c r="VDY20" s="41"/>
      <c r="VDZ20" s="41"/>
      <c r="VEA20" s="41"/>
      <c r="VEB20" s="41"/>
      <c r="VEC20" s="41"/>
      <c r="VED20" s="41"/>
      <c r="VEE20" s="41"/>
      <c r="VEF20" s="41"/>
      <c r="VEG20" s="41"/>
      <c r="VEH20" s="41"/>
      <c r="VEI20" s="41"/>
      <c r="VEJ20" s="41"/>
      <c r="VEK20" s="41"/>
      <c r="VEL20" s="41"/>
      <c r="VEM20" s="41"/>
      <c r="VEN20" s="41"/>
      <c r="VEO20" s="41"/>
      <c r="VEP20" s="41"/>
      <c r="VEQ20" s="41"/>
      <c r="VER20" s="41"/>
      <c r="VES20" s="41"/>
      <c r="VET20" s="41"/>
      <c r="VEU20" s="41"/>
      <c r="VEV20" s="41"/>
      <c r="VEW20" s="41"/>
      <c r="VEX20" s="41"/>
      <c r="VEY20" s="41"/>
      <c r="VEZ20" s="41"/>
      <c r="VFA20" s="41"/>
      <c r="VFB20" s="41"/>
      <c r="VFC20" s="41"/>
      <c r="VFD20" s="41"/>
      <c r="VFE20" s="41"/>
      <c r="VFF20" s="41"/>
      <c r="VFG20" s="41"/>
      <c r="VFH20" s="41"/>
      <c r="VFI20" s="41"/>
      <c r="VFJ20" s="41"/>
      <c r="VFK20" s="41"/>
      <c r="VFL20" s="41"/>
      <c r="VFM20" s="41"/>
      <c r="VFN20" s="41"/>
      <c r="VFO20" s="41"/>
      <c r="VFP20" s="41"/>
      <c r="VFQ20" s="41"/>
      <c r="VFR20" s="41"/>
      <c r="VFS20" s="41"/>
      <c r="VFT20" s="41"/>
      <c r="VFU20" s="41"/>
      <c r="VFV20" s="41"/>
      <c r="VFW20" s="41"/>
      <c r="VFX20" s="41"/>
      <c r="VFY20" s="41"/>
      <c r="VFZ20" s="41"/>
      <c r="VGA20" s="41"/>
      <c r="VGB20" s="41"/>
      <c r="VGC20" s="41"/>
      <c r="VGD20" s="41"/>
      <c r="VGE20" s="41"/>
      <c r="VGF20" s="41"/>
      <c r="VGG20" s="41"/>
      <c r="VGH20" s="41"/>
      <c r="VGI20" s="41"/>
      <c r="VGJ20" s="41"/>
      <c r="VGK20" s="41"/>
      <c r="VGL20" s="41"/>
      <c r="VGM20" s="41"/>
      <c r="VGN20" s="41"/>
      <c r="VGO20" s="41"/>
      <c r="VGP20" s="41"/>
      <c r="VGQ20" s="41"/>
      <c r="VGR20" s="41"/>
      <c r="VGS20" s="41"/>
      <c r="VGT20" s="41"/>
      <c r="VGU20" s="41"/>
      <c r="VGV20" s="41"/>
      <c r="VGW20" s="41"/>
      <c r="VGX20" s="41"/>
      <c r="VGY20" s="41"/>
      <c r="VGZ20" s="41"/>
      <c r="VHA20" s="41"/>
      <c r="VHB20" s="41"/>
      <c r="VHC20" s="41"/>
      <c r="VHD20" s="41"/>
      <c r="VHE20" s="41"/>
      <c r="VHF20" s="41"/>
      <c r="VHG20" s="41"/>
      <c r="VHH20" s="41"/>
      <c r="VHI20" s="41"/>
      <c r="VHJ20" s="41"/>
      <c r="VHK20" s="41"/>
      <c r="VHL20" s="41"/>
      <c r="VHM20" s="41"/>
      <c r="VHN20" s="41"/>
      <c r="VHO20" s="41"/>
      <c r="VHP20" s="41"/>
      <c r="VHQ20" s="41"/>
      <c r="VHR20" s="41"/>
      <c r="VHS20" s="41"/>
      <c r="VHT20" s="41"/>
      <c r="VHU20" s="41"/>
      <c r="VHV20" s="41"/>
      <c r="VHW20" s="41"/>
      <c r="VHX20" s="41"/>
      <c r="VHY20" s="41"/>
      <c r="VHZ20" s="41"/>
      <c r="VIA20" s="41"/>
      <c r="VIB20" s="41"/>
      <c r="VIC20" s="41"/>
      <c r="VID20" s="41"/>
      <c r="VIE20" s="41"/>
      <c r="VIF20" s="41"/>
      <c r="VIG20" s="41"/>
      <c r="VIH20" s="41"/>
      <c r="VII20" s="41"/>
      <c r="VIJ20" s="41"/>
      <c r="VIK20" s="41"/>
      <c r="VIL20" s="41"/>
      <c r="VIM20" s="41"/>
      <c r="VIN20" s="41"/>
      <c r="VIO20" s="41"/>
      <c r="VIP20" s="41"/>
      <c r="VIQ20" s="41"/>
      <c r="VIR20" s="41"/>
      <c r="VIS20" s="41"/>
      <c r="VIT20" s="41"/>
      <c r="VIU20" s="41"/>
      <c r="VIV20" s="41"/>
      <c r="VIW20" s="41"/>
      <c r="VIX20" s="41"/>
      <c r="VIY20" s="41"/>
      <c r="VIZ20" s="41"/>
      <c r="VJA20" s="41"/>
      <c r="VJB20" s="41"/>
      <c r="VJC20" s="41"/>
      <c r="VJD20" s="41"/>
      <c r="VJE20" s="41"/>
      <c r="VJF20" s="41"/>
      <c r="VJG20" s="41"/>
      <c r="VJH20" s="41"/>
      <c r="VJI20" s="41"/>
      <c r="VJJ20" s="41"/>
      <c r="VJK20" s="41"/>
      <c r="VJL20" s="41"/>
      <c r="VJM20" s="41"/>
      <c r="VJN20" s="41"/>
      <c r="VJO20" s="41"/>
      <c r="VJP20" s="41"/>
      <c r="VJQ20" s="41"/>
      <c r="VJR20" s="41"/>
      <c r="VJS20" s="41"/>
      <c r="VJT20" s="41"/>
      <c r="VJU20" s="41"/>
      <c r="VJV20" s="41"/>
      <c r="VJW20" s="41"/>
      <c r="VJX20" s="41"/>
      <c r="VJY20" s="41"/>
      <c r="VJZ20" s="41"/>
      <c r="VKA20" s="41"/>
      <c r="VKB20" s="41"/>
      <c r="VKC20" s="41"/>
      <c r="VKD20" s="41"/>
      <c r="VKE20" s="41"/>
      <c r="VKF20" s="41"/>
      <c r="VKG20" s="41"/>
      <c r="VKH20" s="41"/>
      <c r="VKI20" s="41"/>
      <c r="VKJ20" s="41"/>
      <c r="VKK20" s="41"/>
      <c r="VKL20" s="41"/>
      <c r="VKM20" s="41"/>
      <c r="VKN20" s="41"/>
      <c r="VKO20" s="41"/>
      <c r="VKP20" s="41"/>
      <c r="VKQ20" s="41"/>
      <c r="VKR20" s="41"/>
      <c r="VKS20" s="41"/>
      <c r="VKT20" s="41"/>
      <c r="VKU20" s="41"/>
      <c r="VKV20" s="41"/>
      <c r="VKW20" s="41"/>
      <c r="VKX20" s="41"/>
      <c r="VKY20" s="41"/>
      <c r="VKZ20" s="41"/>
      <c r="VLA20" s="41"/>
      <c r="VLB20" s="41"/>
      <c r="VLC20" s="41"/>
      <c r="VLD20" s="41"/>
      <c r="VLE20" s="41"/>
      <c r="VLF20" s="41"/>
      <c r="VLG20" s="41"/>
      <c r="VLH20" s="41"/>
      <c r="VLI20" s="41"/>
      <c r="VLJ20" s="41"/>
      <c r="VLK20" s="41"/>
      <c r="VLL20" s="41"/>
      <c r="VLM20" s="41"/>
      <c r="VLN20" s="41"/>
      <c r="VLO20" s="41"/>
      <c r="VLP20" s="41"/>
      <c r="VLQ20" s="41"/>
      <c r="VLR20" s="41"/>
      <c r="VLS20" s="41"/>
      <c r="VLT20" s="41"/>
      <c r="VLU20" s="41"/>
      <c r="VLV20" s="41"/>
      <c r="VLW20" s="41"/>
      <c r="VLX20" s="41"/>
      <c r="VLY20" s="41"/>
      <c r="VLZ20" s="41"/>
      <c r="VMA20" s="41"/>
      <c r="VMB20" s="41"/>
      <c r="VMC20" s="41"/>
      <c r="VMD20" s="41"/>
      <c r="VME20" s="41"/>
      <c r="VMF20" s="41"/>
      <c r="VMG20" s="41"/>
      <c r="VMH20" s="41"/>
      <c r="VMI20" s="41"/>
      <c r="VMJ20" s="41"/>
      <c r="VMK20" s="41"/>
      <c r="VML20" s="41"/>
      <c r="VMM20" s="41"/>
      <c r="VMN20" s="41"/>
      <c r="VMO20" s="41"/>
      <c r="VMP20" s="41"/>
      <c r="VMQ20" s="41"/>
      <c r="VMR20" s="41"/>
      <c r="VMS20" s="41"/>
      <c r="VMT20" s="41"/>
      <c r="VMU20" s="41"/>
      <c r="VMV20" s="41"/>
      <c r="VMW20" s="41"/>
      <c r="VMX20" s="41"/>
      <c r="VMY20" s="41"/>
      <c r="VMZ20" s="41"/>
      <c r="VNA20" s="41"/>
      <c r="VNB20" s="41"/>
      <c r="VNC20" s="41"/>
      <c r="VND20" s="41"/>
      <c r="VNE20" s="41"/>
      <c r="VNF20" s="41"/>
      <c r="VNG20" s="41"/>
      <c r="VNH20" s="41"/>
      <c r="VNI20" s="41"/>
      <c r="VNJ20" s="41"/>
      <c r="VNK20" s="41"/>
      <c r="VNL20" s="41"/>
      <c r="VNM20" s="41"/>
      <c r="VNN20" s="41"/>
      <c r="VNO20" s="41"/>
      <c r="VNP20" s="41"/>
      <c r="VNQ20" s="41"/>
      <c r="VNR20" s="41"/>
      <c r="VNS20" s="41"/>
      <c r="VNT20" s="41"/>
      <c r="VNU20" s="41"/>
      <c r="VNV20" s="41"/>
      <c r="VNW20" s="41"/>
      <c r="VNX20" s="41"/>
      <c r="VNY20" s="41"/>
      <c r="VNZ20" s="41"/>
      <c r="VOA20" s="41"/>
      <c r="VOB20" s="41"/>
      <c r="VOC20" s="41"/>
      <c r="VOD20" s="41"/>
      <c r="VOE20" s="41"/>
      <c r="VOF20" s="41"/>
      <c r="VOG20" s="41"/>
      <c r="VOH20" s="41"/>
      <c r="VOI20" s="41"/>
      <c r="VOJ20" s="41"/>
      <c r="VOK20" s="41"/>
      <c r="VOL20" s="41"/>
      <c r="VOM20" s="41"/>
      <c r="VON20" s="41"/>
      <c r="VOO20" s="41"/>
      <c r="VOP20" s="41"/>
      <c r="VOQ20" s="41"/>
      <c r="VOR20" s="41"/>
      <c r="VOS20" s="41"/>
      <c r="VOT20" s="41"/>
      <c r="VOU20" s="41"/>
      <c r="VOV20" s="41"/>
      <c r="VOW20" s="41"/>
      <c r="VOX20" s="41"/>
      <c r="VOY20" s="41"/>
      <c r="VOZ20" s="41"/>
      <c r="VPA20" s="41"/>
      <c r="VPB20" s="41"/>
      <c r="VPC20" s="41"/>
      <c r="VPD20" s="41"/>
      <c r="VPE20" s="41"/>
      <c r="VPF20" s="41"/>
      <c r="VPG20" s="41"/>
      <c r="VPH20" s="41"/>
      <c r="VPI20" s="41"/>
      <c r="VPJ20" s="41"/>
      <c r="VPK20" s="41"/>
      <c r="VPL20" s="41"/>
      <c r="VPM20" s="41"/>
      <c r="VPN20" s="41"/>
      <c r="VPO20" s="41"/>
      <c r="VPP20" s="41"/>
      <c r="VPQ20" s="41"/>
      <c r="VPR20" s="41"/>
      <c r="VPS20" s="41"/>
      <c r="VPT20" s="41"/>
      <c r="VPU20" s="41"/>
      <c r="VPV20" s="41"/>
      <c r="VPW20" s="41"/>
      <c r="VPX20" s="41"/>
      <c r="VPY20" s="41"/>
      <c r="VPZ20" s="41"/>
      <c r="VQA20" s="41"/>
      <c r="VQB20" s="41"/>
      <c r="VQC20" s="41"/>
      <c r="VQD20" s="41"/>
      <c r="VQE20" s="41"/>
      <c r="VQF20" s="41"/>
      <c r="VQG20" s="41"/>
      <c r="VQH20" s="41"/>
      <c r="VQI20" s="41"/>
      <c r="VQJ20" s="41"/>
      <c r="VQK20" s="41"/>
      <c r="VQL20" s="41"/>
      <c r="VQM20" s="41"/>
      <c r="VQN20" s="41"/>
      <c r="VQO20" s="41"/>
      <c r="VQP20" s="41"/>
      <c r="VQQ20" s="41"/>
      <c r="VQR20" s="41"/>
      <c r="VQS20" s="41"/>
      <c r="VQT20" s="41"/>
      <c r="VQU20" s="41"/>
      <c r="VQV20" s="41"/>
      <c r="VQW20" s="41"/>
      <c r="VQX20" s="41"/>
      <c r="VQY20" s="41"/>
      <c r="VQZ20" s="41"/>
      <c r="VRA20" s="41"/>
      <c r="VRB20" s="41"/>
      <c r="VRC20" s="41"/>
      <c r="VRD20" s="41"/>
      <c r="VRE20" s="41"/>
      <c r="VRF20" s="41"/>
      <c r="VRG20" s="41"/>
      <c r="VRH20" s="41"/>
      <c r="VRI20" s="41"/>
      <c r="VRJ20" s="41"/>
      <c r="VRK20" s="41"/>
      <c r="VRL20" s="41"/>
      <c r="VRM20" s="41"/>
      <c r="VRN20" s="41"/>
      <c r="VRO20" s="41"/>
      <c r="VRP20" s="41"/>
      <c r="VRQ20" s="41"/>
      <c r="VRR20" s="41"/>
      <c r="VRS20" s="41"/>
      <c r="VRT20" s="41"/>
      <c r="VRU20" s="41"/>
      <c r="VRV20" s="41"/>
      <c r="VRW20" s="41"/>
      <c r="VRX20" s="41"/>
      <c r="VRY20" s="41"/>
      <c r="VRZ20" s="41"/>
      <c r="VSA20" s="41"/>
      <c r="VSB20" s="41"/>
      <c r="VSC20" s="41"/>
      <c r="VSD20" s="41"/>
      <c r="VSE20" s="41"/>
      <c r="VSF20" s="41"/>
      <c r="VSG20" s="41"/>
      <c r="VSH20" s="41"/>
      <c r="VSI20" s="41"/>
      <c r="VSJ20" s="41"/>
      <c r="VSK20" s="41"/>
      <c r="VSL20" s="41"/>
      <c r="VSM20" s="41"/>
      <c r="VSN20" s="41"/>
      <c r="VSO20" s="41"/>
      <c r="VSP20" s="41"/>
      <c r="VSQ20" s="41"/>
      <c r="VSR20" s="41"/>
      <c r="VSS20" s="41"/>
      <c r="VST20" s="41"/>
      <c r="VSU20" s="41"/>
      <c r="VSV20" s="41"/>
      <c r="VSW20" s="41"/>
      <c r="VSX20" s="41"/>
      <c r="VSY20" s="41"/>
      <c r="VSZ20" s="41"/>
      <c r="VTA20" s="41"/>
      <c r="VTB20" s="41"/>
      <c r="VTC20" s="41"/>
      <c r="VTD20" s="41"/>
      <c r="VTE20" s="41"/>
      <c r="VTF20" s="41"/>
      <c r="VTG20" s="41"/>
      <c r="VTH20" s="41"/>
      <c r="VTI20" s="41"/>
      <c r="VTJ20" s="41"/>
      <c r="VTK20" s="41"/>
      <c r="VTL20" s="41"/>
      <c r="VTM20" s="41"/>
      <c r="VTN20" s="41"/>
      <c r="VTO20" s="41"/>
      <c r="VTP20" s="41"/>
      <c r="VTQ20" s="41"/>
      <c r="VTR20" s="41"/>
      <c r="VTS20" s="41"/>
      <c r="VTT20" s="41"/>
      <c r="VTU20" s="41"/>
      <c r="VTV20" s="41"/>
      <c r="VTW20" s="41"/>
      <c r="VTX20" s="41"/>
      <c r="VTY20" s="41"/>
      <c r="VTZ20" s="41"/>
      <c r="VUA20" s="41"/>
      <c r="VUB20" s="41"/>
      <c r="VUC20" s="41"/>
      <c r="VUD20" s="41"/>
      <c r="VUE20" s="41"/>
      <c r="VUF20" s="41"/>
      <c r="VUG20" s="41"/>
      <c r="VUH20" s="41"/>
      <c r="VUI20" s="41"/>
      <c r="VUJ20" s="41"/>
      <c r="VUK20" s="41"/>
      <c r="VUL20" s="41"/>
      <c r="VUM20" s="41"/>
      <c r="VUN20" s="41"/>
      <c r="VUO20" s="41"/>
      <c r="VUP20" s="41"/>
      <c r="VUQ20" s="41"/>
      <c r="VUR20" s="41"/>
      <c r="VUS20" s="41"/>
      <c r="VUT20" s="41"/>
      <c r="VUU20" s="41"/>
      <c r="VUV20" s="41"/>
      <c r="VUW20" s="41"/>
      <c r="VUX20" s="41"/>
      <c r="VUY20" s="41"/>
      <c r="VUZ20" s="41"/>
      <c r="VVA20" s="41"/>
      <c r="VVB20" s="41"/>
      <c r="VVC20" s="41"/>
      <c r="VVD20" s="41"/>
      <c r="VVE20" s="41"/>
      <c r="VVF20" s="41"/>
      <c r="VVG20" s="41"/>
      <c r="VVH20" s="41"/>
      <c r="VVI20" s="41"/>
      <c r="VVJ20" s="41"/>
      <c r="VVK20" s="41"/>
      <c r="VVL20" s="41"/>
      <c r="VVM20" s="41"/>
      <c r="VVN20" s="41"/>
      <c r="VVO20" s="41"/>
      <c r="VVP20" s="41"/>
      <c r="VVQ20" s="41"/>
      <c r="VVR20" s="41"/>
      <c r="VVS20" s="41"/>
      <c r="VVT20" s="41"/>
      <c r="VVU20" s="41"/>
      <c r="VVV20" s="41"/>
      <c r="VVW20" s="41"/>
      <c r="VVX20" s="41"/>
      <c r="VVY20" s="41"/>
      <c r="VVZ20" s="41"/>
      <c r="VWA20" s="41"/>
      <c r="VWB20" s="41"/>
      <c r="VWC20" s="41"/>
      <c r="VWD20" s="41"/>
      <c r="VWE20" s="41"/>
      <c r="VWF20" s="41"/>
      <c r="VWG20" s="41"/>
      <c r="VWH20" s="41"/>
      <c r="VWI20" s="41"/>
      <c r="VWJ20" s="41"/>
      <c r="VWK20" s="41"/>
      <c r="VWL20" s="41"/>
      <c r="VWM20" s="41"/>
      <c r="VWN20" s="41"/>
      <c r="VWO20" s="41"/>
      <c r="VWP20" s="41"/>
      <c r="VWQ20" s="41"/>
      <c r="VWR20" s="41"/>
      <c r="VWS20" s="41"/>
      <c r="VWT20" s="41"/>
      <c r="VWU20" s="41"/>
      <c r="VWV20" s="41"/>
      <c r="VWW20" s="41"/>
      <c r="VWX20" s="41"/>
      <c r="VWY20" s="41"/>
      <c r="VWZ20" s="41"/>
      <c r="VXA20" s="41"/>
      <c r="VXB20" s="41"/>
      <c r="VXC20" s="41"/>
      <c r="VXD20" s="41"/>
      <c r="VXE20" s="41"/>
      <c r="VXF20" s="41"/>
      <c r="VXG20" s="41"/>
      <c r="VXH20" s="41"/>
      <c r="VXI20" s="41"/>
      <c r="VXJ20" s="41"/>
      <c r="VXK20" s="41"/>
      <c r="VXL20" s="41"/>
      <c r="VXM20" s="41"/>
      <c r="VXN20" s="41"/>
      <c r="VXO20" s="41"/>
      <c r="VXP20" s="41"/>
      <c r="VXQ20" s="41"/>
      <c r="VXR20" s="41"/>
      <c r="VXS20" s="41"/>
      <c r="VXT20" s="41"/>
      <c r="VXU20" s="41"/>
      <c r="VXV20" s="41"/>
      <c r="VXW20" s="41"/>
      <c r="VXX20" s="41"/>
      <c r="VXY20" s="41"/>
      <c r="VXZ20" s="41"/>
      <c r="VYA20" s="41"/>
      <c r="VYB20" s="41"/>
      <c r="VYC20" s="41"/>
      <c r="VYD20" s="41"/>
      <c r="VYE20" s="41"/>
      <c r="VYF20" s="41"/>
      <c r="VYG20" s="41"/>
      <c r="VYH20" s="41"/>
      <c r="VYI20" s="41"/>
      <c r="VYJ20" s="41"/>
      <c r="VYK20" s="41"/>
      <c r="VYL20" s="41"/>
      <c r="VYM20" s="41"/>
      <c r="VYN20" s="41"/>
      <c r="VYO20" s="41"/>
      <c r="VYP20" s="41"/>
      <c r="VYQ20" s="41"/>
      <c r="VYR20" s="41"/>
      <c r="VYS20" s="41"/>
      <c r="VYT20" s="41"/>
      <c r="VYU20" s="41"/>
      <c r="VYV20" s="41"/>
      <c r="VYW20" s="41"/>
      <c r="VYX20" s="41"/>
      <c r="VYY20" s="41"/>
      <c r="VYZ20" s="41"/>
      <c r="VZA20" s="41"/>
      <c r="VZB20" s="41"/>
      <c r="VZC20" s="41"/>
      <c r="VZD20" s="41"/>
      <c r="VZE20" s="41"/>
      <c r="VZF20" s="41"/>
      <c r="VZG20" s="41"/>
      <c r="VZH20" s="41"/>
      <c r="VZI20" s="41"/>
      <c r="VZJ20" s="41"/>
      <c r="VZK20" s="41"/>
      <c r="VZL20" s="41"/>
      <c r="VZM20" s="41"/>
      <c r="VZN20" s="41"/>
      <c r="VZO20" s="41"/>
      <c r="VZP20" s="41"/>
      <c r="VZQ20" s="41"/>
      <c r="VZR20" s="41"/>
      <c r="VZS20" s="41"/>
      <c r="VZT20" s="41"/>
      <c r="VZU20" s="41"/>
      <c r="VZV20" s="41"/>
      <c r="VZW20" s="41"/>
      <c r="VZX20" s="41"/>
      <c r="VZY20" s="41"/>
      <c r="VZZ20" s="41"/>
      <c r="WAA20" s="41"/>
      <c r="WAB20" s="41"/>
      <c r="WAC20" s="41"/>
      <c r="WAD20" s="41"/>
      <c r="WAE20" s="41"/>
      <c r="WAF20" s="41"/>
      <c r="WAG20" s="41"/>
      <c r="WAH20" s="41"/>
      <c r="WAI20" s="41"/>
      <c r="WAJ20" s="41"/>
      <c r="WAK20" s="41"/>
      <c r="WAL20" s="41"/>
      <c r="WAM20" s="41"/>
      <c r="WAN20" s="41"/>
      <c r="WAO20" s="41"/>
      <c r="WAP20" s="41"/>
      <c r="WAQ20" s="41"/>
      <c r="WAR20" s="41"/>
      <c r="WAS20" s="41"/>
      <c r="WAT20" s="41"/>
      <c r="WAU20" s="41"/>
      <c r="WAV20" s="41"/>
      <c r="WAW20" s="41"/>
      <c r="WAX20" s="41"/>
      <c r="WAY20" s="41"/>
      <c r="WAZ20" s="41"/>
      <c r="WBA20" s="41"/>
      <c r="WBB20" s="41"/>
      <c r="WBC20" s="41"/>
      <c r="WBD20" s="41"/>
      <c r="WBE20" s="41"/>
      <c r="WBF20" s="41"/>
      <c r="WBG20" s="41"/>
      <c r="WBH20" s="41"/>
      <c r="WBI20" s="41"/>
      <c r="WBJ20" s="41"/>
      <c r="WBK20" s="41"/>
      <c r="WBL20" s="41"/>
      <c r="WBM20" s="41"/>
      <c r="WBN20" s="41"/>
      <c r="WBO20" s="41"/>
      <c r="WBP20" s="41"/>
      <c r="WBQ20" s="41"/>
      <c r="WBR20" s="41"/>
      <c r="WBS20" s="41"/>
      <c r="WBT20" s="41"/>
      <c r="WBU20" s="41"/>
      <c r="WBV20" s="41"/>
      <c r="WBW20" s="41"/>
      <c r="WBX20" s="41"/>
      <c r="WBY20" s="41"/>
      <c r="WBZ20" s="41"/>
      <c r="WCA20" s="41"/>
      <c r="WCB20" s="41"/>
      <c r="WCC20" s="41"/>
      <c r="WCD20" s="41"/>
      <c r="WCE20" s="41"/>
      <c r="WCF20" s="41"/>
      <c r="WCG20" s="41"/>
      <c r="WCH20" s="41"/>
      <c r="WCI20" s="41"/>
      <c r="WCJ20" s="41"/>
      <c r="WCK20" s="41"/>
      <c r="WCL20" s="41"/>
      <c r="WCM20" s="41"/>
      <c r="WCN20" s="41"/>
      <c r="WCO20" s="41"/>
      <c r="WCP20" s="41"/>
      <c r="WCQ20" s="41"/>
      <c r="WCR20" s="41"/>
      <c r="WCS20" s="41"/>
      <c r="WCT20" s="41"/>
      <c r="WCU20" s="41"/>
      <c r="WCV20" s="41"/>
      <c r="WCW20" s="41"/>
      <c r="WCX20" s="41"/>
      <c r="WCY20" s="41"/>
      <c r="WCZ20" s="41"/>
      <c r="WDA20" s="41"/>
      <c r="WDB20" s="41"/>
      <c r="WDC20" s="41"/>
      <c r="WDD20" s="41"/>
      <c r="WDE20" s="41"/>
      <c r="WDF20" s="41"/>
      <c r="WDG20" s="41"/>
      <c r="WDH20" s="41"/>
      <c r="WDI20" s="41"/>
      <c r="WDJ20" s="41"/>
      <c r="WDK20" s="41"/>
      <c r="WDL20" s="41"/>
      <c r="WDM20" s="41"/>
      <c r="WDN20" s="41"/>
      <c r="WDO20" s="41"/>
      <c r="WDP20" s="41"/>
      <c r="WDQ20" s="41"/>
      <c r="WDR20" s="41"/>
      <c r="WDS20" s="41"/>
      <c r="WDT20" s="41"/>
      <c r="WDU20" s="41"/>
      <c r="WDV20" s="41"/>
      <c r="WDW20" s="41"/>
      <c r="WDX20" s="41"/>
      <c r="WDY20" s="41"/>
      <c r="WDZ20" s="41"/>
      <c r="WEA20" s="41"/>
      <c r="WEB20" s="41"/>
      <c r="WEC20" s="41"/>
      <c r="WED20" s="41"/>
      <c r="WEE20" s="41"/>
      <c r="WEF20" s="41"/>
      <c r="WEG20" s="41"/>
      <c r="WEH20" s="41"/>
      <c r="WEI20" s="41"/>
      <c r="WEJ20" s="41"/>
      <c r="WEK20" s="41"/>
      <c r="WEL20" s="41"/>
      <c r="WEM20" s="41"/>
      <c r="WEN20" s="41"/>
      <c r="WEO20" s="41"/>
      <c r="WEP20" s="41"/>
      <c r="WEQ20" s="41"/>
      <c r="WER20" s="41"/>
      <c r="WES20" s="41"/>
      <c r="WET20" s="41"/>
      <c r="WEU20" s="41"/>
      <c r="WEV20" s="41"/>
      <c r="WEW20" s="41"/>
      <c r="WEX20" s="41"/>
      <c r="WEY20" s="41"/>
      <c r="WEZ20" s="41"/>
      <c r="WFA20" s="41"/>
      <c r="WFB20" s="41"/>
      <c r="WFC20" s="41"/>
      <c r="WFD20" s="41"/>
      <c r="WFE20" s="41"/>
      <c r="WFF20" s="41"/>
      <c r="WFG20" s="41"/>
      <c r="WFH20" s="41"/>
      <c r="WFI20" s="41"/>
      <c r="WFJ20" s="41"/>
      <c r="WFK20" s="41"/>
      <c r="WFL20" s="41"/>
      <c r="WFM20" s="41"/>
      <c r="WFN20" s="41"/>
      <c r="WFO20" s="41"/>
      <c r="WFP20" s="41"/>
      <c r="WFQ20" s="41"/>
      <c r="WFR20" s="41"/>
      <c r="WFS20" s="41"/>
      <c r="WFT20" s="41"/>
      <c r="WFU20" s="41"/>
      <c r="WFV20" s="41"/>
      <c r="WFW20" s="41"/>
      <c r="WFX20" s="41"/>
      <c r="WFY20" s="41"/>
      <c r="WFZ20" s="41"/>
      <c r="WGA20" s="41"/>
      <c r="WGB20" s="41"/>
      <c r="WGC20" s="41"/>
      <c r="WGD20" s="41"/>
      <c r="WGE20" s="41"/>
      <c r="WGF20" s="41"/>
      <c r="WGG20" s="41"/>
      <c r="WGH20" s="41"/>
      <c r="WGI20" s="41"/>
      <c r="WGJ20" s="41"/>
      <c r="WGK20" s="41"/>
      <c r="WGL20" s="41"/>
      <c r="WGM20" s="41"/>
      <c r="WGN20" s="41"/>
      <c r="WGO20" s="41"/>
      <c r="WGP20" s="41"/>
      <c r="WGQ20" s="41"/>
      <c r="WGR20" s="41"/>
      <c r="WGS20" s="41"/>
      <c r="WGT20" s="41"/>
      <c r="WGU20" s="41"/>
      <c r="WGV20" s="41"/>
      <c r="WGW20" s="41"/>
      <c r="WGX20" s="41"/>
      <c r="WGY20" s="41"/>
      <c r="WGZ20" s="41"/>
      <c r="WHA20" s="41"/>
      <c r="WHB20" s="41"/>
      <c r="WHC20" s="41"/>
      <c r="WHD20" s="41"/>
      <c r="WHE20" s="41"/>
      <c r="WHF20" s="41"/>
      <c r="WHG20" s="41"/>
      <c r="WHH20" s="41"/>
      <c r="WHI20" s="41"/>
      <c r="WHJ20" s="41"/>
      <c r="WHK20" s="41"/>
      <c r="WHL20" s="41"/>
      <c r="WHM20" s="41"/>
      <c r="WHN20" s="41"/>
      <c r="WHO20" s="41"/>
      <c r="WHP20" s="41"/>
      <c r="WHQ20" s="41"/>
      <c r="WHR20" s="41"/>
      <c r="WHS20" s="41"/>
      <c r="WHT20" s="41"/>
      <c r="WHU20" s="41"/>
      <c r="WHV20" s="41"/>
      <c r="WHW20" s="41"/>
      <c r="WHX20" s="41"/>
      <c r="WHY20" s="41"/>
      <c r="WHZ20" s="41"/>
      <c r="WIA20" s="41"/>
      <c r="WIB20" s="41"/>
      <c r="WIC20" s="41"/>
      <c r="WID20" s="41"/>
      <c r="WIE20" s="41"/>
      <c r="WIF20" s="41"/>
      <c r="WIG20" s="41"/>
      <c r="WIH20" s="41"/>
      <c r="WII20" s="41"/>
      <c r="WIJ20" s="41"/>
      <c r="WIK20" s="41"/>
      <c r="WIL20" s="41"/>
      <c r="WIM20" s="41"/>
      <c r="WIN20" s="41"/>
      <c r="WIO20" s="41"/>
      <c r="WIP20" s="41"/>
      <c r="WIQ20" s="41"/>
      <c r="WIR20" s="41"/>
      <c r="WIS20" s="41"/>
      <c r="WIT20" s="41"/>
      <c r="WIU20" s="41"/>
      <c r="WIV20" s="41"/>
      <c r="WIW20" s="41"/>
      <c r="WIX20" s="41"/>
      <c r="WIY20" s="41"/>
      <c r="WIZ20" s="41"/>
      <c r="WJA20" s="41"/>
      <c r="WJB20" s="41"/>
      <c r="WJC20" s="41"/>
      <c r="WJD20" s="41"/>
      <c r="WJE20" s="41"/>
      <c r="WJF20" s="41"/>
      <c r="WJG20" s="41"/>
      <c r="WJH20" s="41"/>
      <c r="WJI20" s="41"/>
      <c r="WJJ20" s="41"/>
      <c r="WJK20" s="41"/>
      <c r="WJL20" s="41"/>
      <c r="WJM20" s="41"/>
      <c r="WJN20" s="41"/>
      <c r="WJO20" s="41"/>
      <c r="WJP20" s="41"/>
      <c r="WJQ20" s="41"/>
      <c r="WJR20" s="41"/>
      <c r="WJS20" s="41"/>
      <c r="WJT20" s="41"/>
      <c r="WJU20" s="41"/>
      <c r="WJV20" s="41"/>
      <c r="WJW20" s="41"/>
      <c r="WJX20" s="41"/>
      <c r="WJY20" s="41"/>
      <c r="WJZ20" s="41"/>
      <c r="WKA20" s="41"/>
      <c r="WKB20" s="41"/>
      <c r="WKC20" s="41"/>
      <c r="WKD20" s="41"/>
      <c r="WKE20" s="41"/>
      <c r="WKF20" s="41"/>
      <c r="WKG20" s="41"/>
      <c r="WKH20" s="41"/>
      <c r="WKI20" s="41"/>
      <c r="WKJ20" s="41"/>
      <c r="WKK20" s="41"/>
      <c r="WKL20" s="41"/>
      <c r="WKM20" s="41"/>
      <c r="WKN20" s="41"/>
      <c r="WKO20" s="41"/>
      <c r="WKP20" s="41"/>
      <c r="WKQ20" s="41"/>
      <c r="WKR20" s="41"/>
      <c r="WKS20" s="41"/>
      <c r="WKT20" s="41"/>
      <c r="WKU20" s="41"/>
      <c r="WKV20" s="41"/>
      <c r="WKW20" s="41"/>
      <c r="WKX20" s="41"/>
      <c r="WKY20" s="41"/>
      <c r="WKZ20" s="41"/>
      <c r="WLA20" s="41"/>
      <c r="WLB20" s="41"/>
      <c r="WLC20" s="41"/>
      <c r="WLD20" s="41"/>
      <c r="WLE20" s="41"/>
      <c r="WLF20" s="41"/>
      <c r="WLG20" s="41"/>
      <c r="WLH20" s="41"/>
      <c r="WLI20" s="41"/>
      <c r="WLJ20" s="41"/>
      <c r="WLK20" s="41"/>
      <c r="WLL20" s="41"/>
      <c r="WLM20" s="41"/>
      <c r="WLN20" s="41"/>
      <c r="WLO20" s="41"/>
      <c r="WLP20" s="41"/>
      <c r="WLQ20" s="41"/>
      <c r="WLR20" s="41"/>
      <c r="WLS20" s="41"/>
      <c r="WLT20" s="41"/>
      <c r="WLU20" s="41"/>
      <c r="WLV20" s="41"/>
      <c r="WLW20" s="41"/>
      <c r="WLX20" s="41"/>
      <c r="WLY20" s="41"/>
      <c r="WLZ20" s="41"/>
      <c r="WMA20" s="41"/>
      <c r="WMB20" s="41"/>
      <c r="WMC20" s="41"/>
      <c r="WMD20" s="41"/>
      <c r="WME20" s="41"/>
      <c r="WMF20" s="41"/>
      <c r="WMG20" s="41"/>
      <c r="WMH20" s="41"/>
      <c r="WMI20" s="41"/>
      <c r="WMJ20" s="41"/>
      <c r="WMK20" s="41"/>
      <c r="WML20" s="41"/>
      <c r="WMM20" s="41"/>
      <c r="WMN20" s="41"/>
      <c r="WMO20" s="41"/>
      <c r="WMP20" s="41"/>
      <c r="WMQ20" s="41"/>
      <c r="WMR20" s="41"/>
      <c r="WMS20" s="41"/>
      <c r="WMT20" s="41"/>
      <c r="WMU20" s="41"/>
      <c r="WMV20" s="41"/>
      <c r="WMW20" s="41"/>
      <c r="WMX20" s="41"/>
      <c r="WMY20" s="41"/>
      <c r="WMZ20" s="41"/>
      <c r="WNA20" s="41"/>
      <c r="WNB20" s="41"/>
      <c r="WNC20" s="41"/>
      <c r="WND20" s="41"/>
      <c r="WNE20" s="41"/>
      <c r="WNF20" s="41"/>
      <c r="WNG20" s="41"/>
      <c r="WNH20" s="41"/>
      <c r="WNI20" s="41"/>
      <c r="WNJ20" s="41"/>
      <c r="WNK20" s="41"/>
      <c r="WNL20" s="41"/>
      <c r="WNM20" s="41"/>
      <c r="WNN20" s="41"/>
      <c r="WNO20" s="41"/>
      <c r="WNP20" s="41"/>
      <c r="WNQ20" s="41"/>
      <c r="WNR20" s="41"/>
      <c r="WNS20" s="41"/>
      <c r="WNT20" s="41"/>
      <c r="WNU20" s="41"/>
      <c r="WNV20" s="41"/>
      <c r="WNW20" s="41"/>
      <c r="WNX20" s="41"/>
      <c r="WNY20" s="41"/>
      <c r="WNZ20" s="41"/>
      <c r="WOA20" s="41"/>
      <c r="WOB20" s="41"/>
      <c r="WOC20" s="41"/>
      <c r="WOD20" s="41"/>
      <c r="WOE20" s="41"/>
      <c r="WOF20" s="41"/>
      <c r="WOG20" s="41"/>
      <c r="WOH20" s="41"/>
      <c r="WOI20" s="41"/>
      <c r="WOJ20" s="41"/>
      <c r="WOK20" s="41"/>
      <c r="WOL20" s="41"/>
      <c r="WOM20" s="41"/>
      <c r="WON20" s="41"/>
      <c r="WOO20" s="41"/>
      <c r="WOP20" s="41"/>
      <c r="WOQ20" s="41"/>
      <c r="WOR20" s="41"/>
      <c r="WOS20" s="41"/>
      <c r="WOT20" s="41"/>
      <c r="WOU20" s="41"/>
      <c r="WOV20" s="41"/>
      <c r="WOW20" s="41"/>
      <c r="WOX20" s="41"/>
      <c r="WOY20" s="41"/>
      <c r="WOZ20" s="41"/>
      <c r="WPA20" s="41"/>
      <c r="WPB20" s="41"/>
      <c r="WPC20" s="41"/>
      <c r="WPD20" s="41"/>
      <c r="WPE20" s="41"/>
      <c r="WPF20" s="41"/>
      <c r="WPG20" s="41"/>
      <c r="WPH20" s="41"/>
      <c r="WPI20" s="41"/>
      <c r="WPJ20" s="41"/>
      <c r="WPK20" s="41"/>
      <c r="WPL20" s="41"/>
      <c r="WPM20" s="41"/>
      <c r="WPN20" s="41"/>
      <c r="WPO20" s="41"/>
      <c r="WPP20" s="41"/>
      <c r="WPQ20" s="41"/>
      <c r="WPR20" s="41"/>
      <c r="WPS20" s="41"/>
      <c r="WPT20" s="41"/>
      <c r="WPU20" s="41"/>
      <c r="WPV20" s="41"/>
      <c r="WPW20" s="41"/>
      <c r="WPX20" s="41"/>
      <c r="WPY20" s="41"/>
      <c r="WPZ20" s="41"/>
      <c r="WQA20" s="41"/>
      <c r="WQB20" s="41"/>
      <c r="WQC20" s="41"/>
      <c r="WQD20" s="41"/>
      <c r="WQE20" s="41"/>
      <c r="WQF20" s="41"/>
      <c r="WQG20" s="41"/>
      <c r="WQH20" s="41"/>
      <c r="WQI20" s="41"/>
      <c r="WQJ20" s="41"/>
      <c r="WQK20" s="41"/>
      <c r="WQL20" s="41"/>
      <c r="WQM20" s="41"/>
      <c r="WQN20" s="41"/>
      <c r="WQO20" s="41"/>
      <c r="WQP20" s="41"/>
      <c r="WQQ20" s="41"/>
      <c r="WQR20" s="41"/>
      <c r="WQS20" s="41"/>
      <c r="WQT20" s="41"/>
      <c r="WQU20" s="41"/>
      <c r="WQV20" s="41"/>
      <c r="WQW20" s="41"/>
      <c r="WQX20" s="41"/>
      <c r="WQY20" s="41"/>
      <c r="WQZ20" s="41"/>
      <c r="WRA20" s="41"/>
      <c r="WRB20" s="41"/>
      <c r="WRC20" s="41"/>
      <c r="WRD20" s="41"/>
      <c r="WRE20" s="41"/>
      <c r="WRF20" s="41"/>
      <c r="WRG20" s="41"/>
      <c r="WRH20" s="41"/>
      <c r="WRI20" s="41"/>
      <c r="WRJ20" s="41"/>
      <c r="WRK20" s="41"/>
      <c r="WRL20" s="41"/>
      <c r="WRM20" s="41"/>
      <c r="WRN20" s="41"/>
      <c r="WRO20" s="41"/>
      <c r="WRP20" s="41"/>
      <c r="WRQ20" s="41"/>
      <c r="WRR20" s="41"/>
      <c r="WRS20" s="41"/>
      <c r="WRT20" s="41"/>
      <c r="WRU20" s="41"/>
      <c r="WRV20" s="41"/>
      <c r="WRW20" s="41"/>
      <c r="WRX20" s="41"/>
      <c r="WRY20" s="41"/>
      <c r="WRZ20" s="41"/>
      <c r="WSA20" s="41"/>
      <c r="WSB20" s="41"/>
      <c r="WSC20" s="41"/>
      <c r="WSD20" s="41"/>
      <c r="WSE20" s="41"/>
      <c r="WSF20" s="41"/>
      <c r="WSG20" s="41"/>
      <c r="WSH20" s="41"/>
      <c r="WSI20" s="41"/>
      <c r="WSJ20" s="41"/>
      <c r="WSK20" s="41"/>
      <c r="WSL20" s="41"/>
      <c r="WSM20" s="41"/>
      <c r="WSN20" s="41"/>
      <c r="WSO20" s="41"/>
      <c r="WSP20" s="41"/>
      <c r="WSQ20" s="41"/>
      <c r="WSR20" s="41"/>
      <c r="WSS20" s="41"/>
      <c r="WST20" s="41"/>
      <c r="WSU20" s="41"/>
      <c r="WSV20" s="41"/>
      <c r="WSW20" s="41"/>
      <c r="WSX20" s="41"/>
      <c r="WSY20" s="41"/>
      <c r="WSZ20" s="41"/>
      <c r="WTA20" s="41"/>
      <c r="WTB20" s="41"/>
      <c r="WTC20" s="41"/>
      <c r="WTD20" s="41"/>
      <c r="WTE20" s="41"/>
      <c r="WTF20" s="41"/>
      <c r="WTG20" s="41"/>
      <c r="WTH20" s="41"/>
      <c r="WTI20" s="41"/>
      <c r="WTJ20" s="41"/>
      <c r="WTK20" s="41"/>
      <c r="WTL20" s="41"/>
      <c r="WTM20" s="41"/>
      <c r="WTN20" s="41"/>
      <c r="WTO20" s="41"/>
      <c r="WTP20" s="41"/>
      <c r="WTQ20" s="41"/>
      <c r="WTR20" s="41"/>
      <c r="WTS20" s="41"/>
      <c r="WTT20" s="41"/>
      <c r="WTU20" s="41"/>
      <c r="WTV20" s="41"/>
      <c r="WTW20" s="41"/>
      <c r="WTX20" s="41"/>
      <c r="WTY20" s="41"/>
      <c r="WTZ20" s="41"/>
      <c r="WUA20" s="41"/>
      <c r="WUB20" s="41"/>
      <c r="WUC20" s="41"/>
      <c r="WUD20" s="41"/>
      <c r="WUE20" s="41"/>
      <c r="WUF20" s="41"/>
      <c r="WUG20" s="41"/>
      <c r="WUH20" s="41"/>
      <c r="WUI20" s="41"/>
      <c r="WUJ20" s="41"/>
      <c r="WUK20" s="41"/>
      <c r="WUL20" s="41"/>
      <c r="WUM20" s="41"/>
      <c r="WUN20" s="41"/>
      <c r="WUO20" s="41"/>
      <c r="WUP20" s="41"/>
      <c r="WUQ20" s="41"/>
      <c r="WUR20" s="41"/>
      <c r="WUS20" s="41"/>
      <c r="WUT20" s="41"/>
      <c r="WUU20" s="41"/>
      <c r="WUV20" s="41"/>
      <c r="WUW20" s="41"/>
      <c r="WUX20" s="41"/>
      <c r="WUY20" s="41"/>
      <c r="WUZ20" s="41"/>
      <c r="WVA20" s="41"/>
      <c r="WVB20" s="41"/>
      <c r="WVC20" s="41"/>
      <c r="WVD20" s="41"/>
      <c r="WVE20" s="41"/>
      <c r="WVF20" s="41"/>
      <c r="WVG20" s="41"/>
      <c r="WVH20" s="41"/>
      <c r="WVI20" s="41"/>
      <c r="WVJ20" s="41"/>
      <c r="WVK20" s="41"/>
      <c r="WVL20" s="41"/>
      <c r="WVM20" s="41"/>
      <c r="WVN20" s="41"/>
      <c r="WVO20" s="41"/>
      <c r="WVP20" s="41"/>
      <c r="WVQ20" s="41"/>
      <c r="WVR20" s="41"/>
      <c r="WVS20" s="41"/>
      <c r="WVT20" s="41"/>
      <c r="WVU20" s="41"/>
      <c r="WVV20" s="41"/>
      <c r="WVW20" s="41"/>
      <c r="WVX20" s="41"/>
      <c r="WVY20" s="41"/>
      <c r="WVZ20" s="41"/>
      <c r="WWA20" s="41"/>
      <c r="WWB20" s="41"/>
      <c r="WWC20" s="41"/>
      <c r="WWD20" s="41"/>
      <c r="WWE20" s="41"/>
      <c r="WWF20" s="41"/>
      <c r="WWG20" s="41"/>
      <c r="WWH20" s="41"/>
      <c r="WWI20" s="41"/>
      <c r="WWJ20" s="41"/>
      <c r="WWK20" s="41"/>
      <c r="WWL20" s="41"/>
      <c r="WWM20" s="41"/>
      <c r="WWN20" s="41"/>
      <c r="WWO20" s="41"/>
      <c r="WWP20" s="41"/>
      <c r="WWQ20" s="41"/>
      <c r="WWR20" s="41"/>
      <c r="WWS20" s="41"/>
      <c r="WWT20" s="41"/>
      <c r="WWU20" s="41"/>
      <c r="WWV20" s="41"/>
      <c r="WWW20" s="41"/>
      <c r="WWX20" s="41"/>
      <c r="WWY20" s="41"/>
      <c r="WWZ20" s="41"/>
      <c r="WXA20" s="41"/>
      <c r="WXB20" s="41"/>
      <c r="WXC20" s="41"/>
      <c r="WXD20" s="41"/>
      <c r="WXE20" s="41"/>
      <c r="WXF20" s="41"/>
      <c r="WXG20" s="41"/>
      <c r="WXH20" s="41"/>
      <c r="WXI20" s="41"/>
      <c r="WXJ20" s="41"/>
      <c r="WXK20" s="41"/>
      <c r="WXL20" s="41"/>
      <c r="WXM20" s="41"/>
      <c r="WXN20" s="41"/>
      <c r="WXO20" s="41"/>
      <c r="WXP20" s="41"/>
      <c r="WXQ20" s="41"/>
      <c r="WXR20" s="41"/>
      <c r="WXS20" s="41"/>
      <c r="WXT20" s="41"/>
      <c r="WXU20" s="41"/>
      <c r="WXV20" s="41"/>
      <c r="WXW20" s="41"/>
      <c r="WXX20" s="41"/>
      <c r="WXY20" s="41"/>
      <c r="WXZ20" s="41"/>
      <c r="WYA20" s="41"/>
      <c r="WYB20" s="41"/>
      <c r="WYC20" s="41"/>
      <c r="WYD20" s="41"/>
      <c r="WYE20" s="41"/>
      <c r="WYF20" s="41"/>
      <c r="WYG20" s="41"/>
      <c r="WYH20" s="41"/>
      <c r="WYI20" s="41"/>
      <c r="WYJ20" s="41"/>
      <c r="WYK20" s="41"/>
      <c r="WYL20" s="41"/>
      <c r="WYM20" s="41"/>
      <c r="WYN20" s="41"/>
      <c r="WYO20" s="41"/>
      <c r="WYP20" s="41"/>
      <c r="WYQ20" s="41"/>
      <c r="WYR20" s="41"/>
      <c r="WYS20" s="41"/>
      <c r="WYT20" s="41"/>
      <c r="WYU20" s="41"/>
      <c r="WYV20" s="41"/>
      <c r="WYW20" s="41"/>
      <c r="WYX20" s="41"/>
      <c r="WYY20" s="41"/>
      <c r="WYZ20" s="41"/>
      <c r="WZA20" s="41"/>
      <c r="WZB20" s="41"/>
      <c r="WZC20" s="41"/>
      <c r="WZD20" s="41"/>
      <c r="WZE20" s="41"/>
      <c r="WZF20" s="41"/>
      <c r="WZG20" s="41"/>
      <c r="WZH20" s="41"/>
      <c r="WZI20" s="41"/>
      <c r="WZJ20" s="41"/>
      <c r="WZK20" s="41"/>
      <c r="WZL20" s="41"/>
      <c r="WZM20" s="41"/>
      <c r="WZN20" s="41"/>
      <c r="WZO20" s="41"/>
      <c r="WZP20" s="41"/>
      <c r="WZQ20" s="41"/>
      <c r="WZR20" s="41"/>
      <c r="WZS20" s="41"/>
      <c r="WZT20" s="41"/>
      <c r="WZU20" s="41"/>
      <c r="WZV20" s="41"/>
      <c r="WZW20" s="41"/>
      <c r="WZX20" s="41"/>
      <c r="WZY20" s="41"/>
      <c r="WZZ20" s="41"/>
      <c r="XAA20" s="41"/>
      <c r="XAB20" s="41"/>
      <c r="XAC20" s="41"/>
      <c r="XAD20" s="41"/>
      <c r="XAE20" s="41"/>
      <c r="XAF20" s="41"/>
      <c r="XAG20" s="41"/>
      <c r="XAH20" s="41"/>
      <c r="XAI20" s="41"/>
      <c r="XAJ20" s="41"/>
      <c r="XAK20" s="41"/>
      <c r="XAL20" s="41"/>
      <c r="XAM20" s="41"/>
      <c r="XAN20" s="41"/>
      <c r="XAO20" s="41"/>
      <c r="XAP20" s="41"/>
      <c r="XAQ20" s="41"/>
      <c r="XAR20" s="41"/>
      <c r="XAS20" s="41"/>
      <c r="XAT20" s="41"/>
      <c r="XAU20" s="41"/>
      <c r="XAV20" s="41"/>
      <c r="XAW20" s="41"/>
      <c r="XAX20" s="41"/>
      <c r="XAY20" s="41"/>
      <c r="XAZ20" s="41"/>
      <c r="XBA20" s="41"/>
      <c r="XBB20" s="41"/>
      <c r="XBC20" s="41"/>
      <c r="XBD20" s="41"/>
      <c r="XBE20" s="41"/>
      <c r="XBF20" s="41"/>
      <c r="XBG20" s="41"/>
      <c r="XBH20" s="41"/>
      <c r="XBI20" s="41"/>
      <c r="XBJ20" s="41"/>
      <c r="XBK20" s="41"/>
      <c r="XBL20" s="41"/>
      <c r="XBM20" s="41"/>
      <c r="XBN20" s="41"/>
      <c r="XBO20" s="41"/>
      <c r="XBP20" s="41"/>
      <c r="XBQ20" s="41"/>
      <c r="XBR20" s="41"/>
      <c r="XBS20" s="41"/>
      <c r="XBT20" s="41"/>
      <c r="XBU20" s="41"/>
      <c r="XBV20" s="41"/>
      <c r="XBW20" s="41"/>
      <c r="XBX20" s="41"/>
      <c r="XBY20" s="41"/>
      <c r="XBZ20" s="41"/>
      <c r="XCA20" s="41"/>
      <c r="XCB20" s="41"/>
      <c r="XCC20" s="41"/>
      <c r="XCD20" s="41"/>
      <c r="XCE20" s="41"/>
      <c r="XCF20" s="41"/>
      <c r="XCG20" s="41"/>
      <c r="XCH20" s="41"/>
      <c r="XCI20" s="41"/>
      <c r="XCJ20" s="41"/>
      <c r="XCK20" s="41"/>
      <c r="XCL20" s="41"/>
      <c r="XCM20" s="41"/>
      <c r="XCN20" s="41"/>
      <c r="XCO20" s="41"/>
      <c r="XCP20" s="41"/>
      <c r="XCQ20" s="41"/>
      <c r="XCR20" s="41"/>
      <c r="XCS20" s="41"/>
      <c r="XCT20" s="41"/>
      <c r="XCU20" s="41"/>
      <c r="XCV20" s="41"/>
      <c r="XCW20" s="41"/>
      <c r="XCX20" s="41"/>
      <c r="XCY20" s="41"/>
      <c r="XCZ20" s="41"/>
      <c r="XDA20" s="41"/>
      <c r="XDB20" s="41"/>
      <c r="XDC20" s="41"/>
      <c r="XDD20" s="41"/>
      <c r="XDE20" s="41"/>
      <c r="XDF20" s="41"/>
      <c r="XDG20" s="41"/>
      <c r="XDH20" s="41"/>
      <c r="XDI20" s="41"/>
      <c r="XDJ20" s="41"/>
      <c r="XDK20" s="41"/>
      <c r="XDL20" s="41"/>
      <c r="XDM20" s="41"/>
      <c r="XDN20" s="41"/>
      <c r="XDO20" s="41"/>
      <c r="XDP20" s="41"/>
      <c r="XDQ20" s="41"/>
      <c r="XDR20" s="41"/>
      <c r="XDS20" s="41"/>
      <c r="XDT20" s="41"/>
      <c r="XDU20" s="41"/>
      <c r="XDV20" s="41"/>
      <c r="XDW20" s="41"/>
      <c r="XDX20" s="41"/>
      <c r="XDY20" s="41"/>
      <c r="XDZ20" s="41"/>
      <c r="XEA20" s="41"/>
      <c r="XEB20" s="41"/>
      <c r="XEC20" s="41"/>
      <c r="XED20" s="41"/>
      <c r="XEE20" s="41"/>
      <c r="XEF20" s="41"/>
      <c r="XEG20" s="41"/>
      <c r="XEH20" s="41"/>
      <c r="XEI20" s="41"/>
      <c r="XEJ20" s="41"/>
      <c r="XEK20" s="41"/>
      <c r="XEL20" s="41"/>
      <c r="XEM20" s="41"/>
      <c r="XEN20" s="41"/>
      <c r="XEO20" s="41"/>
      <c r="XEP20" s="41"/>
      <c r="XEQ20" s="41"/>
      <c r="XER20" s="41"/>
      <c r="XES20" s="41"/>
      <c r="XET20" s="41"/>
      <c r="XEU20" s="41"/>
      <c r="XEV20" s="41"/>
      <c r="XEW20" s="41"/>
      <c r="XEX20" s="41"/>
      <c r="XEY20" s="41"/>
      <c r="XEZ20" s="41"/>
      <c r="XFA20" s="41"/>
      <c r="XFB20" s="41"/>
      <c r="XFC20" s="41"/>
      <c r="XFD20" s="41"/>
    </row>
    <row r="21" spans="1:16384" ht="6" customHeight="1" x14ac:dyDescent="0.25">
      <c r="A21" s="41"/>
      <c r="B21" s="117"/>
      <c r="C21" s="117"/>
      <c r="D21" s="117"/>
      <c r="E21" s="117"/>
      <c r="F21" s="117"/>
      <c r="G21" s="117"/>
      <c r="H21" s="117"/>
      <c r="I21" s="117"/>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c r="OR21" s="41"/>
      <c r="OS21" s="41"/>
      <c r="OT21" s="41"/>
      <c r="OU21" s="41"/>
      <c r="OV21" s="41"/>
      <c r="OW21" s="41"/>
      <c r="OX21" s="41"/>
      <c r="OY21" s="41"/>
      <c r="OZ21" s="41"/>
      <c r="PA21" s="41"/>
      <c r="PB21" s="41"/>
      <c r="PC21" s="41"/>
      <c r="PD21" s="41"/>
      <c r="PE21" s="41"/>
      <c r="PF21" s="41"/>
      <c r="PG21" s="41"/>
      <c r="PH21" s="41"/>
      <c r="PI21" s="41"/>
      <c r="PJ21" s="41"/>
      <c r="PK21" s="41"/>
      <c r="PL21" s="41"/>
      <c r="PM21" s="41"/>
      <c r="PN21" s="41"/>
      <c r="PO21" s="41"/>
      <c r="PP21" s="41"/>
      <c r="PQ21" s="41"/>
      <c r="PR21" s="41"/>
      <c r="PS21" s="41"/>
      <c r="PT21" s="41"/>
      <c r="PU21" s="41"/>
      <c r="PV21" s="41"/>
      <c r="PW21" s="41"/>
      <c r="PX21" s="41"/>
      <c r="PY21" s="41"/>
      <c r="PZ21" s="41"/>
      <c r="QA21" s="41"/>
      <c r="QB21" s="41"/>
      <c r="QC21" s="41"/>
      <c r="QD21" s="41"/>
      <c r="QE21" s="41"/>
      <c r="QF21" s="41"/>
      <c r="QG21" s="41"/>
      <c r="QH21" s="41"/>
      <c r="QI21" s="41"/>
      <c r="QJ21" s="41"/>
      <c r="QK21" s="41"/>
      <c r="QL21" s="41"/>
      <c r="QM21" s="41"/>
      <c r="QN21" s="41"/>
      <c r="QO21" s="41"/>
      <c r="QP21" s="41"/>
      <c r="QQ21" s="41"/>
      <c r="QR21" s="41"/>
      <c r="QS21" s="41"/>
      <c r="QT21" s="41"/>
      <c r="QU21" s="41"/>
      <c r="QV21" s="41"/>
      <c r="QW21" s="41"/>
      <c r="QX21" s="41"/>
      <c r="QY21" s="41"/>
      <c r="QZ21" s="41"/>
      <c r="RA21" s="41"/>
      <c r="RB21" s="41"/>
      <c r="RC21" s="41"/>
      <c r="RD21" s="41"/>
      <c r="RE21" s="41"/>
      <c r="RF21" s="41"/>
      <c r="RG21" s="41"/>
      <c r="RH21" s="41"/>
      <c r="RI21" s="41"/>
      <c r="RJ21" s="41"/>
      <c r="RK21" s="41"/>
      <c r="RL21" s="41"/>
      <c r="RM21" s="41"/>
      <c r="RN21" s="41"/>
      <c r="RO21" s="41"/>
      <c r="RP21" s="41"/>
      <c r="RQ21" s="41"/>
      <c r="RR21" s="41"/>
      <c r="RS21" s="41"/>
      <c r="RT21" s="41"/>
      <c r="RU21" s="41"/>
      <c r="RV21" s="41"/>
      <c r="RW21" s="41"/>
      <c r="RX21" s="41"/>
      <c r="RY21" s="41"/>
      <c r="RZ21" s="41"/>
      <c r="SA21" s="41"/>
      <c r="SB21" s="41"/>
      <c r="SC21" s="41"/>
      <c r="SD21" s="41"/>
      <c r="SE21" s="41"/>
      <c r="SF21" s="41"/>
      <c r="SG21" s="41"/>
      <c r="SH21" s="41"/>
      <c r="SI21" s="41"/>
      <c r="SJ21" s="41"/>
      <c r="SK21" s="41"/>
      <c r="SL21" s="41"/>
      <c r="SM21" s="41"/>
      <c r="SN21" s="41"/>
      <c r="SO21" s="41"/>
      <c r="SP21" s="41"/>
      <c r="SQ21" s="41"/>
      <c r="SR21" s="41"/>
      <c r="SS21" s="41"/>
      <c r="ST21" s="41"/>
      <c r="SU21" s="41"/>
      <c r="SV21" s="41"/>
      <c r="SW21" s="41"/>
      <c r="SX21" s="41"/>
      <c r="SY21" s="41"/>
      <c r="SZ21" s="41"/>
      <c r="TA21" s="41"/>
      <c r="TB21" s="41"/>
      <c r="TC21" s="41"/>
      <c r="TD21" s="41"/>
      <c r="TE21" s="41"/>
      <c r="TF21" s="41"/>
      <c r="TG21" s="41"/>
      <c r="TH21" s="41"/>
      <c r="TI21" s="41"/>
      <c r="TJ21" s="41"/>
      <c r="TK21" s="41"/>
      <c r="TL21" s="41"/>
      <c r="TM21" s="41"/>
      <c r="TN21" s="41"/>
      <c r="TO21" s="41"/>
      <c r="TP21" s="41"/>
      <c r="TQ21" s="41"/>
      <c r="TR21" s="41"/>
      <c r="TS21" s="41"/>
      <c r="TT21" s="41"/>
      <c r="TU21" s="41"/>
      <c r="TV21" s="41"/>
      <c r="TW21" s="41"/>
      <c r="TX21" s="41"/>
      <c r="TY21" s="41"/>
      <c r="TZ21" s="41"/>
      <c r="UA21" s="41"/>
      <c r="UB21" s="41"/>
      <c r="UC21" s="41"/>
      <c r="UD21" s="41"/>
      <c r="UE21" s="41"/>
      <c r="UF21" s="41"/>
      <c r="UG21" s="41"/>
      <c r="UH21" s="41"/>
      <c r="UI21" s="41"/>
      <c r="UJ21" s="41"/>
      <c r="UK21" s="41"/>
      <c r="UL21" s="41"/>
      <c r="UM21" s="41"/>
      <c r="UN21" s="41"/>
      <c r="UO21" s="41"/>
      <c r="UP21" s="41"/>
      <c r="UQ21" s="41"/>
      <c r="UR21" s="41"/>
      <c r="US21" s="41"/>
      <c r="UT21" s="41"/>
      <c r="UU21" s="41"/>
      <c r="UV21" s="41"/>
      <c r="UW21" s="41"/>
      <c r="UX21" s="41"/>
      <c r="UY21" s="41"/>
      <c r="UZ21" s="41"/>
      <c r="VA21" s="41"/>
      <c r="VB21" s="41"/>
      <c r="VC21" s="41"/>
      <c r="VD21" s="41"/>
      <c r="VE21" s="41"/>
      <c r="VF21" s="41"/>
      <c r="VG21" s="41"/>
      <c r="VH21" s="41"/>
      <c r="VI21" s="41"/>
      <c r="VJ21" s="41"/>
      <c r="VK21" s="41"/>
      <c r="VL21" s="41"/>
      <c r="VM21" s="41"/>
      <c r="VN21" s="41"/>
      <c r="VO21" s="41"/>
      <c r="VP21" s="41"/>
      <c r="VQ21" s="41"/>
      <c r="VR21" s="41"/>
      <c r="VS21" s="41"/>
      <c r="VT21" s="41"/>
      <c r="VU21" s="41"/>
      <c r="VV21" s="41"/>
      <c r="VW21" s="41"/>
      <c r="VX21" s="41"/>
      <c r="VY21" s="41"/>
      <c r="VZ21" s="41"/>
      <c r="WA21" s="41"/>
      <c r="WB21" s="41"/>
      <c r="WC21" s="41"/>
      <c r="WD21" s="41"/>
      <c r="WE21" s="41"/>
      <c r="WF21" s="41"/>
      <c r="WG21" s="41"/>
      <c r="WH21" s="41"/>
      <c r="WI21" s="41"/>
      <c r="WJ21" s="41"/>
      <c r="WK21" s="41"/>
      <c r="WL21" s="41"/>
      <c r="WM21" s="41"/>
      <c r="WN21" s="41"/>
      <c r="WO21" s="41"/>
      <c r="WP21" s="41"/>
      <c r="WQ21" s="41"/>
      <c r="WR21" s="41"/>
      <c r="WS21" s="41"/>
      <c r="WT21" s="41"/>
      <c r="WU21" s="41"/>
      <c r="WV21" s="41"/>
      <c r="WW21" s="41"/>
      <c r="WX21" s="41"/>
      <c r="WY21" s="41"/>
      <c r="WZ21" s="41"/>
      <c r="XA21" s="41"/>
      <c r="XB21" s="41"/>
      <c r="XC21" s="41"/>
      <c r="XD21" s="41"/>
      <c r="XE21" s="41"/>
      <c r="XF21" s="41"/>
      <c r="XG21" s="41"/>
      <c r="XH21" s="41"/>
      <c r="XI21" s="41"/>
      <c r="XJ21" s="41"/>
      <c r="XK21" s="41"/>
      <c r="XL21" s="41"/>
      <c r="XM21" s="41"/>
      <c r="XN21" s="41"/>
      <c r="XO21" s="41"/>
      <c r="XP21" s="41"/>
      <c r="XQ21" s="41"/>
      <c r="XR21" s="41"/>
      <c r="XS21" s="41"/>
      <c r="XT21" s="41"/>
      <c r="XU21" s="41"/>
      <c r="XV21" s="41"/>
      <c r="XW21" s="41"/>
      <c r="XX21" s="41"/>
      <c r="XY21" s="41"/>
      <c r="XZ21" s="41"/>
      <c r="YA21" s="41"/>
      <c r="YB21" s="41"/>
      <c r="YC21" s="41"/>
      <c r="YD21" s="41"/>
      <c r="YE21" s="41"/>
      <c r="YF21" s="41"/>
      <c r="YG21" s="41"/>
      <c r="YH21" s="41"/>
      <c r="YI21" s="41"/>
      <c r="YJ21" s="41"/>
      <c r="YK21" s="41"/>
      <c r="YL21" s="41"/>
      <c r="YM21" s="41"/>
      <c r="YN21" s="41"/>
      <c r="YO21" s="41"/>
      <c r="YP21" s="41"/>
      <c r="YQ21" s="41"/>
      <c r="YR21" s="41"/>
      <c r="YS21" s="41"/>
      <c r="YT21" s="41"/>
      <c r="YU21" s="41"/>
      <c r="YV21" s="41"/>
      <c r="YW21" s="41"/>
      <c r="YX21" s="41"/>
      <c r="YY21" s="41"/>
      <c r="YZ21" s="41"/>
      <c r="ZA21" s="41"/>
      <c r="ZB21" s="41"/>
      <c r="ZC21" s="41"/>
      <c r="ZD21" s="41"/>
      <c r="ZE21" s="41"/>
      <c r="ZF21" s="41"/>
      <c r="ZG21" s="41"/>
      <c r="ZH21" s="41"/>
      <c r="ZI21" s="41"/>
      <c r="ZJ21" s="41"/>
      <c r="ZK21" s="41"/>
      <c r="ZL21" s="41"/>
      <c r="ZM21" s="41"/>
      <c r="ZN21" s="41"/>
      <c r="ZO21" s="41"/>
      <c r="ZP21" s="41"/>
      <c r="ZQ21" s="41"/>
      <c r="ZR21" s="41"/>
      <c r="ZS21" s="41"/>
      <c r="ZT21" s="41"/>
      <c r="ZU21" s="41"/>
      <c r="ZV21" s="41"/>
      <c r="ZW21" s="41"/>
      <c r="ZX21" s="41"/>
      <c r="ZY21" s="41"/>
      <c r="ZZ21" s="41"/>
      <c r="AAA21" s="41"/>
      <c r="AAB21" s="41"/>
      <c r="AAC21" s="41"/>
      <c r="AAD21" s="41"/>
      <c r="AAE21" s="41"/>
      <c r="AAF21" s="41"/>
      <c r="AAG21" s="41"/>
      <c r="AAH21" s="41"/>
      <c r="AAI21" s="41"/>
      <c r="AAJ21" s="41"/>
      <c r="AAK21" s="41"/>
      <c r="AAL21" s="41"/>
      <c r="AAM21" s="41"/>
      <c r="AAN21" s="41"/>
      <c r="AAO21" s="41"/>
      <c r="AAP21" s="41"/>
      <c r="AAQ21" s="41"/>
      <c r="AAR21" s="41"/>
      <c r="AAS21" s="41"/>
      <c r="AAT21" s="41"/>
      <c r="AAU21" s="41"/>
      <c r="AAV21" s="41"/>
      <c r="AAW21" s="41"/>
      <c r="AAX21" s="41"/>
      <c r="AAY21" s="41"/>
      <c r="AAZ21" s="41"/>
      <c r="ABA21" s="41"/>
      <c r="ABB21" s="41"/>
      <c r="ABC21" s="41"/>
      <c r="ABD21" s="41"/>
      <c r="ABE21" s="41"/>
      <c r="ABF21" s="41"/>
      <c r="ABG21" s="41"/>
      <c r="ABH21" s="41"/>
      <c r="ABI21" s="41"/>
      <c r="ABJ21" s="41"/>
      <c r="ABK21" s="41"/>
      <c r="ABL21" s="41"/>
      <c r="ABM21" s="41"/>
      <c r="ABN21" s="41"/>
      <c r="ABO21" s="41"/>
      <c r="ABP21" s="41"/>
      <c r="ABQ21" s="41"/>
      <c r="ABR21" s="41"/>
      <c r="ABS21" s="41"/>
      <c r="ABT21" s="41"/>
      <c r="ABU21" s="41"/>
      <c r="ABV21" s="41"/>
      <c r="ABW21" s="41"/>
      <c r="ABX21" s="41"/>
      <c r="ABY21" s="41"/>
      <c r="ABZ21" s="41"/>
      <c r="ACA21" s="41"/>
      <c r="ACB21" s="41"/>
      <c r="ACC21" s="41"/>
      <c r="ACD21" s="41"/>
      <c r="ACE21" s="41"/>
      <c r="ACF21" s="41"/>
      <c r="ACG21" s="41"/>
      <c r="ACH21" s="41"/>
      <c r="ACI21" s="41"/>
      <c r="ACJ21" s="41"/>
      <c r="ACK21" s="41"/>
      <c r="ACL21" s="41"/>
      <c r="ACM21" s="41"/>
      <c r="ACN21" s="41"/>
      <c r="ACO21" s="41"/>
      <c r="ACP21" s="41"/>
      <c r="ACQ21" s="41"/>
      <c r="ACR21" s="41"/>
      <c r="ACS21" s="41"/>
      <c r="ACT21" s="41"/>
      <c r="ACU21" s="41"/>
      <c r="ACV21" s="41"/>
      <c r="ACW21" s="41"/>
      <c r="ACX21" s="41"/>
      <c r="ACY21" s="41"/>
      <c r="ACZ21" s="41"/>
      <c r="ADA21" s="41"/>
      <c r="ADB21" s="41"/>
      <c r="ADC21" s="41"/>
      <c r="ADD21" s="41"/>
      <c r="ADE21" s="41"/>
      <c r="ADF21" s="41"/>
      <c r="ADG21" s="41"/>
      <c r="ADH21" s="41"/>
      <c r="ADI21" s="41"/>
      <c r="ADJ21" s="41"/>
      <c r="ADK21" s="41"/>
      <c r="ADL21" s="41"/>
      <c r="ADM21" s="41"/>
      <c r="ADN21" s="41"/>
      <c r="ADO21" s="41"/>
      <c r="ADP21" s="41"/>
      <c r="ADQ21" s="41"/>
      <c r="ADR21" s="41"/>
      <c r="ADS21" s="41"/>
      <c r="ADT21" s="41"/>
      <c r="ADU21" s="41"/>
      <c r="ADV21" s="41"/>
      <c r="ADW21" s="41"/>
      <c r="ADX21" s="41"/>
      <c r="ADY21" s="41"/>
      <c r="ADZ21" s="41"/>
      <c r="AEA21" s="41"/>
      <c r="AEB21" s="41"/>
      <c r="AEC21" s="41"/>
      <c r="AED21" s="41"/>
      <c r="AEE21" s="41"/>
      <c r="AEF21" s="41"/>
      <c r="AEG21" s="41"/>
      <c r="AEH21" s="41"/>
      <c r="AEI21" s="41"/>
      <c r="AEJ21" s="41"/>
      <c r="AEK21" s="41"/>
      <c r="AEL21" s="41"/>
      <c r="AEM21" s="41"/>
      <c r="AEN21" s="41"/>
      <c r="AEO21" s="41"/>
      <c r="AEP21" s="41"/>
      <c r="AEQ21" s="41"/>
      <c r="AER21" s="41"/>
      <c r="AES21" s="41"/>
      <c r="AET21" s="41"/>
      <c r="AEU21" s="41"/>
      <c r="AEV21" s="41"/>
      <c r="AEW21" s="41"/>
      <c r="AEX21" s="41"/>
      <c r="AEY21" s="41"/>
      <c r="AEZ21" s="41"/>
      <c r="AFA21" s="41"/>
      <c r="AFB21" s="41"/>
      <c r="AFC21" s="41"/>
      <c r="AFD21" s="41"/>
      <c r="AFE21" s="41"/>
      <c r="AFF21" s="41"/>
      <c r="AFG21" s="41"/>
      <c r="AFH21" s="41"/>
      <c r="AFI21" s="41"/>
      <c r="AFJ21" s="41"/>
      <c r="AFK21" s="41"/>
      <c r="AFL21" s="41"/>
      <c r="AFM21" s="41"/>
      <c r="AFN21" s="41"/>
      <c r="AFO21" s="41"/>
      <c r="AFP21" s="41"/>
      <c r="AFQ21" s="41"/>
      <c r="AFR21" s="41"/>
      <c r="AFS21" s="41"/>
      <c r="AFT21" s="41"/>
      <c r="AFU21" s="41"/>
      <c r="AFV21" s="41"/>
      <c r="AFW21" s="41"/>
      <c r="AFX21" s="41"/>
      <c r="AFY21" s="41"/>
      <c r="AFZ21" s="41"/>
      <c r="AGA21" s="41"/>
      <c r="AGB21" s="41"/>
      <c r="AGC21" s="41"/>
      <c r="AGD21" s="41"/>
      <c r="AGE21" s="41"/>
      <c r="AGF21" s="41"/>
      <c r="AGG21" s="41"/>
      <c r="AGH21" s="41"/>
      <c r="AGI21" s="41"/>
      <c r="AGJ21" s="41"/>
      <c r="AGK21" s="41"/>
      <c r="AGL21" s="41"/>
      <c r="AGM21" s="41"/>
      <c r="AGN21" s="41"/>
      <c r="AGO21" s="41"/>
      <c r="AGP21" s="41"/>
      <c r="AGQ21" s="41"/>
      <c r="AGR21" s="41"/>
      <c r="AGS21" s="41"/>
      <c r="AGT21" s="41"/>
      <c r="AGU21" s="41"/>
      <c r="AGV21" s="41"/>
      <c r="AGW21" s="41"/>
      <c r="AGX21" s="41"/>
      <c r="AGY21" s="41"/>
      <c r="AGZ21" s="41"/>
      <c r="AHA21" s="41"/>
      <c r="AHB21" s="41"/>
      <c r="AHC21" s="41"/>
      <c r="AHD21" s="41"/>
      <c r="AHE21" s="41"/>
      <c r="AHF21" s="41"/>
      <c r="AHG21" s="41"/>
      <c r="AHH21" s="41"/>
      <c r="AHI21" s="41"/>
      <c r="AHJ21" s="41"/>
      <c r="AHK21" s="41"/>
      <c r="AHL21" s="41"/>
      <c r="AHM21" s="41"/>
      <c r="AHN21" s="41"/>
      <c r="AHO21" s="41"/>
      <c r="AHP21" s="41"/>
      <c r="AHQ21" s="41"/>
      <c r="AHR21" s="41"/>
      <c r="AHS21" s="41"/>
      <c r="AHT21" s="41"/>
      <c r="AHU21" s="41"/>
      <c r="AHV21" s="41"/>
      <c r="AHW21" s="41"/>
      <c r="AHX21" s="41"/>
      <c r="AHY21" s="41"/>
      <c r="AHZ21" s="41"/>
      <c r="AIA21" s="41"/>
      <c r="AIB21" s="41"/>
      <c r="AIC21" s="41"/>
      <c r="AID21" s="41"/>
      <c r="AIE21" s="41"/>
      <c r="AIF21" s="41"/>
      <c r="AIG21" s="41"/>
      <c r="AIH21" s="41"/>
      <c r="AII21" s="41"/>
      <c r="AIJ21" s="41"/>
      <c r="AIK21" s="41"/>
      <c r="AIL21" s="41"/>
      <c r="AIM21" s="41"/>
      <c r="AIN21" s="41"/>
      <c r="AIO21" s="41"/>
      <c r="AIP21" s="41"/>
      <c r="AIQ21" s="41"/>
      <c r="AIR21" s="41"/>
      <c r="AIS21" s="41"/>
      <c r="AIT21" s="41"/>
      <c r="AIU21" s="41"/>
      <c r="AIV21" s="41"/>
      <c r="AIW21" s="41"/>
      <c r="AIX21" s="41"/>
      <c r="AIY21" s="41"/>
      <c r="AIZ21" s="41"/>
      <c r="AJA21" s="41"/>
      <c r="AJB21" s="41"/>
      <c r="AJC21" s="41"/>
      <c r="AJD21" s="41"/>
      <c r="AJE21" s="41"/>
      <c r="AJF21" s="41"/>
      <c r="AJG21" s="41"/>
      <c r="AJH21" s="41"/>
      <c r="AJI21" s="41"/>
      <c r="AJJ21" s="41"/>
      <c r="AJK21" s="41"/>
      <c r="AJL21" s="41"/>
      <c r="AJM21" s="41"/>
      <c r="AJN21" s="41"/>
      <c r="AJO21" s="41"/>
      <c r="AJP21" s="41"/>
      <c r="AJQ21" s="41"/>
      <c r="AJR21" s="41"/>
      <c r="AJS21" s="41"/>
      <c r="AJT21" s="41"/>
      <c r="AJU21" s="41"/>
      <c r="AJV21" s="41"/>
      <c r="AJW21" s="41"/>
      <c r="AJX21" s="41"/>
      <c r="AJY21" s="41"/>
      <c r="AJZ21" s="41"/>
      <c r="AKA21" s="41"/>
      <c r="AKB21" s="41"/>
      <c r="AKC21" s="41"/>
      <c r="AKD21" s="41"/>
      <c r="AKE21" s="41"/>
      <c r="AKF21" s="41"/>
      <c r="AKG21" s="41"/>
      <c r="AKH21" s="41"/>
      <c r="AKI21" s="41"/>
      <c r="AKJ21" s="41"/>
      <c r="AKK21" s="41"/>
      <c r="AKL21" s="41"/>
      <c r="AKM21" s="41"/>
      <c r="AKN21" s="41"/>
      <c r="AKO21" s="41"/>
      <c r="AKP21" s="41"/>
      <c r="AKQ21" s="41"/>
      <c r="AKR21" s="41"/>
      <c r="AKS21" s="41"/>
      <c r="AKT21" s="41"/>
      <c r="AKU21" s="41"/>
      <c r="AKV21" s="41"/>
      <c r="AKW21" s="41"/>
      <c r="AKX21" s="41"/>
      <c r="AKY21" s="41"/>
      <c r="AKZ21" s="41"/>
      <c r="ALA21" s="41"/>
      <c r="ALB21" s="41"/>
      <c r="ALC21" s="41"/>
      <c r="ALD21" s="41"/>
      <c r="ALE21" s="41"/>
      <c r="ALF21" s="41"/>
      <c r="ALG21" s="41"/>
      <c r="ALH21" s="41"/>
      <c r="ALI21" s="41"/>
      <c r="ALJ21" s="41"/>
      <c r="ALK21" s="41"/>
      <c r="ALL21" s="41"/>
      <c r="ALM21" s="41"/>
      <c r="ALN21" s="41"/>
      <c r="ALO21" s="41"/>
      <c r="ALP21" s="41"/>
      <c r="ALQ21" s="41"/>
      <c r="ALR21" s="41"/>
      <c r="ALS21" s="41"/>
      <c r="ALT21" s="41"/>
      <c r="ALU21" s="41"/>
      <c r="ALV21" s="41"/>
      <c r="ALW21" s="41"/>
      <c r="ALX21" s="41"/>
      <c r="ALY21" s="41"/>
      <c r="ALZ21" s="41"/>
      <c r="AMA21" s="41"/>
      <c r="AMB21" s="41"/>
      <c r="AMC21" s="41"/>
      <c r="AMD21" s="41"/>
      <c r="AME21" s="41"/>
      <c r="AMF21" s="41"/>
      <c r="AMG21" s="41"/>
      <c r="AMH21" s="41"/>
      <c r="AMI21" s="41"/>
      <c r="AMJ21" s="41"/>
      <c r="AMK21" s="41"/>
      <c r="AML21" s="41"/>
      <c r="AMM21" s="41"/>
      <c r="AMN21" s="41"/>
      <c r="AMO21" s="41"/>
      <c r="AMP21" s="41"/>
      <c r="AMQ21" s="41"/>
      <c r="AMR21" s="41"/>
      <c r="AMS21" s="41"/>
      <c r="AMT21" s="41"/>
      <c r="AMU21" s="41"/>
      <c r="AMV21" s="41"/>
      <c r="AMW21" s="41"/>
      <c r="AMX21" s="41"/>
      <c r="AMY21" s="41"/>
      <c r="AMZ21" s="41"/>
      <c r="ANA21" s="41"/>
      <c r="ANB21" s="41"/>
      <c r="ANC21" s="41"/>
      <c r="AND21" s="41"/>
      <c r="ANE21" s="41"/>
      <c r="ANF21" s="41"/>
      <c r="ANG21" s="41"/>
      <c r="ANH21" s="41"/>
      <c r="ANI21" s="41"/>
      <c r="ANJ21" s="41"/>
      <c r="ANK21" s="41"/>
      <c r="ANL21" s="41"/>
      <c r="ANM21" s="41"/>
      <c r="ANN21" s="41"/>
      <c r="ANO21" s="41"/>
      <c r="ANP21" s="41"/>
      <c r="ANQ21" s="41"/>
      <c r="ANR21" s="41"/>
      <c r="ANS21" s="41"/>
      <c r="ANT21" s="41"/>
      <c r="ANU21" s="41"/>
      <c r="ANV21" s="41"/>
      <c r="ANW21" s="41"/>
      <c r="ANX21" s="41"/>
      <c r="ANY21" s="41"/>
      <c r="ANZ21" s="41"/>
      <c r="AOA21" s="41"/>
      <c r="AOB21" s="41"/>
      <c r="AOC21" s="41"/>
      <c r="AOD21" s="41"/>
      <c r="AOE21" s="41"/>
      <c r="AOF21" s="41"/>
      <c r="AOG21" s="41"/>
      <c r="AOH21" s="41"/>
      <c r="AOI21" s="41"/>
      <c r="AOJ21" s="41"/>
      <c r="AOK21" s="41"/>
      <c r="AOL21" s="41"/>
      <c r="AOM21" s="41"/>
      <c r="AON21" s="41"/>
      <c r="AOO21" s="41"/>
      <c r="AOP21" s="41"/>
      <c r="AOQ21" s="41"/>
      <c r="AOR21" s="41"/>
      <c r="AOS21" s="41"/>
      <c r="AOT21" s="41"/>
      <c r="AOU21" s="41"/>
      <c r="AOV21" s="41"/>
      <c r="AOW21" s="41"/>
      <c r="AOX21" s="41"/>
      <c r="AOY21" s="41"/>
      <c r="AOZ21" s="41"/>
      <c r="APA21" s="41"/>
      <c r="APB21" s="41"/>
      <c r="APC21" s="41"/>
      <c r="APD21" s="41"/>
      <c r="APE21" s="41"/>
      <c r="APF21" s="41"/>
      <c r="APG21" s="41"/>
      <c r="APH21" s="41"/>
      <c r="API21" s="41"/>
      <c r="APJ21" s="41"/>
      <c r="APK21" s="41"/>
      <c r="APL21" s="41"/>
      <c r="APM21" s="41"/>
      <c r="APN21" s="41"/>
      <c r="APO21" s="41"/>
      <c r="APP21" s="41"/>
      <c r="APQ21" s="41"/>
      <c r="APR21" s="41"/>
      <c r="APS21" s="41"/>
      <c r="APT21" s="41"/>
      <c r="APU21" s="41"/>
      <c r="APV21" s="41"/>
      <c r="APW21" s="41"/>
      <c r="APX21" s="41"/>
      <c r="APY21" s="41"/>
      <c r="APZ21" s="41"/>
      <c r="AQA21" s="41"/>
      <c r="AQB21" s="41"/>
      <c r="AQC21" s="41"/>
      <c r="AQD21" s="41"/>
      <c r="AQE21" s="41"/>
      <c r="AQF21" s="41"/>
      <c r="AQG21" s="41"/>
      <c r="AQH21" s="41"/>
      <c r="AQI21" s="41"/>
      <c r="AQJ21" s="41"/>
      <c r="AQK21" s="41"/>
      <c r="AQL21" s="41"/>
      <c r="AQM21" s="41"/>
      <c r="AQN21" s="41"/>
      <c r="AQO21" s="41"/>
      <c r="AQP21" s="41"/>
      <c r="AQQ21" s="41"/>
      <c r="AQR21" s="41"/>
      <c r="AQS21" s="41"/>
      <c r="AQT21" s="41"/>
      <c r="AQU21" s="41"/>
      <c r="AQV21" s="41"/>
      <c r="AQW21" s="41"/>
      <c r="AQX21" s="41"/>
      <c r="AQY21" s="41"/>
      <c r="AQZ21" s="41"/>
      <c r="ARA21" s="41"/>
      <c r="ARB21" s="41"/>
      <c r="ARC21" s="41"/>
      <c r="ARD21" s="41"/>
      <c r="ARE21" s="41"/>
      <c r="ARF21" s="41"/>
      <c r="ARG21" s="41"/>
      <c r="ARH21" s="41"/>
      <c r="ARI21" s="41"/>
      <c r="ARJ21" s="41"/>
      <c r="ARK21" s="41"/>
      <c r="ARL21" s="41"/>
      <c r="ARM21" s="41"/>
      <c r="ARN21" s="41"/>
      <c r="ARO21" s="41"/>
      <c r="ARP21" s="41"/>
      <c r="ARQ21" s="41"/>
      <c r="ARR21" s="41"/>
      <c r="ARS21" s="41"/>
      <c r="ART21" s="41"/>
      <c r="ARU21" s="41"/>
      <c r="ARV21" s="41"/>
      <c r="ARW21" s="41"/>
      <c r="ARX21" s="41"/>
      <c r="ARY21" s="41"/>
      <c r="ARZ21" s="41"/>
      <c r="ASA21" s="41"/>
      <c r="ASB21" s="41"/>
      <c r="ASC21" s="41"/>
      <c r="ASD21" s="41"/>
      <c r="ASE21" s="41"/>
      <c r="ASF21" s="41"/>
      <c r="ASG21" s="41"/>
      <c r="ASH21" s="41"/>
      <c r="ASI21" s="41"/>
      <c r="ASJ21" s="41"/>
      <c r="ASK21" s="41"/>
      <c r="ASL21" s="41"/>
      <c r="ASM21" s="41"/>
      <c r="ASN21" s="41"/>
      <c r="ASO21" s="41"/>
      <c r="ASP21" s="41"/>
      <c r="ASQ21" s="41"/>
      <c r="ASR21" s="41"/>
      <c r="ASS21" s="41"/>
      <c r="AST21" s="41"/>
      <c r="ASU21" s="41"/>
      <c r="ASV21" s="41"/>
      <c r="ASW21" s="41"/>
      <c r="ASX21" s="41"/>
      <c r="ASY21" s="41"/>
      <c r="ASZ21" s="41"/>
      <c r="ATA21" s="41"/>
      <c r="ATB21" s="41"/>
      <c r="ATC21" s="41"/>
      <c r="ATD21" s="41"/>
      <c r="ATE21" s="41"/>
      <c r="ATF21" s="41"/>
      <c r="ATG21" s="41"/>
      <c r="ATH21" s="41"/>
      <c r="ATI21" s="41"/>
      <c r="ATJ21" s="41"/>
      <c r="ATK21" s="41"/>
      <c r="ATL21" s="41"/>
      <c r="ATM21" s="41"/>
      <c r="ATN21" s="41"/>
      <c r="ATO21" s="41"/>
      <c r="ATP21" s="41"/>
      <c r="ATQ21" s="41"/>
      <c r="ATR21" s="41"/>
      <c r="ATS21" s="41"/>
      <c r="ATT21" s="41"/>
      <c r="ATU21" s="41"/>
      <c r="ATV21" s="41"/>
      <c r="ATW21" s="41"/>
      <c r="ATX21" s="41"/>
      <c r="ATY21" s="41"/>
      <c r="ATZ21" s="41"/>
      <c r="AUA21" s="41"/>
      <c r="AUB21" s="41"/>
      <c r="AUC21" s="41"/>
      <c r="AUD21" s="41"/>
      <c r="AUE21" s="41"/>
      <c r="AUF21" s="41"/>
      <c r="AUG21" s="41"/>
      <c r="AUH21" s="41"/>
      <c r="AUI21" s="41"/>
      <c r="AUJ21" s="41"/>
      <c r="AUK21" s="41"/>
      <c r="AUL21" s="41"/>
      <c r="AUM21" s="41"/>
      <c r="AUN21" s="41"/>
      <c r="AUO21" s="41"/>
      <c r="AUP21" s="41"/>
      <c r="AUQ21" s="41"/>
      <c r="AUR21" s="41"/>
      <c r="AUS21" s="41"/>
      <c r="AUT21" s="41"/>
      <c r="AUU21" s="41"/>
      <c r="AUV21" s="41"/>
      <c r="AUW21" s="41"/>
      <c r="AUX21" s="41"/>
      <c r="AUY21" s="41"/>
      <c r="AUZ21" s="41"/>
      <c r="AVA21" s="41"/>
      <c r="AVB21" s="41"/>
      <c r="AVC21" s="41"/>
      <c r="AVD21" s="41"/>
      <c r="AVE21" s="41"/>
      <c r="AVF21" s="41"/>
      <c r="AVG21" s="41"/>
      <c r="AVH21" s="41"/>
      <c r="AVI21" s="41"/>
      <c r="AVJ21" s="41"/>
      <c r="AVK21" s="41"/>
      <c r="AVL21" s="41"/>
      <c r="AVM21" s="41"/>
      <c r="AVN21" s="41"/>
      <c r="AVO21" s="41"/>
      <c r="AVP21" s="41"/>
      <c r="AVQ21" s="41"/>
      <c r="AVR21" s="41"/>
      <c r="AVS21" s="41"/>
      <c r="AVT21" s="41"/>
      <c r="AVU21" s="41"/>
      <c r="AVV21" s="41"/>
      <c r="AVW21" s="41"/>
      <c r="AVX21" s="41"/>
      <c r="AVY21" s="41"/>
      <c r="AVZ21" s="41"/>
      <c r="AWA21" s="41"/>
      <c r="AWB21" s="41"/>
      <c r="AWC21" s="41"/>
      <c r="AWD21" s="41"/>
      <c r="AWE21" s="41"/>
      <c r="AWF21" s="41"/>
      <c r="AWG21" s="41"/>
      <c r="AWH21" s="41"/>
      <c r="AWI21" s="41"/>
      <c r="AWJ21" s="41"/>
      <c r="AWK21" s="41"/>
      <c r="AWL21" s="41"/>
      <c r="AWM21" s="41"/>
      <c r="AWN21" s="41"/>
      <c r="AWO21" s="41"/>
      <c r="AWP21" s="41"/>
      <c r="AWQ21" s="41"/>
      <c r="AWR21" s="41"/>
      <c r="AWS21" s="41"/>
      <c r="AWT21" s="41"/>
      <c r="AWU21" s="41"/>
      <c r="AWV21" s="41"/>
      <c r="AWW21" s="41"/>
      <c r="AWX21" s="41"/>
      <c r="AWY21" s="41"/>
      <c r="AWZ21" s="41"/>
      <c r="AXA21" s="41"/>
      <c r="AXB21" s="41"/>
      <c r="AXC21" s="41"/>
      <c r="AXD21" s="41"/>
      <c r="AXE21" s="41"/>
      <c r="AXF21" s="41"/>
      <c r="AXG21" s="41"/>
      <c r="AXH21" s="41"/>
      <c r="AXI21" s="41"/>
      <c r="AXJ21" s="41"/>
      <c r="AXK21" s="41"/>
      <c r="AXL21" s="41"/>
      <c r="AXM21" s="41"/>
      <c r="AXN21" s="41"/>
      <c r="AXO21" s="41"/>
      <c r="AXP21" s="41"/>
      <c r="AXQ21" s="41"/>
      <c r="AXR21" s="41"/>
      <c r="AXS21" s="41"/>
      <c r="AXT21" s="41"/>
      <c r="AXU21" s="41"/>
      <c r="AXV21" s="41"/>
      <c r="AXW21" s="41"/>
      <c r="AXX21" s="41"/>
      <c r="AXY21" s="41"/>
      <c r="AXZ21" s="41"/>
      <c r="AYA21" s="41"/>
      <c r="AYB21" s="41"/>
      <c r="AYC21" s="41"/>
      <c r="AYD21" s="41"/>
      <c r="AYE21" s="41"/>
      <c r="AYF21" s="41"/>
      <c r="AYG21" s="41"/>
      <c r="AYH21" s="41"/>
      <c r="AYI21" s="41"/>
      <c r="AYJ21" s="41"/>
      <c r="AYK21" s="41"/>
      <c r="AYL21" s="41"/>
      <c r="AYM21" s="41"/>
      <c r="AYN21" s="41"/>
      <c r="AYO21" s="41"/>
      <c r="AYP21" s="41"/>
      <c r="AYQ21" s="41"/>
      <c r="AYR21" s="41"/>
      <c r="AYS21" s="41"/>
      <c r="AYT21" s="41"/>
      <c r="AYU21" s="41"/>
      <c r="AYV21" s="41"/>
      <c r="AYW21" s="41"/>
      <c r="AYX21" s="41"/>
      <c r="AYY21" s="41"/>
      <c r="AYZ21" s="41"/>
      <c r="AZA21" s="41"/>
      <c r="AZB21" s="41"/>
      <c r="AZC21" s="41"/>
      <c r="AZD21" s="41"/>
      <c r="AZE21" s="41"/>
      <c r="AZF21" s="41"/>
      <c r="AZG21" s="41"/>
      <c r="AZH21" s="41"/>
      <c r="AZI21" s="41"/>
      <c r="AZJ21" s="41"/>
      <c r="AZK21" s="41"/>
      <c r="AZL21" s="41"/>
      <c r="AZM21" s="41"/>
      <c r="AZN21" s="41"/>
      <c r="AZO21" s="41"/>
      <c r="AZP21" s="41"/>
      <c r="AZQ21" s="41"/>
      <c r="AZR21" s="41"/>
      <c r="AZS21" s="41"/>
      <c r="AZT21" s="41"/>
      <c r="AZU21" s="41"/>
      <c r="AZV21" s="41"/>
      <c r="AZW21" s="41"/>
      <c r="AZX21" s="41"/>
      <c r="AZY21" s="41"/>
      <c r="AZZ21" s="41"/>
      <c r="BAA21" s="41"/>
      <c r="BAB21" s="41"/>
      <c r="BAC21" s="41"/>
      <c r="BAD21" s="41"/>
      <c r="BAE21" s="41"/>
      <c r="BAF21" s="41"/>
      <c r="BAG21" s="41"/>
      <c r="BAH21" s="41"/>
      <c r="BAI21" s="41"/>
      <c r="BAJ21" s="41"/>
      <c r="BAK21" s="41"/>
      <c r="BAL21" s="41"/>
      <c r="BAM21" s="41"/>
      <c r="BAN21" s="41"/>
      <c r="BAO21" s="41"/>
      <c r="BAP21" s="41"/>
      <c r="BAQ21" s="41"/>
      <c r="BAR21" s="41"/>
      <c r="BAS21" s="41"/>
      <c r="BAT21" s="41"/>
      <c r="BAU21" s="41"/>
      <c r="BAV21" s="41"/>
      <c r="BAW21" s="41"/>
      <c r="BAX21" s="41"/>
      <c r="BAY21" s="41"/>
      <c r="BAZ21" s="41"/>
      <c r="BBA21" s="41"/>
      <c r="BBB21" s="41"/>
      <c r="BBC21" s="41"/>
      <c r="BBD21" s="41"/>
      <c r="BBE21" s="41"/>
      <c r="BBF21" s="41"/>
      <c r="BBG21" s="41"/>
      <c r="BBH21" s="41"/>
      <c r="BBI21" s="41"/>
      <c r="BBJ21" s="41"/>
      <c r="BBK21" s="41"/>
      <c r="BBL21" s="41"/>
      <c r="BBM21" s="41"/>
      <c r="BBN21" s="41"/>
      <c r="BBO21" s="41"/>
      <c r="BBP21" s="41"/>
      <c r="BBQ21" s="41"/>
      <c r="BBR21" s="41"/>
      <c r="BBS21" s="41"/>
      <c r="BBT21" s="41"/>
      <c r="BBU21" s="41"/>
      <c r="BBV21" s="41"/>
      <c r="BBW21" s="41"/>
      <c r="BBX21" s="41"/>
      <c r="BBY21" s="41"/>
      <c r="BBZ21" s="41"/>
      <c r="BCA21" s="41"/>
      <c r="BCB21" s="41"/>
      <c r="BCC21" s="41"/>
      <c r="BCD21" s="41"/>
      <c r="BCE21" s="41"/>
      <c r="BCF21" s="41"/>
      <c r="BCG21" s="41"/>
      <c r="BCH21" s="41"/>
      <c r="BCI21" s="41"/>
      <c r="BCJ21" s="41"/>
      <c r="BCK21" s="41"/>
      <c r="BCL21" s="41"/>
      <c r="BCM21" s="41"/>
      <c r="BCN21" s="41"/>
      <c r="BCO21" s="41"/>
      <c r="BCP21" s="41"/>
      <c r="BCQ21" s="41"/>
      <c r="BCR21" s="41"/>
      <c r="BCS21" s="41"/>
      <c r="BCT21" s="41"/>
      <c r="BCU21" s="41"/>
      <c r="BCV21" s="41"/>
      <c r="BCW21" s="41"/>
      <c r="BCX21" s="41"/>
      <c r="BCY21" s="41"/>
      <c r="BCZ21" s="41"/>
      <c r="BDA21" s="41"/>
      <c r="BDB21" s="41"/>
      <c r="BDC21" s="41"/>
      <c r="BDD21" s="41"/>
      <c r="BDE21" s="41"/>
      <c r="BDF21" s="41"/>
      <c r="BDG21" s="41"/>
      <c r="BDH21" s="41"/>
      <c r="BDI21" s="41"/>
      <c r="BDJ21" s="41"/>
      <c r="BDK21" s="41"/>
      <c r="BDL21" s="41"/>
      <c r="BDM21" s="41"/>
      <c r="BDN21" s="41"/>
      <c r="BDO21" s="41"/>
      <c r="BDP21" s="41"/>
      <c r="BDQ21" s="41"/>
      <c r="BDR21" s="41"/>
      <c r="BDS21" s="41"/>
      <c r="BDT21" s="41"/>
      <c r="BDU21" s="41"/>
      <c r="BDV21" s="41"/>
      <c r="BDW21" s="41"/>
      <c r="BDX21" s="41"/>
      <c r="BDY21" s="41"/>
      <c r="BDZ21" s="41"/>
      <c r="BEA21" s="41"/>
      <c r="BEB21" s="41"/>
      <c r="BEC21" s="41"/>
      <c r="BED21" s="41"/>
      <c r="BEE21" s="41"/>
      <c r="BEF21" s="41"/>
      <c r="BEG21" s="41"/>
      <c r="BEH21" s="41"/>
      <c r="BEI21" s="41"/>
      <c r="BEJ21" s="41"/>
      <c r="BEK21" s="41"/>
      <c r="BEL21" s="41"/>
      <c r="BEM21" s="41"/>
      <c r="BEN21" s="41"/>
      <c r="BEO21" s="41"/>
      <c r="BEP21" s="41"/>
      <c r="BEQ21" s="41"/>
      <c r="BER21" s="41"/>
      <c r="BES21" s="41"/>
      <c r="BET21" s="41"/>
      <c r="BEU21" s="41"/>
      <c r="BEV21" s="41"/>
      <c r="BEW21" s="41"/>
      <c r="BEX21" s="41"/>
      <c r="BEY21" s="41"/>
      <c r="BEZ21" s="41"/>
      <c r="BFA21" s="41"/>
      <c r="BFB21" s="41"/>
      <c r="BFC21" s="41"/>
      <c r="BFD21" s="41"/>
      <c r="BFE21" s="41"/>
      <c r="BFF21" s="41"/>
      <c r="BFG21" s="41"/>
      <c r="BFH21" s="41"/>
      <c r="BFI21" s="41"/>
      <c r="BFJ21" s="41"/>
      <c r="BFK21" s="41"/>
      <c r="BFL21" s="41"/>
      <c r="BFM21" s="41"/>
      <c r="BFN21" s="41"/>
      <c r="BFO21" s="41"/>
      <c r="BFP21" s="41"/>
      <c r="BFQ21" s="41"/>
      <c r="BFR21" s="41"/>
      <c r="BFS21" s="41"/>
      <c r="BFT21" s="41"/>
      <c r="BFU21" s="41"/>
      <c r="BFV21" s="41"/>
      <c r="BFW21" s="41"/>
      <c r="BFX21" s="41"/>
      <c r="BFY21" s="41"/>
      <c r="BFZ21" s="41"/>
      <c r="BGA21" s="41"/>
      <c r="BGB21" s="41"/>
      <c r="BGC21" s="41"/>
      <c r="BGD21" s="41"/>
      <c r="BGE21" s="41"/>
      <c r="BGF21" s="41"/>
      <c r="BGG21" s="41"/>
      <c r="BGH21" s="41"/>
      <c r="BGI21" s="41"/>
      <c r="BGJ21" s="41"/>
      <c r="BGK21" s="41"/>
      <c r="BGL21" s="41"/>
      <c r="BGM21" s="41"/>
      <c r="BGN21" s="41"/>
      <c r="BGO21" s="41"/>
      <c r="BGP21" s="41"/>
      <c r="BGQ21" s="41"/>
      <c r="BGR21" s="41"/>
      <c r="BGS21" s="41"/>
      <c r="BGT21" s="41"/>
      <c r="BGU21" s="41"/>
      <c r="BGV21" s="41"/>
      <c r="BGW21" s="41"/>
      <c r="BGX21" s="41"/>
      <c r="BGY21" s="41"/>
      <c r="BGZ21" s="41"/>
      <c r="BHA21" s="41"/>
      <c r="BHB21" s="41"/>
      <c r="BHC21" s="41"/>
      <c r="BHD21" s="41"/>
      <c r="BHE21" s="41"/>
      <c r="BHF21" s="41"/>
      <c r="BHG21" s="41"/>
      <c r="BHH21" s="41"/>
      <c r="BHI21" s="41"/>
      <c r="BHJ21" s="41"/>
      <c r="BHK21" s="41"/>
      <c r="BHL21" s="41"/>
      <c r="BHM21" s="41"/>
      <c r="BHN21" s="41"/>
      <c r="BHO21" s="41"/>
      <c r="BHP21" s="41"/>
      <c r="BHQ21" s="41"/>
      <c r="BHR21" s="41"/>
      <c r="BHS21" s="41"/>
      <c r="BHT21" s="41"/>
      <c r="BHU21" s="41"/>
      <c r="BHV21" s="41"/>
      <c r="BHW21" s="41"/>
      <c r="BHX21" s="41"/>
      <c r="BHY21" s="41"/>
      <c r="BHZ21" s="41"/>
      <c r="BIA21" s="41"/>
      <c r="BIB21" s="41"/>
      <c r="BIC21" s="41"/>
      <c r="BID21" s="41"/>
      <c r="BIE21" s="41"/>
      <c r="BIF21" s="41"/>
      <c r="BIG21" s="41"/>
      <c r="BIH21" s="41"/>
      <c r="BII21" s="41"/>
      <c r="BIJ21" s="41"/>
      <c r="BIK21" s="41"/>
      <c r="BIL21" s="41"/>
      <c r="BIM21" s="41"/>
      <c r="BIN21" s="41"/>
      <c r="BIO21" s="41"/>
      <c r="BIP21" s="41"/>
      <c r="BIQ21" s="41"/>
      <c r="BIR21" s="41"/>
      <c r="BIS21" s="41"/>
      <c r="BIT21" s="41"/>
      <c r="BIU21" s="41"/>
      <c r="BIV21" s="41"/>
      <c r="BIW21" s="41"/>
      <c r="BIX21" s="41"/>
      <c r="BIY21" s="41"/>
      <c r="BIZ21" s="41"/>
      <c r="BJA21" s="41"/>
      <c r="BJB21" s="41"/>
      <c r="BJC21" s="41"/>
      <c r="BJD21" s="41"/>
      <c r="BJE21" s="41"/>
      <c r="BJF21" s="41"/>
      <c r="BJG21" s="41"/>
      <c r="BJH21" s="41"/>
      <c r="BJI21" s="41"/>
      <c r="BJJ21" s="41"/>
      <c r="BJK21" s="41"/>
      <c r="BJL21" s="41"/>
      <c r="BJM21" s="41"/>
      <c r="BJN21" s="41"/>
      <c r="BJO21" s="41"/>
      <c r="BJP21" s="41"/>
      <c r="BJQ21" s="41"/>
      <c r="BJR21" s="41"/>
      <c r="BJS21" s="41"/>
      <c r="BJT21" s="41"/>
      <c r="BJU21" s="41"/>
      <c r="BJV21" s="41"/>
      <c r="BJW21" s="41"/>
      <c r="BJX21" s="41"/>
      <c r="BJY21" s="41"/>
      <c r="BJZ21" s="41"/>
      <c r="BKA21" s="41"/>
      <c r="BKB21" s="41"/>
      <c r="BKC21" s="41"/>
      <c r="BKD21" s="41"/>
      <c r="BKE21" s="41"/>
      <c r="BKF21" s="41"/>
      <c r="BKG21" s="41"/>
      <c r="BKH21" s="41"/>
      <c r="BKI21" s="41"/>
      <c r="BKJ21" s="41"/>
      <c r="BKK21" s="41"/>
      <c r="BKL21" s="41"/>
      <c r="BKM21" s="41"/>
      <c r="BKN21" s="41"/>
      <c r="BKO21" s="41"/>
      <c r="BKP21" s="41"/>
      <c r="BKQ21" s="41"/>
      <c r="BKR21" s="41"/>
      <c r="BKS21" s="41"/>
      <c r="BKT21" s="41"/>
      <c r="BKU21" s="41"/>
      <c r="BKV21" s="41"/>
      <c r="BKW21" s="41"/>
      <c r="BKX21" s="41"/>
      <c r="BKY21" s="41"/>
      <c r="BKZ21" s="41"/>
      <c r="BLA21" s="41"/>
      <c r="BLB21" s="41"/>
      <c r="BLC21" s="41"/>
      <c r="BLD21" s="41"/>
      <c r="BLE21" s="41"/>
      <c r="BLF21" s="41"/>
      <c r="BLG21" s="41"/>
      <c r="BLH21" s="41"/>
      <c r="BLI21" s="41"/>
      <c r="BLJ21" s="41"/>
      <c r="BLK21" s="41"/>
      <c r="BLL21" s="41"/>
      <c r="BLM21" s="41"/>
      <c r="BLN21" s="41"/>
      <c r="BLO21" s="41"/>
      <c r="BLP21" s="41"/>
      <c r="BLQ21" s="41"/>
      <c r="BLR21" s="41"/>
      <c r="BLS21" s="41"/>
      <c r="BLT21" s="41"/>
      <c r="BLU21" s="41"/>
      <c r="BLV21" s="41"/>
      <c r="BLW21" s="41"/>
      <c r="BLX21" s="41"/>
      <c r="BLY21" s="41"/>
      <c r="BLZ21" s="41"/>
      <c r="BMA21" s="41"/>
      <c r="BMB21" s="41"/>
      <c r="BMC21" s="41"/>
      <c r="BMD21" s="41"/>
      <c r="BME21" s="41"/>
      <c r="BMF21" s="41"/>
      <c r="BMG21" s="41"/>
      <c r="BMH21" s="41"/>
      <c r="BMI21" s="41"/>
      <c r="BMJ21" s="41"/>
      <c r="BMK21" s="41"/>
      <c r="BML21" s="41"/>
      <c r="BMM21" s="41"/>
      <c r="BMN21" s="41"/>
      <c r="BMO21" s="41"/>
      <c r="BMP21" s="41"/>
      <c r="BMQ21" s="41"/>
      <c r="BMR21" s="41"/>
      <c r="BMS21" s="41"/>
      <c r="BMT21" s="41"/>
      <c r="BMU21" s="41"/>
      <c r="BMV21" s="41"/>
      <c r="BMW21" s="41"/>
      <c r="BMX21" s="41"/>
      <c r="BMY21" s="41"/>
      <c r="BMZ21" s="41"/>
      <c r="BNA21" s="41"/>
      <c r="BNB21" s="41"/>
      <c r="BNC21" s="41"/>
      <c r="BND21" s="41"/>
      <c r="BNE21" s="41"/>
      <c r="BNF21" s="41"/>
      <c r="BNG21" s="41"/>
      <c r="BNH21" s="41"/>
      <c r="BNI21" s="41"/>
      <c r="BNJ21" s="41"/>
      <c r="BNK21" s="41"/>
      <c r="BNL21" s="41"/>
      <c r="BNM21" s="41"/>
      <c r="BNN21" s="41"/>
      <c r="BNO21" s="41"/>
      <c r="BNP21" s="41"/>
      <c r="BNQ21" s="41"/>
      <c r="BNR21" s="41"/>
      <c r="BNS21" s="41"/>
      <c r="BNT21" s="41"/>
      <c r="BNU21" s="41"/>
      <c r="BNV21" s="41"/>
      <c r="BNW21" s="41"/>
      <c r="BNX21" s="41"/>
      <c r="BNY21" s="41"/>
      <c r="BNZ21" s="41"/>
      <c r="BOA21" s="41"/>
      <c r="BOB21" s="41"/>
      <c r="BOC21" s="41"/>
      <c r="BOD21" s="41"/>
      <c r="BOE21" s="41"/>
      <c r="BOF21" s="41"/>
      <c r="BOG21" s="41"/>
      <c r="BOH21" s="41"/>
      <c r="BOI21" s="41"/>
      <c r="BOJ21" s="41"/>
      <c r="BOK21" s="41"/>
      <c r="BOL21" s="41"/>
      <c r="BOM21" s="41"/>
      <c r="BON21" s="41"/>
      <c r="BOO21" s="41"/>
      <c r="BOP21" s="41"/>
      <c r="BOQ21" s="41"/>
      <c r="BOR21" s="41"/>
      <c r="BOS21" s="41"/>
      <c r="BOT21" s="41"/>
      <c r="BOU21" s="41"/>
      <c r="BOV21" s="41"/>
      <c r="BOW21" s="41"/>
      <c r="BOX21" s="41"/>
      <c r="BOY21" s="41"/>
      <c r="BOZ21" s="41"/>
      <c r="BPA21" s="41"/>
      <c r="BPB21" s="41"/>
      <c r="BPC21" s="41"/>
      <c r="BPD21" s="41"/>
      <c r="BPE21" s="41"/>
      <c r="BPF21" s="41"/>
      <c r="BPG21" s="41"/>
      <c r="BPH21" s="41"/>
      <c r="BPI21" s="41"/>
      <c r="BPJ21" s="41"/>
      <c r="BPK21" s="41"/>
      <c r="BPL21" s="41"/>
      <c r="BPM21" s="41"/>
      <c r="BPN21" s="41"/>
      <c r="BPO21" s="41"/>
      <c r="BPP21" s="41"/>
      <c r="BPQ21" s="41"/>
      <c r="BPR21" s="41"/>
      <c r="BPS21" s="41"/>
      <c r="BPT21" s="41"/>
      <c r="BPU21" s="41"/>
      <c r="BPV21" s="41"/>
      <c r="BPW21" s="41"/>
      <c r="BPX21" s="41"/>
      <c r="BPY21" s="41"/>
      <c r="BPZ21" s="41"/>
      <c r="BQA21" s="41"/>
      <c r="BQB21" s="41"/>
      <c r="BQC21" s="41"/>
      <c r="BQD21" s="41"/>
      <c r="BQE21" s="41"/>
      <c r="BQF21" s="41"/>
      <c r="BQG21" s="41"/>
      <c r="BQH21" s="41"/>
      <c r="BQI21" s="41"/>
      <c r="BQJ21" s="41"/>
      <c r="BQK21" s="41"/>
      <c r="BQL21" s="41"/>
      <c r="BQM21" s="41"/>
      <c r="BQN21" s="41"/>
      <c r="BQO21" s="41"/>
      <c r="BQP21" s="41"/>
      <c r="BQQ21" s="41"/>
      <c r="BQR21" s="41"/>
      <c r="BQS21" s="41"/>
      <c r="BQT21" s="41"/>
      <c r="BQU21" s="41"/>
      <c r="BQV21" s="41"/>
      <c r="BQW21" s="41"/>
      <c r="BQX21" s="41"/>
      <c r="BQY21" s="41"/>
      <c r="BQZ21" s="41"/>
      <c r="BRA21" s="41"/>
      <c r="BRB21" s="41"/>
      <c r="BRC21" s="41"/>
      <c r="BRD21" s="41"/>
      <c r="BRE21" s="41"/>
      <c r="BRF21" s="41"/>
      <c r="BRG21" s="41"/>
      <c r="BRH21" s="41"/>
      <c r="BRI21" s="41"/>
      <c r="BRJ21" s="41"/>
      <c r="BRK21" s="41"/>
      <c r="BRL21" s="41"/>
      <c r="BRM21" s="41"/>
      <c r="BRN21" s="41"/>
      <c r="BRO21" s="41"/>
      <c r="BRP21" s="41"/>
      <c r="BRQ21" s="41"/>
      <c r="BRR21" s="41"/>
      <c r="BRS21" s="41"/>
      <c r="BRT21" s="41"/>
      <c r="BRU21" s="41"/>
      <c r="BRV21" s="41"/>
      <c r="BRW21" s="41"/>
      <c r="BRX21" s="41"/>
      <c r="BRY21" s="41"/>
      <c r="BRZ21" s="41"/>
      <c r="BSA21" s="41"/>
      <c r="BSB21" s="41"/>
      <c r="BSC21" s="41"/>
      <c r="BSD21" s="41"/>
      <c r="BSE21" s="41"/>
      <c r="BSF21" s="41"/>
      <c r="BSG21" s="41"/>
      <c r="BSH21" s="41"/>
      <c r="BSI21" s="41"/>
      <c r="BSJ21" s="41"/>
      <c r="BSK21" s="41"/>
      <c r="BSL21" s="41"/>
      <c r="BSM21" s="41"/>
      <c r="BSN21" s="41"/>
      <c r="BSO21" s="41"/>
      <c r="BSP21" s="41"/>
      <c r="BSQ21" s="41"/>
      <c r="BSR21" s="41"/>
      <c r="BSS21" s="41"/>
      <c r="BST21" s="41"/>
      <c r="BSU21" s="41"/>
      <c r="BSV21" s="41"/>
      <c r="BSW21" s="41"/>
      <c r="BSX21" s="41"/>
      <c r="BSY21" s="41"/>
      <c r="BSZ21" s="41"/>
      <c r="BTA21" s="41"/>
      <c r="BTB21" s="41"/>
      <c r="BTC21" s="41"/>
      <c r="BTD21" s="41"/>
      <c r="BTE21" s="41"/>
      <c r="BTF21" s="41"/>
      <c r="BTG21" s="41"/>
      <c r="BTH21" s="41"/>
      <c r="BTI21" s="41"/>
      <c r="BTJ21" s="41"/>
      <c r="BTK21" s="41"/>
      <c r="BTL21" s="41"/>
      <c r="BTM21" s="41"/>
      <c r="BTN21" s="41"/>
      <c r="BTO21" s="41"/>
      <c r="BTP21" s="41"/>
      <c r="BTQ21" s="41"/>
      <c r="BTR21" s="41"/>
      <c r="BTS21" s="41"/>
      <c r="BTT21" s="41"/>
      <c r="BTU21" s="41"/>
      <c r="BTV21" s="41"/>
      <c r="BTW21" s="41"/>
      <c r="BTX21" s="41"/>
      <c r="BTY21" s="41"/>
      <c r="BTZ21" s="41"/>
      <c r="BUA21" s="41"/>
      <c r="BUB21" s="41"/>
      <c r="BUC21" s="41"/>
      <c r="BUD21" s="41"/>
      <c r="BUE21" s="41"/>
      <c r="BUF21" s="41"/>
      <c r="BUG21" s="41"/>
      <c r="BUH21" s="41"/>
      <c r="BUI21" s="41"/>
      <c r="BUJ21" s="41"/>
      <c r="BUK21" s="41"/>
      <c r="BUL21" s="41"/>
      <c r="BUM21" s="41"/>
      <c r="BUN21" s="41"/>
      <c r="BUO21" s="41"/>
      <c r="BUP21" s="41"/>
      <c r="BUQ21" s="41"/>
      <c r="BUR21" s="41"/>
      <c r="BUS21" s="41"/>
      <c r="BUT21" s="41"/>
      <c r="BUU21" s="41"/>
      <c r="BUV21" s="41"/>
      <c r="BUW21" s="41"/>
      <c r="BUX21" s="41"/>
      <c r="BUY21" s="41"/>
      <c r="BUZ21" s="41"/>
      <c r="BVA21" s="41"/>
      <c r="BVB21" s="41"/>
      <c r="BVC21" s="41"/>
      <c r="BVD21" s="41"/>
      <c r="BVE21" s="41"/>
      <c r="BVF21" s="41"/>
      <c r="BVG21" s="41"/>
      <c r="BVH21" s="41"/>
      <c r="BVI21" s="41"/>
      <c r="BVJ21" s="41"/>
      <c r="BVK21" s="41"/>
      <c r="BVL21" s="41"/>
      <c r="BVM21" s="41"/>
      <c r="BVN21" s="41"/>
      <c r="BVO21" s="41"/>
      <c r="BVP21" s="41"/>
      <c r="BVQ21" s="41"/>
      <c r="BVR21" s="41"/>
      <c r="BVS21" s="41"/>
      <c r="BVT21" s="41"/>
      <c r="BVU21" s="41"/>
      <c r="BVV21" s="41"/>
      <c r="BVW21" s="41"/>
      <c r="BVX21" s="41"/>
      <c r="BVY21" s="41"/>
      <c r="BVZ21" s="41"/>
      <c r="BWA21" s="41"/>
      <c r="BWB21" s="41"/>
      <c r="BWC21" s="41"/>
      <c r="BWD21" s="41"/>
      <c r="BWE21" s="41"/>
      <c r="BWF21" s="41"/>
      <c r="BWG21" s="41"/>
      <c r="BWH21" s="41"/>
      <c r="BWI21" s="41"/>
      <c r="BWJ21" s="41"/>
      <c r="BWK21" s="41"/>
      <c r="BWL21" s="41"/>
      <c r="BWM21" s="41"/>
      <c r="BWN21" s="41"/>
      <c r="BWO21" s="41"/>
      <c r="BWP21" s="41"/>
      <c r="BWQ21" s="41"/>
      <c r="BWR21" s="41"/>
      <c r="BWS21" s="41"/>
      <c r="BWT21" s="41"/>
      <c r="BWU21" s="41"/>
      <c r="BWV21" s="41"/>
      <c r="BWW21" s="41"/>
      <c r="BWX21" s="41"/>
      <c r="BWY21" s="41"/>
      <c r="BWZ21" s="41"/>
      <c r="BXA21" s="41"/>
      <c r="BXB21" s="41"/>
      <c r="BXC21" s="41"/>
      <c r="BXD21" s="41"/>
      <c r="BXE21" s="41"/>
      <c r="BXF21" s="41"/>
      <c r="BXG21" s="41"/>
      <c r="BXH21" s="41"/>
      <c r="BXI21" s="41"/>
      <c r="BXJ21" s="41"/>
      <c r="BXK21" s="41"/>
      <c r="BXL21" s="41"/>
      <c r="BXM21" s="41"/>
      <c r="BXN21" s="41"/>
      <c r="BXO21" s="41"/>
      <c r="BXP21" s="41"/>
      <c r="BXQ21" s="41"/>
      <c r="BXR21" s="41"/>
      <c r="BXS21" s="41"/>
      <c r="BXT21" s="41"/>
      <c r="BXU21" s="41"/>
      <c r="BXV21" s="41"/>
      <c r="BXW21" s="41"/>
      <c r="BXX21" s="41"/>
      <c r="BXY21" s="41"/>
      <c r="BXZ21" s="41"/>
      <c r="BYA21" s="41"/>
      <c r="BYB21" s="41"/>
      <c r="BYC21" s="41"/>
      <c r="BYD21" s="41"/>
      <c r="BYE21" s="41"/>
      <c r="BYF21" s="41"/>
      <c r="BYG21" s="41"/>
      <c r="BYH21" s="41"/>
      <c r="BYI21" s="41"/>
      <c r="BYJ21" s="41"/>
      <c r="BYK21" s="41"/>
      <c r="BYL21" s="41"/>
      <c r="BYM21" s="41"/>
      <c r="BYN21" s="41"/>
      <c r="BYO21" s="41"/>
      <c r="BYP21" s="41"/>
      <c r="BYQ21" s="41"/>
      <c r="BYR21" s="41"/>
      <c r="BYS21" s="41"/>
      <c r="BYT21" s="41"/>
      <c r="BYU21" s="41"/>
      <c r="BYV21" s="41"/>
      <c r="BYW21" s="41"/>
      <c r="BYX21" s="41"/>
      <c r="BYY21" s="41"/>
      <c r="BYZ21" s="41"/>
      <c r="BZA21" s="41"/>
      <c r="BZB21" s="41"/>
      <c r="BZC21" s="41"/>
      <c r="BZD21" s="41"/>
      <c r="BZE21" s="41"/>
      <c r="BZF21" s="41"/>
      <c r="BZG21" s="41"/>
      <c r="BZH21" s="41"/>
      <c r="BZI21" s="41"/>
      <c r="BZJ21" s="41"/>
      <c r="BZK21" s="41"/>
      <c r="BZL21" s="41"/>
      <c r="BZM21" s="41"/>
      <c r="BZN21" s="41"/>
      <c r="BZO21" s="41"/>
      <c r="BZP21" s="41"/>
      <c r="BZQ21" s="41"/>
      <c r="BZR21" s="41"/>
      <c r="BZS21" s="41"/>
      <c r="BZT21" s="41"/>
      <c r="BZU21" s="41"/>
      <c r="BZV21" s="41"/>
      <c r="BZW21" s="41"/>
      <c r="BZX21" s="41"/>
      <c r="BZY21" s="41"/>
      <c r="BZZ21" s="41"/>
      <c r="CAA21" s="41"/>
      <c r="CAB21" s="41"/>
      <c r="CAC21" s="41"/>
      <c r="CAD21" s="41"/>
      <c r="CAE21" s="41"/>
      <c r="CAF21" s="41"/>
      <c r="CAG21" s="41"/>
      <c r="CAH21" s="41"/>
      <c r="CAI21" s="41"/>
      <c r="CAJ21" s="41"/>
      <c r="CAK21" s="41"/>
      <c r="CAL21" s="41"/>
      <c r="CAM21" s="41"/>
      <c r="CAN21" s="41"/>
      <c r="CAO21" s="41"/>
      <c r="CAP21" s="41"/>
      <c r="CAQ21" s="41"/>
      <c r="CAR21" s="41"/>
      <c r="CAS21" s="41"/>
      <c r="CAT21" s="41"/>
      <c r="CAU21" s="41"/>
      <c r="CAV21" s="41"/>
      <c r="CAW21" s="41"/>
      <c r="CAX21" s="41"/>
      <c r="CAY21" s="41"/>
      <c r="CAZ21" s="41"/>
      <c r="CBA21" s="41"/>
      <c r="CBB21" s="41"/>
      <c r="CBC21" s="41"/>
      <c r="CBD21" s="41"/>
      <c r="CBE21" s="41"/>
      <c r="CBF21" s="41"/>
      <c r="CBG21" s="41"/>
      <c r="CBH21" s="41"/>
      <c r="CBI21" s="41"/>
      <c r="CBJ21" s="41"/>
      <c r="CBK21" s="41"/>
      <c r="CBL21" s="41"/>
      <c r="CBM21" s="41"/>
      <c r="CBN21" s="41"/>
      <c r="CBO21" s="41"/>
      <c r="CBP21" s="41"/>
      <c r="CBQ21" s="41"/>
      <c r="CBR21" s="41"/>
      <c r="CBS21" s="41"/>
      <c r="CBT21" s="41"/>
      <c r="CBU21" s="41"/>
      <c r="CBV21" s="41"/>
      <c r="CBW21" s="41"/>
      <c r="CBX21" s="41"/>
      <c r="CBY21" s="41"/>
      <c r="CBZ21" s="41"/>
      <c r="CCA21" s="41"/>
      <c r="CCB21" s="41"/>
      <c r="CCC21" s="41"/>
      <c r="CCD21" s="41"/>
      <c r="CCE21" s="41"/>
      <c r="CCF21" s="41"/>
      <c r="CCG21" s="41"/>
      <c r="CCH21" s="41"/>
      <c r="CCI21" s="41"/>
      <c r="CCJ21" s="41"/>
      <c r="CCK21" s="41"/>
      <c r="CCL21" s="41"/>
      <c r="CCM21" s="41"/>
      <c r="CCN21" s="41"/>
      <c r="CCO21" s="41"/>
      <c r="CCP21" s="41"/>
      <c r="CCQ21" s="41"/>
      <c r="CCR21" s="41"/>
      <c r="CCS21" s="41"/>
      <c r="CCT21" s="41"/>
      <c r="CCU21" s="41"/>
      <c r="CCV21" s="41"/>
      <c r="CCW21" s="41"/>
      <c r="CCX21" s="41"/>
      <c r="CCY21" s="41"/>
      <c r="CCZ21" s="41"/>
      <c r="CDA21" s="41"/>
      <c r="CDB21" s="41"/>
      <c r="CDC21" s="41"/>
      <c r="CDD21" s="41"/>
      <c r="CDE21" s="41"/>
      <c r="CDF21" s="41"/>
      <c r="CDG21" s="41"/>
      <c r="CDH21" s="41"/>
      <c r="CDI21" s="41"/>
      <c r="CDJ21" s="41"/>
      <c r="CDK21" s="41"/>
      <c r="CDL21" s="41"/>
      <c r="CDM21" s="41"/>
      <c r="CDN21" s="41"/>
      <c r="CDO21" s="41"/>
      <c r="CDP21" s="41"/>
      <c r="CDQ21" s="41"/>
      <c r="CDR21" s="41"/>
      <c r="CDS21" s="41"/>
      <c r="CDT21" s="41"/>
      <c r="CDU21" s="41"/>
      <c r="CDV21" s="41"/>
      <c r="CDW21" s="41"/>
      <c r="CDX21" s="41"/>
      <c r="CDY21" s="41"/>
      <c r="CDZ21" s="41"/>
      <c r="CEA21" s="41"/>
      <c r="CEB21" s="41"/>
      <c r="CEC21" s="41"/>
      <c r="CED21" s="41"/>
      <c r="CEE21" s="41"/>
      <c r="CEF21" s="41"/>
      <c r="CEG21" s="41"/>
      <c r="CEH21" s="41"/>
      <c r="CEI21" s="41"/>
      <c r="CEJ21" s="41"/>
      <c r="CEK21" s="41"/>
      <c r="CEL21" s="41"/>
      <c r="CEM21" s="41"/>
      <c r="CEN21" s="41"/>
      <c r="CEO21" s="41"/>
      <c r="CEP21" s="41"/>
      <c r="CEQ21" s="41"/>
      <c r="CER21" s="41"/>
      <c r="CES21" s="41"/>
      <c r="CET21" s="41"/>
      <c r="CEU21" s="41"/>
      <c r="CEV21" s="41"/>
      <c r="CEW21" s="41"/>
      <c r="CEX21" s="41"/>
      <c r="CEY21" s="41"/>
      <c r="CEZ21" s="41"/>
      <c r="CFA21" s="41"/>
      <c r="CFB21" s="41"/>
      <c r="CFC21" s="41"/>
      <c r="CFD21" s="41"/>
      <c r="CFE21" s="41"/>
      <c r="CFF21" s="41"/>
      <c r="CFG21" s="41"/>
      <c r="CFH21" s="41"/>
      <c r="CFI21" s="41"/>
      <c r="CFJ21" s="41"/>
      <c r="CFK21" s="41"/>
      <c r="CFL21" s="41"/>
      <c r="CFM21" s="41"/>
      <c r="CFN21" s="41"/>
      <c r="CFO21" s="41"/>
      <c r="CFP21" s="41"/>
      <c r="CFQ21" s="41"/>
      <c r="CFR21" s="41"/>
      <c r="CFS21" s="41"/>
      <c r="CFT21" s="41"/>
      <c r="CFU21" s="41"/>
      <c r="CFV21" s="41"/>
      <c r="CFW21" s="41"/>
      <c r="CFX21" s="41"/>
      <c r="CFY21" s="41"/>
      <c r="CFZ21" s="41"/>
      <c r="CGA21" s="41"/>
      <c r="CGB21" s="41"/>
      <c r="CGC21" s="41"/>
      <c r="CGD21" s="41"/>
      <c r="CGE21" s="41"/>
      <c r="CGF21" s="41"/>
      <c r="CGG21" s="41"/>
      <c r="CGH21" s="41"/>
      <c r="CGI21" s="41"/>
      <c r="CGJ21" s="41"/>
      <c r="CGK21" s="41"/>
      <c r="CGL21" s="41"/>
      <c r="CGM21" s="41"/>
      <c r="CGN21" s="41"/>
      <c r="CGO21" s="41"/>
      <c r="CGP21" s="41"/>
      <c r="CGQ21" s="41"/>
      <c r="CGR21" s="41"/>
      <c r="CGS21" s="41"/>
      <c r="CGT21" s="41"/>
      <c r="CGU21" s="41"/>
      <c r="CGV21" s="41"/>
      <c r="CGW21" s="41"/>
      <c r="CGX21" s="41"/>
      <c r="CGY21" s="41"/>
      <c r="CGZ21" s="41"/>
      <c r="CHA21" s="41"/>
      <c r="CHB21" s="41"/>
      <c r="CHC21" s="41"/>
      <c r="CHD21" s="41"/>
      <c r="CHE21" s="41"/>
      <c r="CHF21" s="41"/>
      <c r="CHG21" s="41"/>
      <c r="CHH21" s="41"/>
      <c r="CHI21" s="41"/>
      <c r="CHJ21" s="41"/>
      <c r="CHK21" s="41"/>
      <c r="CHL21" s="41"/>
      <c r="CHM21" s="41"/>
      <c r="CHN21" s="41"/>
      <c r="CHO21" s="41"/>
      <c r="CHP21" s="41"/>
      <c r="CHQ21" s="41"/>
      <c r="CHR21" s="41"/>
      <c r="CHS21" s="41"/>
      <c r="CHT21" s="41"/>
      <c r="CHU21" s="41"/>
      <c r="CHV21" s="41"/>
      <c r="CHW21" s="41"/>
      <c r="CHX21" s="41"/>
      <c r="CHY21" s="41"/>
      <c r="CHZ21" s="41"/>
      <c r="CIA21" s="41"/>
      <c r="CIB21" s="41"/>
      <c r="CIC21" s="41"/>
      <c r="CID21" s="41"/>
      <c r="CIE21" s="41"/>
      <c r="CIF21" s="41"/>
      <c r="CIG21" s="41"/>
      <c r="CIH21" s="41"/>
      <c r="CII21" s="41"/>
      <c r="CIJ21" s="41"/>
      <c r="CIK21" s="41"/>
      <c r="CIL21" s="41"/>
      <c r="CIM21" s="41"/>
      <c r="CIN21" s="41"/>
      <c r="CIO21" s="41"/>
      <c r="CIP21" s="41"/>
      <c r="CIQ21" s="41"/>
      <c r="CIR21" s="41"/>
      <c r="CIS21" s="41"/>
      <c r="CIT21" s="41"/>
      <c r="CIU21" s="41"/>
      <c r="CIV21" s="41"/>
      <c r="CIW21" s="41"/>
      <c r="CIX21" s="41"/>
      <c r="CIY21" s="41"/>
      <c r="CIZ21" s="41"/>
      <c r="CJA21" s="41"/>
      <c r="CJB21" s="41"/>
      <c r="CJC21" s="41"/>
      <c r="CJD21" s="41"/>
      <c r="CJE21" s="41"/>
      <c r="CJF21" s="41"/>
      <c r="CJG21" s="41"/>
      <c r="CJH21" s="41"/>
      <c r="CJI21" s="41"/>
      <c r="CJJ21" s="41"/>
      <c r="CJK21" s="41"/>
      <c r="CJL21" s="41"/>
      <c r="CJM21" s="41"/>
      <c r="CJN21" s="41"/>
      <c r="CJO21" s="41"/>
      <c r="CJP21" s="41"/>
      <c r="CJQ21" s="41"/>
      <c r="CJR21" s="41"/>
      <c r="CJS21" s="41"/>
      <c r="CJT21" s="41"/>
      <c r="CJU21" s="41"/>
      <c r="CJV21" s="41"/>
      <c r="CJW21" s="41"/>
      <c r="CJX21" s="41"/>
      <c r="CJY21" s="41"/>
      <c r="CJZ21" s="41"/>
      <c r="CKA21" s="41"/>
      <c r="CKB21" s="41"/>
      <c r="CKC21" s="41"/>
      <c r="CKD21" s="41"/>
      <c r="CKE21" s="41"/>
      <c r="CKF21" s="41"/>
      <c r="CKG21" s="41"/>
      <c r="CKH21" s="41"/>
      <c r="CKI21" s="41"/>
      <c r="CKJ21" s="41"/>
      <c r="CKK21" s="41"/>
      <c r="CKL21" s="41"/>
      <c r="CKM21" s="41"/>
      <c r="CKN21" s="41"/>
      <c r="CKO21" s="41"/>
      <c r="CKP21" s="41"/>
      <c r="CKQ21" s="41"/>
      <c r="CKR21" s="41"/>
      <c r="CKS21" s="41"/>
      <c r="CKT21" s="41"/>
      <c r="CKU21" s="41"/>
      <c r="CKV21" s="41"/>
      <c r="CKW21" s="41"/>
      <c r="CKX21" s="41"/>
      <c r="CKY21" s="41"/>
      <c r="CKZ21" s="41"/>
      <c r="CLA21" s="41"/>
      <c r="CLB21" s="41"/>
      <c r="CLC21" s="41"/>
      <c r="CLD21" s="41"/>
      <c r="CLE21" s="41"/>
      <c r="CLF21" s="41"/>
      <c r="CLG21" s="41"/>
      <c r="CLH21" s="41"/>
      <c r="CLI21" s="41"/>
      <c r="CLJ21" s="41"/>
      <c r="CLK21" s="41"/>
      <c r="CLL21" s="41"/>
      <c r="CLM21" s="41"/>
      <c r="CLN21" s="41"/>
      <c r="CLO21" s="41"/>
      <c r="CLP21" s="41"/>
      <c r="CLQ21" s="41"/>
      <c r="CLR21" s="41"/>
      <c r="CLS21" s="41"/>
      <c r="CLT21" s="41"/>
      <c r="CLU21" s="41"/>
      <c r="CLV21" s="41"/>
      <c r="CLW21" s="41"/>
      <c r="CLX21" s="41"/>
      <c r="CLY21" s="41"/>
      <c r="CLZ21" s="41"/>
      <c r="CMA21" s="41"/>
      <c r="CMB21" s="41"/>
      <c r="CMC21" s="41"/>
      <c r="CMD21" s="41"/>
      <c r="CME21" s="41"/>
      <c r="CMF21" s="41"/>
      <c r="CMG21" s="41"/>
      <c r="CMH21" s="41"/>
      <c r="CMI21" s="41"/>
      <c r="CMJ21" s="41"/>
      <c r="CMK21" s="41"/>
      <c r="CML21" s="41"/>
      <c r="CMM21" s="41"/>
      <c r="CMN21" s="41"/>
      <c r="CMO21" s="41"/>
      <c r="CMP21" s="41"/>
      <c r="CMQ21" s="41"/>
      <c r="CMR21" s="41"/>
      <c r="CMS21" s="41"/>
      <c r="CMT21" s="41"/>
      <c r="CMU21" s="41"/>
      <c r="CMV21" s="41"/>
      <c r="CMW21" s="41"/>
      <c r="CMX21" s="41"/>
      <c r="CMY21" s="41"/>
      <c r="CMZ21" s="41"/>
      <c r="CNA21" s="41"/>
      <c r="CNB21" s="41"/>
      <c r="CNC21" s="41"/>
      <c r="CND21" s="41"/>
      <c r="CNE21" s="41"/>
      <c r="CNF21" s="41"/>
      <c r="CNG21" s="41"/>
      <c r="CNH21" s="41"/>
      <c r="CNI21" s="41"/>
      <c r="CNJ21" s="41"/>
      <c r="CNK21" s="41"/>
      <c r="CNL21" s="41"/>
      <c r="CNM21" s="41"/>
      <c r="CNN21" s="41"/>
      <c r="CNO21" s="41"/>
      <c r="CNP21" s="41"/>
      <c r="CNQ21" s="41"/>
      <c r="CNR21" s="41"/>
      <c r="CNS21" s="41"/>
      <c r="CNT21" s="41"/>
      <c r="CNU21" s="41"/>
      <c r="CNV21" s="41"/>
      <c r="CNW21" s="41"/>
      <c r="CNX21" s="41"/>
      <c r="CNY21" s="41"/>
      <c r="CNZ21" s="41"/>
      <c r="COA21" s="41"/>
      <c r="COB21" s="41"/>
      <c r="COC21" s="41"/>
      <c r="COD21" s="41"/>
      <c r="COE21" s="41"/>
      <c r="COF21" s="41"/>
      <c r="COG21" s="41"/>
      <c r="COH21" s="41"/>
      <c r="COI21" s="41"/>
      <c r="COJ21" s="41"/>
      <c r="COK21" s="41"/>
      <c r="COL21" s="41"/>
      <c r="COM21" s="41"/>
      <c r="CON21" s="41"/>
      <c r="COO21" s="41"/>
      <c r="COP21" s="41"/>
      <c r="COQ21" s="41"/>
      <c r="COR21" s="41"/>
      <c r="COS21" s="41"/>
      <c r="COT21" s="41"/>
      <c r="COU21" s="41"/>
      <c r="COV21" s="41"/>
      <c r="COW21" s="41"/>
      <c r="COX21" s="41"/>
      <c r="COY21" s="41"/>
      <c r="COZ21" s="41"/>
      <c r="CPA21" s="41"/>
      <c r="CPB21" s="41"/>
      <c r="CPC21" s="41"/>
      <c r="CPD21" s="41"/>
      <c r="CPE21" s="41"/>
      <c r="CPF21" s="41"/>
      <c r="CPG21" s="41"/>
      <c r="CPH21" s="41"/>
      <c r="CPI21" s="41"/>
      <c r="CPJ21" s="41"/>
      <c r="CPK21" s="41"/>
      <c r="CPL21" s="41"/>
      <c r="CPM21" s="41"/>
      <c r="CPN21" s="41"/>
      <c r="CPO21" s="41"/>
      <c r="CPP21" s="41"/>
      <c r="CPQ21" s="41"/>
      <c r="CPR21" s="41"/>
      <c r="CPS21" s="41"/>
      <c r="CPT21" s="41"/>
      <c r="CPU21" s="41"/>
      <c r="CPV21" s="41"/>
      <c r="CPW21" s="41"/>
      <c r="CPX21" s="41"/>
      <c r="CPY21" s="41"/>
      <c r="CPZ21" s="41"/>
      <c r="CQA21" s="41"/>
      <c r="CQB21" s="41"/>
      <c r="CQC21" s="41"/>
      <c r="CQD21" s="41"/>
      <c r="CQE21" s="41"/>
      <c r="CQF21" s="41"/>
      <c r="CQG21" s="41"/>
      <c r="CQH21" s="41"/>
      <c r="CQI21" s="41"/>
      <c r="CQJ21" s="41"/>
      <c r="CQK21" s="41"/>
      <c r="CQL21" s="41"/>
      <c r="CQM21" s="41"/>
      <c r="CQN21" s="41"/>
      <c r="CQO21" s="41"/>
      <c r="CQP21" s="41"/>
      <c r="CQQ21" s="41"/>
      <c r="CQR21" s="41"/>
      <c r="CQS21" s="41"/>
      <c r="CQT21" s="41"/>
      <c r="CQU21" s="41"/>
      <c r="CQV21" s="41"/>
      <c r="CQW21" s="41"/>
      <c r="CQX21" s="41"/>
      <c r="CQY21" s="41"/>
      <c r="CQZ21" s="41"/>
      <c r="CRA21" s="41"/>
      <c r="CRB21" s="41"/>
      <c r="CRC21" s="41"/>
      <c r="CRD21" s="41"/>
      <c r="CRE21" s="41"/>
      <c r="CRF21" s="41"/>
      <c r="CRG21" s="41"/>
      <c r="CRH21" s="41"/>
      <c r="CRI21" s="41"/>
      <c r="CRJ21" s="41"/>
      <c r="CRK21" s="41"/>
      <c r="CRL21" s="41"/>
      <c r="CRM21" s="41"/>
      <c r="CRN21" s="41"/>
      <c r="CRO21" s="41"/>
      <c r="CRP21" s="41"/>
      <c r="CRQ21" s="41"/>
      <c r="CRR21" s="41"/>
      <c r="CRS21" s="41"/>
      <c r="CRT21" s="41"/>
      <c r="CRU21" s="41"/>
      <c r="CRV21" s="41"/>
      <c r="CRW21" s="41"/>
      <c r="CRX21" s="41"/>
      <c r="CRY21" s="41"/>
      <c r="CRZ21" s="41"/>
      <c r="CSA21" s="41"/>
      <c r="CSB21" s="41"/>
      <c r="CSC21" s="41"/>
      <c r="CSD21" s="41"/>
      <c r="CSE21" s="41"/>
      <c r="CSF21" s="41"/>
      <c r="CSG21" s="41"/>
      <c r="CSH21" s="41"/>
      <c r="CSI21" s="41"/>
      <c r="CSJ21" s="41"/>
      <c r="CSK21" s="41"/>
      <c r="CSL21" s="41"/>
      <c r="CSM21" s="41"/>
      <c r="CSN21" s="41"/>
      <c r="CSO21" s="41"/>
      <c r="CSP21" s="41"/>
      <c r="CSQ21" s="41"/>
      <c r="CSR21" s="41"/>
      <c r="CSS21" s="41"/>
      <c r="CST21" s="41"/>
      <c r="CSU21" s="41"/>
      <c r="CSV21" s="41"/>
      <c r="CSW21" s="41"/>
      <c r="CSX21" s="41"/>
      <c r="CSY21" s="41"/>
      <c r="CSZ21" s="41"/>
      <c r="CTA21" s="41"/>
      <c r="CTB21" s="41"/>
      <c r="CTC21" s="41"/>
      <c r="CTD21" s="41"/>
      <c r="CTE21" s="41"/>
      <c r="CTF21" s="41"/>
      <c r="CTG21" s="41"/>
      <c r="CTH21" s="41"/>
      <c r="CTI21" s="41"/>
      <c r="CTJ21" s="41"/>
      <c r="CTK21" s="41"/>
      <c r="CTL21" s="41"/>
      <c r="CTM21" s="41"/>
      <c r="CTN21" s="41"/>
      <c r="CTO21" s="41"/>
      <c r="CTP21" s="41"/>
      <c r="CTQ21" s="41"/>
      <c r="CTR21" s="41"/>
      <c r="CTS21" s="41"/>
      <c r="CTT21" s="41"/>
      <c r="CTU21" s="41"/>
      <c r="CTV21" s="41"/>
      <c r="CTW21" s="41"/>
      <c r="CTX21" s="41"/>
      <c r="CTY21" s="41"/>
      <c r="CTZ21" s="41"/>
      <c r="CUA21" s="41"/>
      <c r="CUB21" s="41"/>
      <c r="CUC21" s="41"/>
      <c r="CUD21" s="41"/>
      <c r="CUE21" s="41"/>
      <c r="CUF21" s="41"/>
      <c r="CUG21" s="41"/>
      <c r="CUH21" s="41"/>
      <c r="CUI21" s="41"/>
      <c r="CUJ21" s="41"/>
      <c r="CUK21" s="41"/>
      <c r="CUL21" s="41"/>
      <c r="CUM21" s="41"/>
      <c r="CUN21" s="41"/>
      <c r="CUO21" s="41"/>
      <c r="CUP21" s="41"/>
      <c r="CUQ21" s="41"/>
      <c r="CUR21" s="41"/>
      <c r="CUS21" s="41"/>
      <c r="CUT21" s="41"/>
      <c r="CUU21" s="41"/>
      <c r="CUV21" s="41"/>
      <c r="CUW21" s="41"/>
      <c r="CUX21" s="41"/>
      <c r="CUY21" s="41"/>
      <c r="CUZ21" s="41"/>
      <c r="CVA21" s="41"/>
      <c r="CVB21" s="41"/>
      <c r="CVC21" s="41"/>
      <c r="CVD21" s="41"/>
      <c r="CVE21" s="41"/>
      <c r="CVF21" s="41"/>
      <c r="CVG21" s="41"/>
      <c r="CVH21" s="41"/>
      <c r="CVI21" s="41"/>
      <c r="CVJ21" s="41"/>
      <c r="CVK21" s="41"/>
      <c r="CVL21" s="41"/>
      <c r="CVM21" s="41"/>
      <c r="CVN21" s="41"/>
      <c r="CVO21" s="41"/>
      <c r="CVP21" s="41"/>
      <c r="CVQ21" s="41"/>
      <c r="CVR21" s="41"/>
      <c r="CVS21" s="41"/>
      <c r="CVT21" s="41"/>
      <c r="CVU21" s="41"/>
      <c r="CVV21" s="41"/>
      <c r="CVW21" s="41"/>
      <c r="CVX21" s="41"/>
      <c r="CVY21" s="41"/>
      <c r="CVZ21" s="41"/>
      <c r="CWA21" s="41"/>
      <c r="CWB21" s="41"/>
      <c r="CWC21" s="41"/>
      <c r="CWD21" s="41"/>
      <c r="CWE21" s="41"/>
      <c r="CWF21" s="41"/>
      <c r="CWG21" s="41"/>
      <c r="CWH21" s="41"/>
      <c r="CWI21" s="41"/>
      <c r="CWJ21" s="41"/>
      <c r="CWK21" s="41"/>
      <c r="CWL21" s="41"/>
      <c r="CWM21" s="41"/>
      <c r="CWN21" s="41"/>
      <c r="CWO21" s="41"/>
      <c r="CWP21" s="41"/>
      <c r="CWQ21" s="41"/>
      <c r="CWR21" s="41"/>
      <c r="CWS21" s="41"/>
      <c r="CWT21" s="41"/>
      <c r="CWU21" s="41"/>
      <c r="CWV21" s="41"/>
      <c r="CWW21" s="41"/>
      <c r="CWX21" s="41"/>
      <c r="CWY21" s="41"/>
      <c r="CWZ21" s="41"/>
      <c r="CXA21" s="41"/>
      <c r="CXB21" s="41"/>
      <c r="CXC21" s="41"/>
      <c r="CXD21" s="41"/>
      <c r="CXE21" s="41"/>
      <c r="CXF21" s="41"/>
      <c r="CXG21" s="41"/>
      <c r="CXH21" s="41"/>
      <c r="CXI21" s="41"/>
      <c r="CXJ21" s="41"/>
      <c r="CXK21" s="41"/>
      <c r="CXL21" s="41"/>
      <c r="CXM21" s="41"/>
      <c r="CXN21" s="41"/>
      <c r="CXO21" s="41"/>
      <c r="CXP21" s="41"/>
      <c r="CXQ21" s="41"/>
      <c r="CXR21" s="41"/>
      <c r="CXS21" s="41"/>
      <c r="CXT21" s="41"/>
      <c r="CXU21" s="41"/>
      <c r="CXV21" s="41"/>
      <c r="CXW21" s="41"/>
      <c r="CXX21" s="41"/>
      <c r="CXY21" s="41"/>
      <c r="CXZ21" s="41"/>
      <c r="CYA21" s="41"/>
      <c r="CYB21" s="41"/>
      <c r="CYC21" s="41"/>
      <c r="CYD21" s="41"/>
      <c r="CYE21" s="41"/>
      <c r="CYF21" s="41"/>
      <c r="CYG21" s="41"/>
      <c r="CYH21" s="41"/>
      <c r="CYI21" s="41"/>
      <c r="CYJ21" s="41"/>
      <c r="CYK21" s="41"/>
      <c r="CYL21" s="41"/>
      <c r="CYM21" s="41"/>
      <c r="CYN21" s="41"/>
      <c r="CYO21" s="41"/>
      <c r="CYP21" s="41"/>
      <c r="CYQ21" s="41"/>
      <c r="CYR21" s="41"/>
      <c r="CYS21" s="41"/>
      <c r="CYT21" s="41"/>
      <c r="CYU21" s="41"/>
      <c r="CYV21" s="41"/>
      <c r="CYW21" s="41"/>
      <c r="CYX21" s="41"/>
      <c r="CYY21" s="41"/>
      <c r="CYZ21" s="41"/>
      <c r="CZA21" s="41"/>
      <c r="CZB21" s="41"/>
      <c r="CZC21" s="41"/>
      <c r="CZD21" s="41"/>
      <c r="CZE21" s="41"/>
      <c r="CZF21" s="41"/>
      <c r="CZG21" s="41"/>
      <c r="CZH21" s="41"/>
      <c r="CZI21" s="41"/>
      <c r="CZJ21" s="41"/>
      <c r="CZK21" s="41"/>
      <c r="CZL21" s="41"/>
      <c r="CZM21" s="41"/>
      <c r="CZN21" s="41"/>
      <c r="CZO21" s="41"/>
      <c r="CZP21" s="41"/>
      <c r="CZQ21" s="41"/>
      <c r="CZR21" s="41"/>
      <c r="CZS21" s="41"/>
      <c r="CZT21" s="41"/>
      <c r="CZU21" s="41"/>
      <c r="CZV21" s="41"/>
      <c r="CZW21" s="41"/>
      <c r="CZX21" s="41"/>
      <c r="CZY21" s="41"/>
      <c r="CZZ21" s="41"/>
      <c r="DAA21" s="41"/>
      <c r="DAB21" s="41"/>
      <c r="DAC21" s="41"/>
      <c r="DAD21" s="41"/>
      <c r="DAE21" s="41"/>
      <c r="DAF21" s="41"/>
      <c r="DAG21" s="41"/>
      <c r="DAH21" s="41"/>
      <c r="DAI21" s="41"/>
      <c r="DAJ21" s="41"/>
      <c r="DAK21" s="41"/>
      <c r="DAL21" s="41"/>
      <c r="DAM21" s="41"/>
      <c r="DAN21" s="41"/>
      <c r="DAO21" s="41"/>
      <c r="DAP21" s="41"/>
      <c r="DAQ21" s="41"/>
      <c r="DAR21" s="41"/>
      <c r="DAS21" s="41"/>
      <c r="DAT21" s="41"/>
      <c r="DAU21" s="41"/>
      <c r="DAV21" s="41"/>
      <c r="DAW21" s="41"/>
      <c r="DAX21" s="41"/>
      <c r="DAY21" s="41"/>
      <c r="DAZ21" s="41"/>
      <c r="DBA21" s="41"/>
      <c r="DBB21" s="41"/>
      <c r="DBC21" s="41"/>
      <c r="DBD21" s="41"/>
      <c r="DBE21" s="41"/>
      <c r="DBF21" s="41"/>
      <c r="DBG21" s="41"/>
      <c r="DBH21" s="41"/>
      <c r="DBI21" s="41"/>
      <c r="DBJ21" s="41"/>
      <c r="DBK21" s="41"/>
      <c r="DBL21" s="41"/>
      <c r="DBM21" s="41"/>
      <c r="DBN21" s="41"/>
      <c r="DBO21" s="41"/>
      <c r="DBP21" s="41"/>
      <c r="DBQ21" s="41"/>
      <c r="DBR21" s="41"/>
      <c r="DBS21" s="41"/>
      <c r="DBT21" s="41"/>
      <c r="DBU21" s="41"/>
      <c r="DBV21" s="41"/>
      <c r="DBW21" s="41"/>
      <c r="DBX21" s="41"/>
      <c r="DBY21" s="41"/>
      <c r="DBZ21" s="41"/>
      <c r="DCA21" s="41"/>
      <c r="DCB21" s="41"/>
      <c r="DCC21" s="41"/>
      <c r="DCD21" s="41"/>
      <c r="DCE21" s="41"/>
      <c r="DCF21" s="41"/>
      <c r="DCG21" s="41"/>
      <c r="DCH21" s="41"/>
      <c r="DCI21" s="41"/>
      <c r="DCJ21" s="41"/>
      <c r="DCK21" s="41"/>
      <c r="DCL21" s="41"/>
      <c r="DCM21" s="41"/>
      <c r="DCN21" s="41"/>
      <c r="DCO21" s="41"/>
      <c r="DCP21" s="41"/>
      <c r="DCQ21" s="41"/>
      <c r="DCR21" s="41"/>
      <c r="DCS21" s="41"/>
      <c r="DCT21" s="41"/>
      <c r="DCU21" s="41"/>
      <c r="DCV21" s="41"/>
      <c r="DCW21" s="41"/>
      <c r="DCX21" s="41"/>
      <c r="DCY21" s="41"/>
      <c r="DCZ21" s="41"/>
      <c r="DDA21" s="41"/>
      <c r="DDB21" s="41"/>
      <c r="DDC21" s="41"/>
      <c r="DDD21" s="41"/>
      <c r="DDE21" s="41"/>
      <c r="DDF21" s="41"/>
      <c r="DDG21" s="41"/>
      <c r="DDH21" s="41"/>
      <c r="DDI21" s="41"/>
      <c r="DDJ21" s="41"/>
      <c r="DDK21" s="41"/>
      <c r="DDL21" s="41"/>
      <c r="DDM21" s="41"/>
      <c r="DDN21" s="41"/>
      <c r="DDO21" s="41"/>
      <c r="DDP21" s="41"/>
      <c r="DDQ21" s="41"/>
      <c r="DDR21" s="41"/>
      <c r="DDS21" s="41"/>
      <c r="DDT21" s="41"/>
      <c r="DDU21" s="41"/>
      <c r="DDV21" s="41"/>
      <c r="DDW21" s="41"/>
      <c r="DDX21" s="41"/>
      <c r="DDY21" s="41"/>
      <c r="DDZ21" s="41"/>
      <c r="DEA21" s="41"/>
      <c r="DEB21" s="41"/>
      <c r="DEC21" s="41"/>
      <c r="DED21" s="41"/>
      <c r="DEE21" s="41"/>
      <c r="DEF21" s="41"/>
      <c r="DEG21" s="41"/>
      <c r="DEH21" s="41"/>
      <c r="DEI21" s="41"/>
      <c r="DEJ21" s="41"/>
      <c r="DEK21" s="41"/>
      <c r="DEL21" s="41"/>
      <c r="DEM21" s="41"/>
      <c r="DEN21" s="41"/>
      <c r="DEO21" s="41"/>
      <c r="DEP21" s="41"/>
      <c r="DEQ21" s="41"/>
      <c r="DER21" s="41"/>
      <c r="DES21" s="41"/>
      <c r="DET21" s="41"/>
      <c r="DEU21" s="41"/>
      <c r="DEV21" s="41"/>
      <c r="DEW21" s="41"/>
      <c r="DEX21" s="41"/>
      <c r="DEY21" s="41"/>
      <c r="DEZ21" s="41"/>
      <c r="DFA21" s="41"/>
      <c r="DFB21" s="41"/>
      <c r="DFC21" s="41"/>
      <c r="DFD21" s="41"/>
      <c r="DFE21" s="41"/>
      <c r="DFF21" s="41"/>
      <c r="DFG21" s="41"/>
      <c r="DFH21" s="41"/>
      <c r="DFI21" s="41"/>
      <c r="DFJ21" s="41"/>
      <c r="DFK21" s="41"/>
      <c r="DFL21" s="41"/>
      <c r="DFM21" s="41"/>
      <c r="DFN21" s="41"/>
      <c r="DFO21" s="41"/>
      <c r="DFP21" s="41"/>
      <c r="DFQ21" s="41"/>
      <c r="DFR21" s="41"/>
      <c r="DFS21" s="41"/>
      <c r="DFT21" s="41"/>
      <c r="DFU21" s="41"/>
      <c r="DFV21" s="41"/>
      <c r="DFW21" s="41"/>
      <c r="DFX21" s="41"/>
      <c r="DFY21" s="41"/>
      <c r="DFZ21" s="41"/>
      <c r="DGA21" s="41"/>
      <c r="DGB21" s="41"/>
      <c r="DGC21" s="41"/>
      <c r="DGD21" s="41"/>
      <c r="DGE21" s="41"/>
      <c r="DGF21" s="41"/>
      <c r="DGG21" s="41"/>
      <c r="DGH21" s="41"/>
      <c r="DGI21" s="41"/>
      <c r="DGJ21" s="41"/>
      <c r="DGK21" s="41"/>
      <c r="DGL21" s="41"/>
      <c r="DGM21" s="41"/>
      <c r="DGN21" s="41"/>
      <c r="DGO21" s="41"/>
      <c r="DGP21" s="41"/>
      <c r="DGQ21" s="41"/>
      <c r="DGR21" s="41"/>
      <c r="DGS21" s="41"/>
      <c r="DGT21" s="41"/>
      <c r="DGU21" s="41"/>
      <c r="DGV21" s="41"/>
      <c r="DGW21" s="41"/>
      <c r="DGX21" s="41"/>
      <c r="DGY21" s="41"/>
      <c r="DGZ21" s="41"/>
      <c r="DHA21" s="41"/>
      <c r="DHB21" s="41"/>
      <c r="DHC21" s="41"/>
      <c r="DHD21" s="41"/>
      <c r="DHE21" s="41"/>
      <c r="DHF21" s="41"/>
      <c r="DHG21" s="41"/>
      <c r="DHH21" s="41"/>
      <c r="DHI21" s="41"/>
      <c r="DHJ21" s="41"/>
      <c r="DHK21" s="41"/>
      <c r="DHL21" s="41"/>
      <c r="DHM21" s="41"/>
      <c r="DHN21" s="41"/>
      <c r="DHO21" s="41"/>
      <c r="DHP21" s="41"/>
      <c r="DHQ21" s="41"/>
      <c r="DHR21" s="41"/>
      <c r="DHS21" s="41"/>
      <c r="DHT21" s="41"/>
      <c r="DHU21" s="41"/>
      <c r="DHV21" s="41"/>
      <c r="DHW21" s="41"/>
      <c r="DHX21" s="41"/>
      <c r="DHY21" s="41"/>
      <c r="DHZ21" s="41"/>
      <c r="DIA21" s="41"/>
      <c r="DIB21" s="41"/>
      <c r="DIC21" s="41"/>
      <c r="DID21" s="41"/>
      <c r="DIE21" s="41"/>
      <c r="DIF21" s="41"/>
      <c r="DIG21" s="41"/>
      <c r="DIH21" s="41"/>
      <c r="DII21" s="41"/>
      <c r="DIJ21" s="41"/>
      <c r="DIK21" s="41"/>
      <c r="DIL21" s="41"/>
      <c r="DIM21" s="41"/>
      <c r="DIN21" s="41"/>
      <c r="DIO21" s="41"/>
      <c r="DIP21" s="41"/>
      <c r="DIQ21" s="41"/>
      <c r="DIR21" s="41"/>
      <c r="DIS21" s="41"/>
      <c r="DIT21" s="41"/>
      <c r="DIU21" s="41"/>
      <c r="DIV21" s="41"/>
      <c r="DIW21" s="41"/>
      <c r="DIX21" s="41"/>
      <c r="DIY21" s="41"/>
      <c r="DIZ21" s="41"/>
      <c r="DJA21" s="41"/>
      <c r="DJB21" s="41"/>
      <c r="DJC21" s="41"/>
      <c r="DJD21" s="41"/>
      <c r="DJE21" s="41"/>
      <c r="DJF21" s="41"/>
      <c r="DJG21" s="41"/>
      <c r="DJH21" s="41"/>
      <c r="DJI21" s="41"/>
      <c r="DJJ21" s="41"/>
      <c r="DJK21" s="41"/>
      <c r="DJL21" s="41"/>
      <c r="DJM21" s="41"/>
      <c r="DJN21" s="41"/>
      <c r="DJO21" s="41"/>
      <c r="DJP21" s="41"/>
      <c r="DJQ21" s="41"/>
      <c r="DJR21" s="41"/>
      <c r="DJS21" s="41"/>
      <c r="DJT21" s="41"/>
      <c r="DJU21" s="41"/>
      <c r="DJV21" s="41"/>
      <c r="DJW21" s="41"/>
      <c r="DJX21" s="41"/>
      <c r="DJY21" s="41"/>
      <c r="DJZ21" s="41"/>
      <c r="DKA21" s="41"/>
      <c r="DKB21" s="41"/>
      <c r="DKC21" s="41"/>
      <c r="DKD21" s="41"/>
      <c r="DKE21" s="41"/>
      <c r="DKF21" s="41"/>
      <c r="DKG21" s="41"/>
      <c r="DKH21" s="41"/>
      <c r="DKI21" s="41"/>
      <c r="DKJ21" s="41"/>
      <c r="DKK21" s="41"/>
      <c r="DKL21" s="41"/>
      <c r="DKM21" s="41"/>
      <c r="DKN21" s="41"/>
      <c r="DKO21" s="41"/>
      <c r="DKP21" s="41"/>
      <c r="DKQ21" s="41"/>
      <c r="DKR21" s="41"/>
      <c r="DKS21" s="41"/>
      <c r="DKT21" s="41"/>
      <c r="DKU21" s="41"/>
      <c r="DKV21" s="41"/>
      <c r="DKW21" s="41"/>
      <c r="DKX21" s="41"/>
      <c r="DKY21" s="41"/>
      <c r="DKZ21" s="41"/>
      <c r="DLA21" s="41"/>
      <c r="DLB21" s="41"/>
      <c r="DLC21" s="41"/>
      <c r="DLD21" s="41"/>
      <c r="DLE21" s="41"/>
      <c r="DLF21" s="41"/>
      <c r="DLG21" s="41"/>
      <c r="DLH21" s="41"/>
      <c r="DLI21" s="41"/>
      <c r="DLJ21" s="41"/>
      <c r="DLK21" s="41"/>
      <c r="DLL21" s="41"/>
      <c r="DLM21" s="41"/>
      <c r="DLN21" s="41"/>
      <c r="DLO21" s="41"/>
      <c r="DLP21" s="41"/>
      <c r="DLQ21" s="41"/>
      <c r="DLR21" s="41"/>
      <c r="DLS21" s="41"/>
      <c r="DLT21" s="41"/>
      <c r="DLU21" s="41"/>
      <c r="DLV21" s="41"/>
      <c r="DLW21" s="41"/>
      <c r="DLX21" s="41"/>
      <c r="DLY21" s="41"/>
      <c r="DLZ21" s="41"/>
      <c r="DMA21" s="41"/>
      <c r="DMB21" s="41"/>
      <c r="DMC21" s="41"/>
      <c r="DMD21" s="41"/>
      <c r="DME21" s="41"/>
      <c r="DMF21" s="41"/>
      <c r="DMG21" s="41"/>
      <c r="DMH21" s="41"/>
      <c r="DMI21" s="41"/>
      <c r="DMJ21" s="41"/>
      <c r="DMK21" s="41"/>
      <c r="DML21" s="41"/>
      <c r="DMM21" s="41"/>
      <c r="DMN21" s="41"/>
      <c r="DMO21" s="41"/>
      <c r="DMP21" s="41"/>
      <c r="DMQ21" s="41"/>
      <c r="DMR21" s="41"/>
      <c r="DMS21" s="41"/>
      <c r="DMT21" s="41"/>
      <c r="DMU21" s="41"/>
      <c r="DMV21" s="41"/>
      <c r="DMW21" s="41"/>
      <c r="DMX21" s="41"/>
      <c r="DMY21" s="41"/>
      <c r="DMZ21" s="41"/>
      <c r="DNA21" s="41"/>
      <c r="DNB21" s="41"/>
      <c r="DNC21" s="41"/>
      <c r="DND21" s="41"/>
      <c r="DNE21" s="41"/>
      <c r="DNF21" s="41"/>
      <c r="DNG21" s="41"/>
      <c r="DNH21" s="41"/>
      <c r="DNI21" s="41"/>
      <c r="DNJ21" s="41"/>
      <c r="DNK21" s="41"/>
      <c r="DNL21" s="41"/>
      <c r="DNM21" s="41"/>
      <c r="DNN21" s="41"/>
      <c r="DNO21" s="41"/>
      <c r="DNP21" s="41"/>
      <c r="DNQ21" s="41"/>
      <c r="DNR21" s="41"/>
      <c r="DNS21" s="41"/>
      <c r="DNT21" s="41"/>
      <c r="DNU21" s="41"/>
      <c r="DNV21" s="41"/>
      <c r="DNW21" s="41"/>
      <c r="DNX21" s="41"/>
      <c r="DNY21" s="41"/>
      <c r="DNZ21" s="41"/>
      <c r="DOA21" s="41"/>
      <c r="DOB21" s="41"/>
      <c r="DOC21" s="41"/>
      <c r="DOD21" s="41"/>
      <c r="DOE21" s="41"/>
      <c r="DOF21" s="41"/>
      <c r="DOG21" s="41"/>
      <c r="DOH21" s="41"/>
      <c r="DOI21" s="41"/>
      <c r="DOJ21" s="41"/>
      <c r="DOK21" s="41"/>
      <c r="DOL21" s="41"/>
      <c r="DOM21" s="41"/>
      <c r="DON21" s="41"/>
      <c r="DOO21" s="41"/>
      <c r="DOP21" s="41"/>
      <c r="DOQ21" s="41"/>
      <c r="DOR21" s="41"/>
      <c r="DOS21" s="41"/>
      <c r="DOT21" s="41"/>
      <c r="DOU21" s="41"/>
      <c r="DOV21" s="41"/>
      <c r="DOW21" s="41"/>
      <c r="DOX21" s="41"/>
      <c r="DOY21" s="41"/>
      <c r="DOZ21" s="41"/>
      <c r="DPA21" s="41"/>
      <c r="DPB21" s="41"/>
      <c r="DPC21" s="41"/>
      <c r="DPD21" s="41"/>
      <c r="DPE21" s="41"/>
      <c r="DPF21" s="41"/>
      <c r="DPG21" s="41"/>
      <c r="DPH21" s="41"/>
      <c r="DPI21" s="41"/>
      <c r="DPJ21" s="41"/>
      <c r="DPK21" s="41"/>
      <c r="DPL21" s="41"/>
      <c r="DPM21" s="41"/>
      <c r="DPN21" s="41"/>
      <c r="DPO21" s="41"/>
      <c r="DPP21" s="41"/>
      <c r="DPQ21" s="41"/>
      <c r="DPR21" s="41"/>
      <c r="DPS21" s="41"/>
      <c r="DPT21" s="41"/>
      <c r="DPU21" s="41"/>
      <c r="DPV21" s="41"/>
      <c r="DPW21" s="41"/>
      <c r="DPX21" s="41"/>
      <c r="DPY21" s="41"/>
      <c r="DPZ21" s="41"/>
      <c r="DQA21" s="41"/>
      <c r="DQB21" s="41"/>
      <c r="DQC21" s="41"/>
      <c r="DQD21" s="41"/>
      <c r="DQE21" s="41"/>
      <c r="DQF21" s="41"/>
      <c r="DQG21" s="41"/>
      <c r="DQH21" s="41"/>
      <c r="DQI21" s="41"/>
      <c r="DQJ21" s="41"/>
      <c r="DQK21" s="41"/>
      <c r="DQL21" s="41"/>
      <c r="DQM21" s="41"/>
      <c r="DQN21" s="41"/>
      <c r="DQO21" s="41"/>
      <c r="DQP21" s="41"/>
      <c r="DQQ21" s="41"/>
      <c r="DQR21" s="41"/>
      <c r="DQS21" s="41"/>
      <c r="DQT21" s="41"/>
      <c r="DQU21" s="41"/>
      <c r="DQV21" s="41"/>
      <c r="DQW21" s="41"/>
      <c r="DQX21" s="41"/>
      <c r="DQY21" s="41"/>
      <c r="DQZ21" s="41"/>
      <c r="DRA21" s="41"/>
      <c r="DRB21" s="41"/>
      <c r="DRC21" s="41"/>
      <c r="DRD21" s="41"/>
      <c r="DRE21" s="41"/>
      <c r="DRF21" s="41"/>
      <c r="DRG21" s="41"/>
      <c r="DRH21" s="41"/>
      <c r="DRI21" s="41"/>
      <c r="DRJ21" s="41"/>
      <c r="DRK21" s="41"/>
      <c r="DRL21" s="41"/>
      <c r="DRM21" s="41"/>
      <c r="DRN21" s="41"/>
      <c r="DRO21" s="41"/>
      <c r="DRP21" s="41"/>
      <c r="DRQ21" s="41"/>
      <c r="DRR21" s="41"/>
      <c r="DRS21" s="41"/>
      <c r="DRT21" s="41"/>
      <c r="DRU21" s="41"/>
      <c r="DRV21" s="41"/>
      <c r="DRW21" s="41"/>
      <c r="DRX21" s="41"/>
      <c r="DRY21" s="41"/>
      <c r="DRZ21" s="41"/>
      <c r="DSA21" s="41"/>
      <c r="DSB21" s="41"/>
      <c r="DSC21" s="41"/>
      <c r="DSD21" s="41"/>
      <c r="DSE21" s="41"/>
      <c r="DSF21" s="41"/>
      <c r="DSG21" s="41"/>
      <c r="DSH21" s="41"/>
      <c r="DSI21" s="41"/>
      <c r="DSJ21" s="41"/>
      <c r="DSK21" s="41"/>
      <c r="DSL21" s="41"/>
      <c r="DSM21" s="41"/>
      <c r="DSN21" s="41"/>
      <c r="DSO21" s="41"/>
      <c r="DSP21" s="41"/>
      <c r="DSQ21" s="41"/>
      <c r="DSR21" s="41"/>
      <c r="DSS21" s="41"/>
      <c r="DST21" s="41"/>
      <c r="DSU21" s="41"/>
      <c r="DSV21" s="41"/>
      <c r="DSW21" s="41"/>
      <c r="DSX21" s="41"/>
      <c r="DSY21" s="41"/>
      <c r="DSZ21" s="41"/>
      <c r="DTA21" s="41"/>
      <c r="DTB21" s="41"/>
      <c r="DTC21" s="41"/>
      <c r="DTD21" s="41"/>
      <c r="DTE21" s="41"/>
      <c r="DTF21" s="41"/>
      <c r="DTG21" s="41"/>
      <c r="DTH21" s="41"/>
      <c r="DTI21" s="41"/>
      <c r="DTJ21" s="41"/>
      <c r="DTK21" s="41"/>
      <c r="DTL21" s="41"/>
      <c r="DTM21" s="41"/>
      <c r="DTN21" s="41"/>
      <c r="DTO21" s="41"/>
      <c r="DTP21" s="41"/>
      <c r="DTQ21" s="41"/>
      <c r="DTR21" s="41"/>
      <c r="DTS21" s="41"/>
      <c r="DTT21" s="41"/>
      <c r="DTU21" s="41"/>
      <c r="DTV21" s="41"/>
      <c r="DTW21" s="41"/>
      <c r="DTX21" s="41"/>
      <c r="DTY21" s="41"/>
      <c r="DTZ21" s="41"/>
      <c r="DUA21" s="41"/>
      <c r="DUB21" s="41"/>
      <c r="DUC21" s="41"/>
      <c r="DUD21" s="41"/>
      <c r="DUE21" s="41"/>
      <c r="DUF21" s="41"/>
      <c r="DUG21" s="41"/>
      <c r="DUH21" s="41"/>
      <c r="DUI21" s="41"/>
      <c r="DUJ21" s="41"/>
      <c r="DUK21" s="41"/>
      <c r="DUL21" s="41"/>
      <c r="DUM21" s="41"/>
      <c r="DUN21" s="41"/>
      <c r="DUO21" s="41"/>
      <c r="DUP21" s="41"/>
      <c r="DUQ21" s="41"/>
      <c r="DUR21" s="41"/>
      <c r="DUS21" s="41"/>
      <c r="DUT21" s="41"/>
      <c r="DUU21" s="41"/>
      <c r="DUV21" s="41"/>
      <c r="DUW21" s="41"/>
      <c r="DUX21" s="41"/>
      <c r="DUY21" s="41"/>
      <c r="DUZ21" s="41"/>
      <c r="DVA21" s="41"/>
      <c r="DVB21" s="41"/>
      <c r="DVC21" s="41"/>
      <c r="DVD21" s="41"/>
      <c r="DVE21" s="41"/>
      <c r="DVF21" s="41"/>
      <c r="DVG21" s="41"/>
      <c r="DVH21" s="41"/>
      <c r="DVI21" s="41"/>
      <c r="DVJ21" s="41"/>
      <c r="DVK21" s="41"/>
      <c r="DVL21" s="41"/>
      <c r="DVM21" s="41"/>
      <c r="DVN21" s="41"/>
      <c r="DVO21" s="41"/>
      <c r="DVP21" s="41"/>
      <c r="DVQ21" s="41"/>
      <c r="DVR21" s="41"/>
      <c r="DVS21" s="41"/>
      <c r="DVT21" s="41"/>
      <c r="DVU21" s="41"/>
      <c r="DVV21" s="41"/>
      <c r="DVW21" s="41"/>
      <c r="DVX21" s="41"/>
      <c r="DVY21" s="41"/>
      <c r="DVZ21" s="41"/>
      <c r="DWA21" s="41"/>
      <c r="DWB21" s="41"/>
      <c r="DWC21" s="41"/>
      <c r="DWD21" s="41"/>
      <c r="DWE21" s="41"/>
      <c r="DWF21" s="41"/>
      <c r="DWG21" s="41"/>
      <c r="DWH21" s="41"/>
      <c r="DWI21" s="41"/>
      <c r="DWJ21" s="41"/>
      <c r="DWK21" s="41"/>
      <c r="DWL21" s="41"/>
      <c r="DWM21" s="41"/>
      <c r="DWN21" s="41"/>
      <c r="DWO21" s="41"/>
      <c r="DWP21" s="41"/>
      <c r="DWQ21" s="41"/>
      <c r="DWR21" s="41"/>
      <c r="DWS21" s="41"/>
      <c r="DWT21" s="41"/>
      <c r="DWU21" s="41"/>
      <c r="DWV21" s="41"/>
      <c r="DWW21" s="41"/>
      <c r="DWX21" s="41"/>
      <c r="DWY21" s="41"/>
      <c r="DWZ21" s="41"/>
      <c r="DXA21" s="41"/>
      <c r="DXB21" s="41"/>
      <c r="DXC21" s="41"/>
      <c r="DXD21" s="41"/>
      <c r="DXE21" s="41"/>
      <c r="DXF21" s="41"/>
      <c r="DXG21" s="41"/>
      <c r="DXH21" s="41"/>
      <c r="DXI21" s="41"/>
      <c r="DXJ21" s="41"/>
      <c r="DXK21" s="41"/>
      <c r="DXL21" s="41"/>
      <c r="DXM21" s="41"/>
      <c r="DXN21" s="41"/>
      <c r="DXO21" s="41"/>
      <c r="DXP21" s="41"/>
      <c r="DXQ21" s="41"/>
      <c r="DXR21" s="41"/>
      <c r="DXS21" s="41"/>
      <c r="DXT21" s="41"/>
      <c r="DXU21" s="41"/>
      <c r="DXV21" s="41"/>
      <c r="DXW21" s="41"/>
      <c r="DXX21" s="41"/>
      <c r="DXY21" s="41"/>
      <c r="DXZ21" s="41"/>
      <c r="DYA21" s="41"/>
      <c r="DYB21" s="41"/>
      <c r="DYC21" s="41"/>
      <c r="DYD21" s="41"/>
      <c r="DYE21" s="41"/>
      <c r="DYF21" s="41"/>
      <c r="DYG21" s="41"/>
      <c r="DYH21" s="41"/>
      <c r="DYI21" s="41"/>
      <c r="DYJ21" s="41"/>
      <c r="DYK21" s="41"/>
      <c r="DYL21" s="41"/>
      <c r="DYM21" s="41"/>
      <c r="DYN21" s="41"/>
      <c r="DYO21" s="41"/>
      <c r="DYP21" s="41"/>
      <c r="DYQ21" s="41"/>
      <c r="DYR21" s="41"/>
      <c r="DYS21" s="41"/>
      <c r="DYT21" s="41"/>
      <c r="DYU21" s="41"/>
      <c r="DYV21" s="41"/>
      <c r="DYW21" s="41"/>
      <c r="DYX21" s="41"/>
      <c r="DYY21" s="41"/>
      <c r="DYZ21" s="41"/>
      <c r="DZA21" s="41"/>
      <c r="DZB21" s="41"/>
      <c r="DZC21" s="41"/>
      <c r="DZD21" s="41"/>
      <c r="DZE21" s="41"/>
      <c r="DZF21" s="41"/>
      <c r="DZG21" s="41"/>
      <c r="DZH21" s="41"/>
      <c r="DZI21" s="41"/>
      <c r="DZJ21" s="41"/>
      <c r="DZK21" s="41"/>
      <c r="DZL21" s="41"/>
      <c r="DZM21" s="41"/>
      <c r="DZN21" s="41"/>
      <c r="DZO21" s="41"/>
      <c r="DZP21" s="41"/>
      <c r="DZQ21" s="41"/>
      <c r="DZR21" s="41"/>
      <c r="DZS21" s="41"/>
      <c r="DZT21" s="41"/>
      <c r="DZU21" s="41"/>
      <c r="DZV21" s="41"/>
      <c r="DZW21" s="41"/>
      <c r="DZX21" s="41"/>
      <c r="DZY21" s="41"/>
      <c r="DZZ21" s="41"/>
      <c r="EAA21" s="41"/>
      <c r="EAB21" s="41"/>
      <c r="EAC21" s="41"/>
      <c r="EAD21" s="41"/>
      <c r="EAE21" s="41"/>
      <c r="EAF21" s="41"/>
      <c r="EAG21" s="41"/>
      <c r="EAH21" s="41"/>
      <c r="EAI21" s="41"/>
      <c r="EAJ21" s="41"/>
      <c r="EAK21" s="41"/>
      <c r="EAL21" s="41"/>
      <c r="EAM21" s="41"/>
      <c r="EAN21" s="41"/>
      <c r="EAO21" s="41"/>
      <c r="EAP21" s="41"/>
      <c r="EAQ21" s="41"/>
      <c r="EAR21" s="41"/>
      <c r="EAS21" s="41"/>
      <c r="EAT21" s="41"/>
      <c r="EAU21" s="41"/>
      <c r="EAV21" s="41"/>
      <c r="EAW21" s="41"/>
      <c r="EAX21" s="41"/>
      <c r="EAY21" s="41"/>
      <c r="EAZ21" s="41"/>
      <c r="EBA21" s="41"/>
      <c r="EBB21" s="41"/>
      <c r="EBC21" s="41"/>
      <c r="EBD21" s="41"/>
      <c r="EBE21" s="41"/>
      <c r="EBF21" s="41"/>
      <c r="EBG21" s="41"/>
      <c r="EBH21" s="41"/>
      <c r="EBI21" s="41"/>
      <c r="EBJ21" s="41"/>
      <c r="EBK21" s="41"/>
      <c r="EBL21" s="41"/>
      <c r="EBM21" s="41"/>
      <c r="EBN21" s="41"/>
      <c r="EBO21" s="41"/>
      <c r="EBP21" s="41"/>
      <c r="EBQ21" s="41"/>
      <c r="EBR21" s="41"/>
      <c r="EBS21" s="41"/>
      <c r="EBT21" s="41"/>
      <c r="EBU21" s="41"/>
      <c r="EBV21" s="41"/>
      <c r="EBW21" s="41"/>
      <c r="EBX21" s="41"/>
      <c r="EBY21" s="41"/>
      <c r="EBZ21" s="41"/>
      <c r="ECA21" s="41"/>
      <c r="ECB21" s="41"/>
      <c r="ECC21" s="41"/>
      <c r="ECD21" s="41"/>
      <c r="ECE21" s="41"/>
      <c r="ECF21" s="41"/>
      <c r="ECG21" s="41"/>
      <c r="ECH21" s="41"/>
      <c r="ECI21" s="41"/>
      <c r="ECJ21" s="41"/>
      <c r="ECK21" s="41"/>
      <c r="ECL21" s="41"/>
      <c r="ECM21" s="41"/>
      <c r="ECN21" s="41"/>
      <c r="ECO21" s="41"/>
      <c r="ECP21" s="41"/>
      <c r="ECQ21" s="41"/>
      <c r="ECR21" s="41"/>
      <c r="ECS21" s="41"/>
      <c r="ECT21" s="41"/>
      <c r="ECU21" s="41"/>
      <c r="ECV21" s="41"/>
      <c r="ECW21" s="41"/>
      <c r="ECX21" s="41"/>
      <c r="ECY21" s="41"/>
      <c r="ECZ21" s="41"/>
      <c r="EDA21" s="41"/>
      <c r="EDB21" s="41"/>
      <c r="EDC21" s="41"/>
      <c r="EDD21" s="41"/>
      <c r="EDE21" s="41"/>
      <c r="EDF21" s="41"/>
      <c r="EDG21" s="41"/>
      <c r="EDH21" s="41"/>
      <c r="EDI21" s="41"/>
      <c r="EDJ21" s="41"/>
      <c r="EDK21" s="41"/>
      <c r="EDL21" s="41"/>
      <c r="EDM21" s="41"/>
      <c r="EDN21" s="41"/>
      <c r="EDO21" s="41"/>
      <c r="EDP21" s="41"/>
      <c r="EDQ21" s="41"/>
      <c r="EDR21" s="41"/>
      <c r="EDS21" s="41"/>
      <c r="EDT21" s="41"/>
      <c r="EDU21" s="41"/>
      <c r="EDV21" s="41"/>
      <c r="EDW21" s="41"/>
      <c r="EDX21" s="41"/>
      <c r="EDY21" s="41"/>
      <c r="EDZ21" s="41"/>
      <c r="EEA21" s="41"/>
      <c r="EEB21" s="41"/>
      <c r="EEC21" s="41"/>
      <c r="EED21" s="41"/>
      <c r="EEE21" s="41"/>
      <c r="EEF21" s="41"/>
      <c r="EEG21" s="41"/>
      <c r="EEH21" s="41"/>
      <c r="EEI21" s="41"/>
      <c r="EEJ21" s="41"/>
      <c r="EEK21" s="41"/>
      <c r="EEL21" s="41"/>
      <c r="EEM21" s="41"/>
      <c r="EEN21" s="41"/>
      <c r="EEO21" s="41"/>
      <c r="EEP21" s="41"/>
      <c r="EEQ21" s="41"/>
      <c r="EER21" s="41"/>
      <c r="EES21" s="41"/>
      <c r="EET21" s="41"/>
      <c r="EEU21" s="41"/>
      <c r="EEV21" s="41"/>
      <c r="EEW21" s="41"/>
      <c r="EEX21" s="41"/>
      <c r="EEY21" s="41"/>
      <c r="EEZ21" s="41"/>
      <c r="EFA21" s="41"/>
      <c r="EFB21" s="41"/>
      <c r="EFC21" s="41"/>
      <c r="EFD21" s="41"/>
      <c r="EFE21" s="41"/>
      <c r="EFF21" s="41"/>
      <c r="EFG21" s="41"/>
      <c r="EFH21" s="41"/>
      <c r="EFI21" s="41"/>
      <c r="EFJ21" s="41"/>
      <c r="EFK21" s="41"/>
      <c r="EFL21" s="41"/>
      <c r="EFM21" s="41"/>
      <c r="EFN21" s="41"/>
      <c r="EFO21" s="41"/>
      <c r="EFP21" s="41"/>
      <c r="EFQ21" s="41"/>
      <c r="EFR21" s="41"/>
      <c r="EFS21" s="41"/>
      <c r="EFT21" s="41"/>
      <c r="EFU21" s="41"/>
      <c r="EFV21" s="41"/>
      <c r="EFW21" s="41"/>
      <c r="EFX21" s="41"/>
      <c r="EFY21" s="41"/>
      <c r="EFZ21" s="41"/>
      <c r="EGA21" s="41"/>
      <c r="EGB21" s="41"/>
      <c r="EGC21" s="41"/>
      <c r="EGD21" s="41"/>
      <c r="EGE21" s="41"/>
      <c r="EGF21" s="41"/>
      <c r="EGG21" s="41"/>
      <c r="EGH21" s="41"/>
      <c r="EGI21" s="41"/>
      <c r="EGJ21" s="41"/>
      <c r="EGK21" s="41"/>
      <c r="EGL21" s="41"/>
      <c r="EGM21" s="41"/>
      <c r="EGN21" s="41"/>
      <c r="EGO21" s="41"/>
      <c r="EGP21" s="41"/>
      <c r="EGQ21" s="41"/>
      <c r="EGR21" s="41"/>
      <c r="EGS21" s="41"/>
      <c r="EGT21" s="41"/>
      <c r="EGU21" s="41"/>
      <c r="EGV21" s="41"/>
      <c r="EGW21" s="41"/>
      <c r="EGX21" s="41"/>
      <c r="EGY21" s="41"/>
      <c r="EGZ21" s="41"/>
      <c r="EHA21" s="41"/>
      <c r="EHB21" s="41"/>
      <c r="EHC21" s="41"/>
      <c r="EHD21" s="41"/>
      <c r="EHE21" s="41"/>
      <c r="EHF21" s="41"/>
      <c r="EHG21" s="41"/>
      <c r="EHH21" s="41"/>
      <c r="EHI21" s="41"/>
      <c r="EHJ21" s="41"/>
      <c r="EHK21" s="41"/>
      <c r="EHL21" s="41"/>
      <c r="EHM21" s="41"/>
      <c r="EHN21" s="41"/>
      <c r="EHO21" s="41"/>
      <c r="EHP21" s="41"/>
      <c r="EHQ21" s="41"/>
      <c r="EHR21" s="41"/>
      <c r="EHS21" s="41"/>
      <c r="EHT21" s="41"/>
      <c r="EHU21" s="41"/>
      <c r="EHV21" s="41"/>
      <c r="EHW21" s="41"/>
      <c r="EHX21" s="41"/>
      <c r="EHY21" s="41"/>
      <c r="EHZ21" s="41"/>
      <c r="EIA21" s="41"/>
      <c r="EIB21" s="41"/>
      <c r="EIC21" s="41"/>
      <c r="EID21" s="41"/>
      <c r="EIE21" s="41"/>
      <c r="EIF21" s="41"/>
      <c r="EIG21" s="41"/>
      <c r="EIH21" s="41"/>
      <c r="EII21" s="41"/>
      <c r="EIJ21" s="41"/>
      <c r="EIK21" s="41"/>
      <c r="EIL21" s="41"/>
      <c r="EIM21" s="41"/>
      <c r="EIN21" s="41"/>
      <c r="EIO21" s="41"/>
      <c r="EIP21" s="41"/>
      <c r="EIQ21" s="41"/>
      <c r="EIR21" s="41"/>
      <c r="EIS21" s="41"/>
      <c r="EIT21" s="41"/>
      <c r="EIU21" s="41"/>
      <c r="EIV21" s="41"/>
      <c r="EIW21" s="41"/>
      <c r="EIX21" s="41"/>
      <c r="EIY21" s="41"/>
      <c r="EIZ21" s="41"/>
      <c r="EJA21" s="41"/>
      <c r="EJB21" s="41"/>
      <c r="EJC21" s="41"/>
      <c r="EJD21" s="41"/>
      <c r="EJE21" s="41"/>
      <c r="EJF21" s="41"/>
      <c r="EJG21" s="41"/>
      <c r="EJH21" s="41"/>
      <c r="EJI21" s="41"/>
      <c r="EJJ21" s="41"/>
      <c r="EJK21" s="41"/>
      <c r="EJL21" s="41"/>
      <c r="EJM21" s="41"/>
      <c r="EJN21" s="41"/>
      <c r="EJO21" s="41"/>
      <c r="EJP21" s="41"/>
      <c r="EJQ21" s="41"/>
      <c r="EJR21" s="41"/>
      <c r="EJS21" s="41"/>
      <c r="EJT21" s="41"/>
      <c r="EJU21" s="41"/>
      <c r="EJV21" s="41"/>
      <c r="EJW21" s="41"/>
      <c r="EJX21" s="41"/>
      <c r="EJY21" s="41"/>
      <c r="EJZ21" s="41"/>
      <c r="EKA21" s="41"/>
      <c r="EKB21" s="41"/>
      <c r="EKC21" s="41"/>
      <c r="EKD21" s="41"/>
      <c r="EKE21" s="41"/>
      <c r="EKF21" s="41"/>
      <c r="EKG21" s="41"/>
      <c r="EKH21" s="41"/>
      <c r="EKI21" s="41"/>
      <c r="EKJ21" s="41"/>
      <c r="EKK21" s="41"/>
      <c r="EKL21" s="41"/>
      <c r="EKM21" s="41"/>
      <c r="EKN21" s="41"/>
      <c r="EKO21" s="41"/>
      <c r="EKP21" s="41"/>
      <c r="EKQ21" s="41"/>
      <c r="EKR21" s="41"/>
      <c r="EKS21" s="41"/>
      <c r="EKT21" s="41"/>
      <c r="EKU21" s="41"/>
      <c r="EKV21" s="41"/>
      <c r="EKW21" s="41"/>
      <c r="EKX21" s="41"/>
      <c r="EKY21" s="41"/>
      <c r="EKZ21" s="41"/>
      <c r="ELA21" s="41"/>
      <c r="ELB21" s="41"/>
      <c r="ELC21" s="41"/>
      <c r="ELD21" s="41"/>
      <c r="ELE21" s="41"/>
      <c r="ELF21" s="41"/>
      <c r="ELG21" s="41"/>
      <c r="ELH21" s="41"/>
      <c r="ELI21" s="41"/>
      <c r="ELJ21" s="41"/>
      <c r="ELK21" s="41"/>
      <c r="ELL21" s="41"/>
      <c r="ELM21" s="41"/>
      <c r="ELN21" s="41"/>
      <c r="ELO21" s="41"/>
      <c r="ELP21" s="41"/>
      <c r="ELQ21" s="41"/>
      <c r="ELR21" s="41"/>
      <c r="ELS21" s="41"/>
      <c r="ELT21" s="41"/>
      <c r="ELU21" s="41"/>
      <c r="ELV21" s="41"/>
      <c r="ELW21" s="41"/>
      <c r="ELX21" s="41"/>
      <c r="ELY21" s="41"/>
      <c r="ELZ21" s="41"/>
      <c r="EMA21" s="41"/>
      <c r="EMB21" s="41"/>
      <c r="EMC21" s="41"/>
      <c r="EMD21" s="41"/>
      <c r="EME21" s="41"/>
      <c r="EMF21" s="41"/>
      <c r="EMG21" s="41"/>
      <c r="EMH21" s="41"/>
      <c r="EMI21" s="41"/>
      <c r="EMJ21" s="41"/>
      <c r="EMK21" s="41"/>
      <c r="EML21" s="41"/>
      <c r="EMM21" s="41"/>
      <c r="EMN21" s="41"/>
      <c r="EMO21" s="41"/>
      <c r="EMP21" s="41"/>
      <c r="EMQ21" s="41"/>
      <c r="EMR21" s="41"/>
      <c r="EMS21" s="41"/>
      <c r="EMT21" s="41"/>
      <c r="EMU21" s="41"/>
      <c r="EMV21" s="41"/>
      <c r="EMW21" s="41"/>
      <c r="EMX21" s="41"/>
      <c r="EMY21" s="41"/>
      <c r="EMZ21" s="41"/>
      <c r="ENA21" s="41"/>
      <c r="ENB21" s="41"/>
      <c r="ENC21" s="41"/>
      <c r="END21" s="41"/>
      <c r="ENE21" s="41"/>
      <c r="ENF21" s="41"/>
      <c r="ENG21" s="41"/>
      <c r="ENH21" s="41"/>
      <c r="ENI21" s="41"/>
      <c r="ENJ21" s="41"/>
      <c r="ENK21" s="41"/>
      <c r="ENL21" s="41"/>
      <c r="ENM21" s="41"/>
      <c r="ENN21" s="41"/>
      <c r="ENO21" s="41"/>
      <c r="ENP21" s="41"/>
      <c r="ENQ21" s="41"/>
      <c r="ENR21" s="41"/>
      <c r="ENS21" s="41"/>
      <c r="ENT21" s="41"/>
      <c r="ENU21" s="41"/>
      <c r="ENV21" s="41"/>
      <c r="ENW21" s="41"/>
      <c r="ENX21" s="41"/>
      <c r="ENY21" s="41"/>
      <c r="ENZ21" s="41"/>
      <c r="EOA21" s="41"/>
      <c r="EOB21" s="41"/>
      <c r="EOC21" s="41"/>
      <c r="EOD21" s="41"/>
      <c r="EOE21" s="41"/>
      <c r="EOF21" s="41"/>
      <c r="EOG21" s="41"/>
      <c r="EOH21" s="41"/>
      <c r="EOI21" s="41"/>
      <c r="EOJ21" s="41"/>
      <c r="EOK21" s="41"/>
      <c r="EOL21" s="41"/>
      <c r="EOM21" s="41"/>
      <c r="EON21" s="41"/>
      <c r="EOO21" s="41"/>
      <c r="EOP21" s="41"/>
      <c r="EOQ21" s="41"/>
      <c r="EOR21" s="41"/>
      <c r="EOS21" s="41"/>
      <c r="EOT21" s="41"/>
      <c r="EOU21" s="41"/>
      <c r="EOV21" s="41"/>
      <c r="EOW21" s="41"/>
      <c r="EOX21" s="41"/>
      <c r="EOY21" s="41"/>
      <c r="EOZ21" s="41"/>
      <c r="EPA21" s="41"/>
      <c r="EPB21" s="41"/>
      <c r="EPC21" s="41"/>
      <c r="EPD21" s="41"/>
      <c r="EPE21" s="41"/>
      <c r="EPF21" s="41"/>
      <c r="EPG21" s="41"/>
      <c r="EPH21" s="41"/>
      <c r="EPI21" s="41"/>
      <c r="EPJ21" s="41"/>
      <c r="EPK21" s="41"/>
      <c r="EPL21" s="41"/>
      <c r="EPM21" s="41"/>
      <c r="EPN21" s="41"/>
      <c r="EPO21" s="41"/>
      <c r="EPP21" s="41"/>
      <c r="EPQ21" s="41"/>
      <c r="EPR21" s="41"/>
      <c r="EPS21" s="41"/>
      <c r="EPT21" s="41"/>
      <c r="EPU21" s="41"/>
      <c r="EPV21" s="41"/>
      <c r="EPW21" s="41"/>
      <c r="EPX21" s="41"/>
      <c r="EPY21" s="41"/>
      <c r="EPZ21" s="41"/>
      <c r="EQA21" s="41"/>
      <c r="EQB21" s="41"/>
      <c r="EQC21" s="41"/>
      <c r="EQD21" s="41"/>
      <c r="EQE21" s="41"/>
      <c r="EQF21" s="41"/>
      <c r="EQG21" s="41"/>
      <c r="EQH21" s="41"/>
      <c r="EQI21" s="41"/>
      <c r="EQJ21" s="41"/>
      <c r="EQK21" s="41"/>
      <c r="EQL21" s="41"/>
      <c r="EQM21" s="41"/>
      <c r="EQN21" s="41"/>
      <c r="EQO21" s="41"/>
      <c r="EQP21" s="41"/>
      <c r="EQQ21" s="41"/>
      <c r="EQR21" s="41"/>
      <c r="EQS21" s="41"/>
      <c r="EQT21" s="41"/>
      <c r="EQU21" s="41"/>
      <c r="EQV21" s="41"/>
      <c r="EQW21" s="41"/>
      <c r="EQX21" s="41"/>
      <c r="EQY21" s="41"/>
      <c r="EQZ21" s="41"/>
      <c r="ERA21" s="41"/>
      <c r="ERB21" s="41"/>
      <c r="ERC21" s="41"/>
      <c r="ERD21" s="41"/>
      <c r="ERE21" s="41"/>
      <c r="ERF21" s="41"/>
      <c r="ERG21" s="41"/>
      <c r="ERH21" s="41"/>
      <c r="ERI21" s="41"/>
      <c r="ERJ21" s="41"/>
      <c r="ERK21" s="41"/>
      <c r="ERL21" s="41"/>
      <c r="ERM21" s="41"/>
      <c r="ERN21" s="41"/>
      <c r="ERO21" s="41"/>
      <c r="ERP21" s="41"/>
      <c r="ERQ21" s="41"/>
      <c r="ERR21" s="41"/>
      <c r="ERS21" s="41"/>
      <c r="ERT21" s="41"/>
      <c r="ERU21" s="41"/>
      <c r="ERV21" s="41"/>
      <c r="ERW21" s="41"/>
      <c r="ERX21" s="41"/>
      <c r="ERY21" s="41"/>
      <c r="ERZ21" s="41"/>
      <c r="ESA21" s="41"/>
      <c r="ESB21" s="41"/>
      <c r="ESC21" s="41"/>
      <c r="ESD21" s="41"/>
      <c r="ESE21" s="41"/>
      <c r="ESF21" s="41"/>
      <c r="ESG21" s="41"/>
      <c r="ESH21" s="41"/>
      <c r="ESI21" s="41"/>
      <c r="ESJ21" s="41"/>
      <c r="ESK21" s="41"/>
      <c r="ESL21" s="41"/>
      <c r="ESM21" s="41"/>
      <c r="ESN21" s="41"/>
      <c r="ESO21" s="41"/>
      <c r="ESP21" s="41"/>
      <c r="ESQ21" s="41"/>
      <c r="ESR21" s="41"/>
      <c r="ESS21" s="41"/>
      <c r="EST21" s="41"/>
      <c r="ESU21" s="41"/>
      <c r="ESV21" s="41"/>
      <c r="ESW21" s="41"/>
      <c r="ESX21" s="41"/>
      <c r="ESY21" s="41"/>
      <c r="ESZ21" s="41"/>
      <c r="ETA21" s="41"/>
      <c r="ETB21" s="41"/>
      <c r="ETC21" s="41"/>
      <c r="ETD21" s="41"/>
      <c r="ETE21" s="41"/>
      <c r="ETF21" s="41"/>
      <c r="ETG21" s="41"/>
      <c r="ETH21" s="41"/>
      <c r="ETI21" s="41"/>
      <c r="ETJ21" s="41"/>
      <c r="ETK21" s="41"/>
      <c r="ETL21" s="41"/>
      <c r="ETM21" s="41"/>
      <c r="ETN21" s="41"/>
      <c r="ETO21" s="41"/>
      <c r="ETP21" s="41"/>
      <c r="ETQ21" s="41"/>
      <c r="ETR21" s="41"/>
      <c r="ETS21" s="41"/>
      <c r="ETT21" s="41"/>
      <c r="ETU21" s="41"/>
      <c r="ETV21" s="41"/>
      <c r="ETW21" s="41"/>
      <c r="ETX21" s="41"/>
      <c r="ETY21" s="41"/>
      <c r="ETZ21" s="41"/>
      <c r="EUA21" s="41"/>
      <c r="EUB21" s="41"/>
      <c r="EUC21" s="41"/>
      <c r="EUD21" s="41"/>
      <c r="EUE21" s="41"/>
      <c r="EUF21" s="41"/>
      <c r="EUG21" s="41"/>
      <c r="EUH21" s="41"/>
      <c r="EUI21" s="41"/>
      <c r="EUJ21" s="41"/>
      <c r="EUK21" s="41"/>
      <c r="EUL21" s="41"/>
      <c r="EUM21" s="41"/>
      <c r="EUN21" s="41"/>
      <c r="EUO21" s="41"/>
      <c r="EUP21" s="41"/>
      <c r="EUQ21" s="41"/>
      <c r="EUR21" s="41"/>
      <c r="EUS21" s="41"/>
      <c r="EUT21" s="41"/>
      <c r="EUU21" s="41"/>
      <c r="EUV21" s="41"/>
      <c r="EUW21" s="41"/>
      <c r="EUX21" s="41"/>
      <c r="EUY21" s="41"/>
      <c r="EUZ21" s="41"/>
      <c r="EVA21" s="41"/>
      <c r="EVB21" s="41"/>
      <c r="EVC21" s="41"/>
      <c r="EVD21" s="41"/>
      <c r="EVE21" s="41"/>
      <c r="EVF21" s="41"/>
      <c r="EVG21" s="41"/>
      <c r="EVH21" s="41"/>
      <c r="EVI21" s="41"/>
      <c r="EVJ21" s="41"/>
      <c r="EVK21" s="41"/>
      <c r="EVL21" s="41"/>
      <c r="EVM21" s="41"/>
      <c r="EVN21" s="41"/>
      <c r="EVO21" s="41"/>
      <c r="EVP21" s="41"/>
      <c r="EVQ21" s="41"/>
      <c r="EVR21" s="41"/>
      <c r="EVS21" s="41"/>
      <c r="EVT21" s="41"/>
      <c r="EVU21" s="41"/>
      <c r="EVV21" s="41"/>
      <c r="EVW21" s="41"/>
      <c r="EVX21" s="41"/>
      <c r="EVY21" s="41"/>
      <c r="EVZ21" s="41"/>
      <c r="EWA21" s="41"/>
      <c r="EWB21" s="41"/>
      <c r="EWC21" s="41"/>
      <c r="EWD21" s="41"/>
      <c r="EWE21" s="41"/>
      <c r="EWF21" s="41"/>
      <c r="EWG21" s="41"/>
      <c r="EWH21" s="41"/>
      <c r="EWI21" s="41"/>
      <c r="EWJ21" s="41"/>
      <c r="EWK21" s="41"/>
      <c r="EWL21" s="41"/>
      <c r="EWM21" s="41"/>
      <c r="EWN21" s="41"/>
      <c r="EWO21" s="41"/>
      <c r="EWP21" s="41"/>
      <c r="EWQ21" s="41"/>
      <c r="EWR21" s="41"/>
      <c r="EWS21" s="41"/>
      <c r="EWT21" s="41"/>
      <c r="EWU21" s="41"/>
      <c r="EWV21" s="41"/>
      <c r="EWW21" s="41"/>
      <c r="EWX21" s="41"/>
      <c r="EWY21" s="41"/>
      <c r="EWZ21" s="41"/>
      <c r="EXA21" s="41"/>
      <c r="EXB21" s="41"/>
      <c r="EXC21" s="41"/>
      <c r="EXD21" s="41"/>
      <c r="EXE21" s="41"/>
      <c r="EXF21" s="41"/>
      <c r="EXG21" s="41"/>
      <c r="EXH21" s="41"/>
      <c r="EXI21" s="41"/>
      <c r="EXJ21" s="41"/>
      <c r="EXK21" s="41"/>
      <c r="EXL21" s="41"/>
      <c r="EXM21" s="41"/>
      <c r="EXN21" s="41"/>
      <c r="EXO21" s="41"/>
      <c r="EXP21" s="41"/>
      <c r="EXQ21" s="41"/>
      <c r="EXR21" s="41"/>
      <c r="EXS21" s="41"/>
      <c r="EXT21" s="41"/>
      <c r="EXU21" s="41"/>
      <c r="EXV21" s="41"/>
      <c r="EXW21" s="41"/>
      <c r="EXX21" s="41"/>
      <c r="EXY21" s="41"/>
      <c r="EXZ21" s="41"/>
      <c r="EYA21" s="41"/>
      <c r="EYB21" s="41"/>
      <c r="EYC21" s="41"/>
      <c r="EYD21" s="41"/>
      <c r="EYE21" s="41"/>
      <c r="EYF21" s="41"/>
      <c r="EYG21" s="41"/>
      <c r="EYH21" s="41"/>
      <c r="EYI21" s="41"/>
      <c r="EYJ21" s="41"/>
      <c r="EYK21" s="41"/>
      <c r="EYL21" s="41"/>
      <c r="EYM21" s="41"/>
      <c r="EYN21" s="41"/>
      <c r="EYO21" s="41"/>
      <c r="EYP21" s="41"/>
      <c r="EYQ21" s="41"/>
      <c r="EYR21" s="41"/>
      <c r="EYS21" s="41"/>
      <c r="EYT21" s="41"/>
      <c r="EYU21" s="41"/>
      <c r="EYV21" s="41"/>
      <c r="EYW21" s="41"/>
      <c r="EYX21" s="41"/>
      <c r="EYY21" s="41"/>
      <c r="EYZ21" s="41"/>
      <c r="EZA21" s="41"/>
      <c r="EZB21" s="41"/>
      <c r="EZC21" s="41"/>
      <c r="EZD21" s="41"/>
      <c r="EZE21" s="41"/>
      <c r="EZF21" s="41"/>
      <c r="EZG21" s="41"/>
      <c r="EZH21" s="41"/>
      <c r="EZI21" s="41"/>
      <c r="EZJ21" s="41"/>
      <c r="EZK21" s="41"/>
      <c r="EZL21" s="41"/>
      <c r="EZM21" s="41"/>
      <c r="EZN21" s="41"/>
      <c r="EZO21" s="41"/>
      <c r="EZP21" s="41"/>
      <c r="EZQ21" s="41"/>
      <c r="EZR21" s="41"/>
      <c r="EZS21" s="41"/>
      <c r="EZT21" s="41"/>
      <c r="EZU21" s="41"/>
      <c r="EZV21" s="41"/>
      <c r="EZW21" s="41"/>
      <c r="EZX21" s="41"/>
      <c r="EZY21" s="41"/>
      <c r="EZZ21" s="41"/>
      <c r="FAA21" s="41"/>
      <c r="FAB21" s="41"/>
      <c r="FAC21" s="41"/>
      <c r="FAD21" s="41"/>
      <c r="FAE21" s="41"/>
      <c r="FAF21" s="41"/>
      <c r="FAG21" s="41"/>
      <c r="FAH21" s="41"/>
      <c r="FAI21" s="41"/>
      <c r="FAJ21" s="41"/>
      <c r="FAK21" s="41"/>
      <c r="FAL21" s="41"/>
      <c r="FAM21" s="41"/>
      <c r="FAN21" s="41"/>
      <c r="FAO21" s="41"/>
      <c r="FAP21" s="41"/>
      <c r="FAQ21" s="41"/>
      <c r="FAR21" s="41"/>
      <c r="FAS21" s="41"/>
      <c r="FAT21" s="41"/>
      <c r="FAU21" s="41"/>
      <c r="FAV21" s="41"/>
      <c r="FAW21" s="41"/>
      <c r="FAX21" s="41"/>
      <c r="FAY21" s="41"/>
      <c r="FAZ21" s="41"/>
      <c r="FBA21" s="41"/>
      <c r="FBB21" s="41"/>
      <c r="FBC21" s="41"/>
      <c r="FBD21" s="41"/>
      <c r="FBE21" s="41"/>
      <c r="FBF21" s="41"/>
      <c r="FBG21" s="41"/>
      <c r="FBH21" s="41"/>
      <c r="FBI21" s="41"/>
      <c r="FBJ21" s="41"/>
      <c r="FBK21" s="41"/>
      <c r="FBL21" s="41"/>
      <c r="FBM21" s="41"/>
      <c r="FBN21" s="41"/>
      <c r="FBO21" s="41"/>
      <c r="FBP21" s="41"/>
      <c r="FBQ21" s="41"/>
      <c r="FBR21" s="41"/>
      <c r="FBS21" s="41"/>
      <c r="FBT21" s="41"/>
      <c r="FBU21" s="41"/>
      <c r="FBV21" s="41"/>
      <c r="FBW21" s="41"/>
      <c r="FBX21" s="41"/>
      <c r="FBY21" s="41"/>
      <c r="FBZ21" s="41"/>
      <c r="FCA21" s="41"/>
      <c r="FCB21" s="41"/>
      <c r="FCC21" s="41"/>
      <c r="FCD21" s="41"/>
      <c r="FCE21" s="41"/>
      <c r="FCF21" s="41"/>
      <c r="FCG21" s="41"/>
      <c r="FCH21" s="41"/>
      <c r="FCI21" s="41"/>
      <c r="FCJ21" s="41"/>
      <c r="FCK21" s="41"/>
      <c r="FCL21" s="41"/>
      <c r="FCM21" s="41"/>
      <c r="FCN21" s="41"/>
      <c r="FCO21" s="41"/>
      <c r="FCP21" s="41"/>
      <c r="FCQ21" s="41"/>
      <c r="FCR21" s="41"/>
      <c r="FCS21" s="41"/>
      <c r="FCT21" s="41"/>
      <c r="FCU21" s="41"/>
      <c r="FCV21" s="41"/>
      <c r="FCW21" s="41"/>
      <c r="FCX21" s="41"/>
      <c r="FCY21" s="41"/>
      <c r="FCZ21" s="41"/>
      <c r="FDA21" s="41"/>
      <c r="FDB21" s="41"/>
      <c r="FDC21" s="41"/>
      <c r="FDD21" s="41"/>
      <c r="FDE21" s="41"/>
      <c r="FDF21" s="41"/>
      <c r="FDG21" s="41"/>
      <c r="FDH21" s="41"/>
      <c r="FDI21" s="41"/>
      <c r="FDJ21" s="41"/>
      <c r="FDK21" s="41"/>
      <c r="FDL21" s="41"/>
      <c r="FDM21" s="41"/>
      <c r="FDN21" s="41"/>
      <c r="FDO21" s="41"/>
      <c r="FDP21" s="41"/>
      <c r="FDQ21" s="41"/>
      <c r="FDR21" s="41"/>
      <c r="FDS21" s="41"/>
      <c r="FDT21" s="41"/>
      <c r="FDU21" s="41"/>
      <c r="FDV21" s="41"/>
      <c r="FDW21" s="41"/>
      <c r="FDX21" s="41"/>
      <c r="FDY21" s="41"/>
      <c r="FDZ21" s="41"/>
      <c r="FEA21" s="41"/>
      <c r="FEB21" s="41"/>
      <c r="FEC21" s="41"/>
      <c r="FED21" s="41"/>
      <c r="FEE21" s="41"/>
      <c r="FEF21" s="41"/>
      <c r="FEG21" s="41"/>
      <c r="FEH21" s="41"/>
      <c r="FEI21" s="41"/>
      <c r="FEJ21" s="41"/>
      <c r="FEK21" s="41"/>
      <c r="FEL21" s="41"/>
      <c r="FEM21" s="41"/>
      <c r="FEN21" s="41"/>
      <c r="FEO21" s="41"/>
      <c r="FEP21" s="41"/>
      <c r="FEQ21" s="41"/>
      <c r="FER21" s="41"/>
      <c r="FES21" s="41"/>
      <c r="FET21" s="41"/>
      <c r="FEU21" s="41"/>
      <c r="FEV21" s="41"/>
      <c r="FEW21" s="41"/>
      <c r="FEX21" s="41"/>
      <c r="FEY21" s="41"/>
      <c r="FEZ21" s="41"/>
      <c r="FFA21" s="41"/>
      <c r="FFB21" s="41"/>
      <c r="FFC21" s="41"/>
      <c r="FFD21" s="41"/>
      <c r="FFE21" s="41"/>
      <c r="FFF21" s="41"/>
      <c r="FFG21" s="41"/>
      <c r="FFH21" s="41"/>
      <c r="FFI21" s="41"/>
      <c r="FFJ21" s="41"/>
      <c r="FFK21" s="41"/>
      <c r="FFL21" s="41"/>
      <c r="FFM21" s="41"/>
      <c r="FFN21" s="41"/>
      <c r="FFO21" s="41"/>
      <c r="FFP21" s="41"/>
      <c r="FFQ21" s="41"/>
      <c r="FFR21" s="41"/>
      <c r="FFS21" s="41"/>
      <c r="FFT21" s="41"/>
      <c r="FFU21" s="41"/>
      <c r="FFV21" s="41"/>
      <c r="FFW21" s="41"/>
      <c r="FFX21" s="41"/>
      <c r="FFY21" s="41"/>
      <c r="FFZ21" s="41"/>
      <c r="FGA21" s="41"/>
      <c r="FGB21" s="41"/>
      <c r="FGC21" s="41"/>
      <c r="FGD21" s="41"/>
      <c r="FGE21" s="41"/>
      <c r="FGF21" s="41"/>
      <c r="FGG21" s="41"/>
      <c r="FGH21" s="41"/>
      <c r="FGI21" s="41"/>
      <c r="FGJ21" s="41"/>
      <c r="FGK21" s="41"/>
      <c r="FGL21" s="41"/>
      <c r="FGM21" s="41"/>
      <c r="FGN21" s="41"/>
      <c r="FGO21" s="41"/>
      <c r="FGP21" s="41"/>
      <c r="FGQ21" s="41"/>
      <c r="FGR21" s="41"/>
      <c r="FGS21" s="41"/>
      <c r="FGT21" s="41"/>
      <c r="FGU21" s="41"/>
      <c r="FGV21" s="41"/>
      <c r="FGW21" s="41"/>
      <c r="FGX21" s="41"/>
      <c r="FGY21" s="41"/>
      <c r="FGZ21" s="41"/>
      <c r="FHA21" s="41"/>
      <c r="FHB21" s="41"/>
      <c r="FHC21" s="41"/>
      <c r="FHD21" s="41"/>
      <c r="FHE21" s="41"/>
      <c r="FHF21" s="41"/>
      <c r="FHG21" s="41"/>
      <c r="FHH21" s="41"/>
      <c r="FHI21" s="41"/>
      <c r="FHJ21" s="41"/>
      <c r="FHK21" s="41"/>
      <c r="FHL21" s="41"/>
      <c r="FHM21" s="41"/>
      <c r="FHN21" s="41"/>
      <c r="FHO21" s="41"/>
      <c r="FHP21" s="41"/>
      <c r="FHQ21" s="41"/>
      <c r="FHR21" s="41"/>
      <c r="FHS21" s="41"/>
      <c r="FHT21" s="41"/>
      <c r="FHU21" s="41"/>
      <c r="FHV21" s="41"/>
      <c r="FHW21" s="41"/>
      <c r="FHX21" s="41"/>
      <c r="FHY21" s="41"/>
      <c r="FHZ21" s="41"/>
      <c r="FIA21" s="41"/>
      <c r="FIB21" s="41"/>
      <c r="FIC21" s="41"/>
      <c r="FID21" s="41"/>
      <c r="FIE21" s="41"/>
      <c r="FIF21" s="41"/>
      <c r="FIG21" s="41"/>
      <c r="FIH21" s="41"/>
      <c r="FII21" s="41"/>
      <c r="FIJ21" s="41"/>
      <c r="FIK21" s="41"/>
      <c r="FIL21" s="41"/>
      <c r="FIM21" s="41"/>
      <c r="FIN21" s="41"/>
      <c r="FIO21" s="41"/>
      <c r="FIP21" s="41"/>
      <c r="FIQ21" s="41"/>
      <c r="FIR21" s="41"/>
      <c r="FIS21" s="41"/>
      <c r="FIT21" s="41"/>
      <c r="FIU21" s="41"/>
      <c r="FIV21" s="41"/>
      <c r="FIW21" s="41"/>
      <c r="FIX21" s="41"/>
      <c r="FIY21" s="41"/>
      <c r="FIZ21" s="41"/>
      <c r="FJA21" s="41"/>
      <c r="FJB21" s="41"/>
      <c r="FJC21" s="41"/>
      <c r="FJD21" s="41"/>
      <c r="FJE21" s="41"/>
      <c r="FJF21" s="41"/>
      <c r="FJG21" s="41"/>
      <c r="FJH21" s="41"/>
      <c r="FJI21" s="41"/>
      <c r="FJJ21" s="41"/>
      <c r="FJK21" s="41"/>
      <c r="FJL21" s="41"/>
      <c r="FJM21" s="41"/>
      <c r="FJN21" s="41"/>
      <c r="FJO21" s="41"/>
      <c r="FJP21" s="41"/>
      <c r="FJQ21" s="41"/>
      <c r="FJR21" s="41"/>
      <c r="FJS21" s="41"/>
      <c r="FJT21" s="41"/>
      <c r="FJU21" s="41"/>
      <c r="FJV21" s="41"/>
      <c r="FJW21" s="41"/>
      <c r="FJX21" s="41"/>
      <c r="FJY21" s="41"/>
      <c r="FJZ21" s="41"/>
      <c r="FKA21" s="41"/>
      <c r="FKB21" s="41"/>
      <c r="FKC21" s="41"/>
      <c r="FKD21" s="41"/>
      <c r="FKE21" s="41"/>
      <c r="FKF21" s="41"/>
      <c r="FKG21" s="41"/>
      <c r="FKH21" s="41"/>
      <c r="FKI21" s="41"/>
      <c r="FKJ21" s="41"/>
      <c r="FKK21" s="41"/>
      <c r="FKL21" s="41"/>
      <c r="FKM21" s="41"/>
      <c r="FKN21" s="41"/>
      <c r="FKO21" s="41"/>
      <c r="FKP21" s="41"/>
      <c r="FKQ21" s="41"/>
      <c r="FKR21" s="41"/>
      <c r="FKS21" s="41"/>
      <c r="FKT21" s="41"/>
      <c r="FKU21" s="41"/>
      <c r="FKV21" s="41"/>
      <c r="FKW21" s="41"/>
      <c r="FKX21" s="41"/>
      <c r="FKY21" s="41"/>
      <c r="FKZ21" s="41"/>
      <c r="FLA21" s="41"/>
      <c r="FLB21" s="41"/>
      <c r="FLC21" s="41"/>
      <c r="FLD21" s="41"/>
      <c r="FLE21" s="41"/>
      <c r="FLF21" s="41"/>
      <c r="FLG21" s="41"/>
      <c r="FLH21" s="41"/>
      <c r="FLI21" s="41"/>
      <c r="FLJ21" s="41"/>
      <c r="FLK21" s="41"/>
      <c r="FLL21" s="41"/>
      <c r="FLM21" s="41"/>
      <c r="FLN21" s="41"/>
      <c r="FLO21" s="41"/>
      <c r="FLP21" s="41"/>
      <c r="FLQ21" s="41"/>
      <c r="FLR21" s="41"/>
      <c r="FLS21" s="41"/>
      <c r="FLT21" s="41"/>
      <c r="FLU21" s="41"/>
      <c r="FLV21" s="41"/>
      <c r="FLW21" s="41"/>
      <c r="FLX21" s="41"/>
      <c r="FLY21" s="41"/>
      <c r="FLZ21" s="41"/>
      <c r="FMA21" s="41"/>
      <c r="FMB21" s="41"/>
      <c r="FMC21" s="41"/>
      <c r="FMD21" s="41"/>
      <c r="FME21" s="41"/>
      <c r="FMF21" s="41"/>
      <c r="FMG21" s="41"/>
      <c r="FMH21" s="41"/>
      <c r="FMI21" s="41"/>
      <c r="FMJ21" s="41"/>
      <c r="FMK21" s="41"/>
      <c r="FML21" s="41"/>
      <c r="FMM21" s="41"/>
      <c r="FMN21" s="41"/>
      <c r="FMO21" s="41"/>
      <c r="FMP21" s="41"/>
      <c r="FMQ21" s="41"/>
      <c r="FMR21" s="41"/>
      <c r="FMS21" s="41"/>
      <c r="FMT21" s="41"/>
      <c r="FMU21" s="41"/>
      <c r="FMV21" s="41"/>
      <c r="FMW21" s="41"/>
      <c r="FMX21" s="41"/>
      <c r="FMY21" s="41"/>
      <c r="FMZ21" s="41"/>
      <c r="FNA21" s="41"/>
      <c r="FNB21" s="41"/>
      <c r="FNC21" s="41"/>
      <c r="FND21" s="41"/>
      <c r="FNE21" s="41"/>
      <c r="FNF21" s="41"/>
      <c r="FNG21" s="41"/>
      <c r="FNH21" s="41"/>
      <c r="FNI21" s="41"/>
      <c r="FNJ21" s="41"/>
      <c r="FNK21" s="41"/>
      <c r="FNL21" s="41"/>
      <c r="FNM21" s="41"/>
      <c r="FNN21" s="41"/>
      <c r="FNO21" s="41"/>
      <c r="FNP21" s="41"/>
      <c r="FNQ21" s="41"/>
      <c r="FNR21" s="41"/>
      <c r="FNS21" s="41"/>
      <c r="FNT21" s="41"/>
      <c r="FNU21" s="41"/>
      <c r="FNV21" s="41"/>
      <c r="FNW21" s="41"/>
      <c r="FNX21" s="41"/>
      <c r="FNY21" s="41"/>
      <c r="FNZ21" s="41"/>
      <c r="FOA21" s="41"/>
      <c r="FOB21" s="41"/>
      <c r="FOC21" s="41"/>
      <c r="FOD21" s="41"/>
      <c r="FOE21" s="41"/>
      <c r="FOF21" s="41"/>
      <c r="FOG21" s="41"/>
      <c r="FOH21" s="41"/>
      <c r="FOI21" s="41"/>
      <c r="FOJ21" s="41"/>
      <c r="FOK21" s="41"/>
      <c r="FOL21" s="41"/>
      <c r="FOM21" s="41"/>
      <c r="FON21" s="41"/>
      <c r="FOO21" s="41"/>
      <c r="FOP21" s="41"/>
      <c r="FOQ21" s="41"/>
      <c r="FOR21" s="41"/>
      <c r="FOS21" s="41"/>
      <c r="FOT21" s="41"/>
      <c r="FOU21" s="41"/>
      <c r="FOV21" s="41"/>
      <c r="FOW21" s="41"/>
      <c r="FOX21" s="41"/>
      <c r="FOY21" s="41"/>
      <c r="FOZ21" s="41"/>
      <c r="FPA21" s="41"/>
      <c r="FPB21" s="41"/>
      <c r="FPC21" s="41"/>
      <c r="FPD21" s="41"/>
      <c r="FPE21" s="41"/>
      <c r="FPF21" s="41"/>
      <c r="FPG21" s="41"/>
      <c r="FPH21" s="41"/>
      <c r="FPI21" s="41"/>
      <c r="FPJ21" s="41"/>
      <c r="FPK21" s="41"/>
      <c r="FPL21" s="41"/>
      <c r="FPM21" s="41"/>
      <c r="FPN21" s="41"/>
      <c r="FPO21" s="41"/>
      <c r="FPP21" s="41"/>
      <c r="FPQ21" s="41"/>
      <c r="FPR21" s="41"/>
      <c r="FPS21" s="41"/>
      <c r="FPT21" s="41"/>
      <c r="FPU21" s="41"/>
      <c r="FPV21" s="41"/>
      <c r="FPW21" s="41"/>
      <c r="FPX21" s="41"/>
      <c r="FPY21" s="41"/>
      <c r="FPZ21" s="41"/>
      <c r="FQA21" s="41"/>
      <c r="FQB21" s="41"/>
      <c r="FQC21" s="41"/>
      <c r="FQD21" s="41"/>
      <c r="FQE21" s="41"/>
      <c r="FQF21" s="41"/>
      <c r="FQG21" s="41"/>
      <c r="FQH21" s="41"/>
      <c r="FQI21" s="41"/>
      <c r="FQJ21" s="41"/>
      <c r="FQK21" s="41"/>
      <c r="FQL21" s="41"/>
      <c r="FQM21" s="41"/>
      <c r="FQN21" s="41"/>
      <c r="FQO21" s="41"/>
      <c r="FQP21" s="41"/>
      <c r="FQQ21" s="41"/>
      <c r="FQR21" s="41"/>
      <c r="FQS21" s="41"/>
      <c r="FQT21" s="41"/>
      <c r="FQU21" s="41"/>
      <c r="FQV21" s="41"/>
      <c r="FQW21" s="41"/>
      <c r="FQX21" s="41"/>
      <c r="FQY21" s="41"/>
      <c r="FQZ21" s="41"/>
      <c r="FRA21" s="41"/>
      <c r="FRB21" s="41"/>
      <c r="FRC21" s="41"/>
      <c r="FRD21" s="41"/>
      <c r="FRE21" s="41"/>
      <c r="FRF21" s="41"/>
      <c r="FRG21" s="41"/>
      <c r="FRH21" s="41"/>
      <c r="FRI21" s="41"/>
      <c r="FRJ21" s="41"/>
      <c r="FRK21" s="41"/>
      <c r="FRL21" s="41"/>
      <c r="FRM21" s="41"/>
      <c r="FRN21" s="41"/>
      <c r="FRO21" s="41"/>
      <c r="FRP21" s="41"/>
      <c r="FRQ21" s="41"/>
      <c r="FRR21" s="41"/>
      <c r="FRS21" s="41"/>
      <c r="FRT21" s="41"/>
      <c r="FRU21" s="41"/>
      <c r="FRV21" s="41"/>
      <c r="FRW21" s="41"/>
      <c r="FRX21" s="41"/>
      <c r="FRY21" s="41"/>
      <c r="FRZ21" s="41"/>
      <c r="FSA21" s="41"/>
      <c r="FSB21" s="41"/>
      <c r="FSC21" s="41"/>
      <c r="FSD21" s="41"/>
      <c r="FSE21" s="41"/>
      <c r="FSF21" s="41"/>
      <c r="FSG21" s="41"/>
      <c r="FSH21" s="41"/>
      <c r="FSI21" s="41"/>
      <c r="FSJ21" s="41"/>
      <c r="FSK21" s="41"/>
      <c r="FSL21" s="41"/>
      <c r="FSM21" s="41"/>
      <c r="FSN21" s="41"/>
      <c r="FSO21" s="41"/>
      <c r="FSP21" s="41"/>
      <c r="FSQ21" s="41"/>
      <c r="FSR21" s="41"/>
      <c r="FSS21" s="41"/>
      <c r="FST21" s="41"/>
      <c r="FSU21" s="41"/>
      <c r="FSV21" s="41"/>
      <c r="FSW21" s="41"/>
      <c r="FSX21" s="41"/>
      <c r="FSY21" s="41"/>
      <c r="FSZ21" s="41"/>
      <c r="FTA21" s="41"/>
      <c r="FTB21" s="41"/>
      <c r="FTC21" s="41"/>
      <c r="FTD21" s="41"/>
      <c r="FTE21" s="41"/>
      <c r="FTF21" s="41"/>
      <c r="FTG21" s="41"/>
      <c r="FTH21" s="41"/>
      <c r="FTI21" s="41"/>
      <c r="FTJ21" s="41"/>
      <c r="FTK21" s="41"/>
      <c r="FTL21" s="41"/>
      <c r="FTM21" s="41"/>
      <c r="FTN21" s="41"/>
      <c r="FTO21" s="41"/>
      <c r="FTP21" s="41"/>
      <c r="FTQ21" s="41"/>
      <c r="FTR21" s="41"/>
      <c r="FTS21" s="41"/>
      <c r="FTT21" s="41"/>
      <c r="FTU21" s="41"/>
      <c r="FTV21" s="41"/>
      <c r="FTW21" s="41"/>
      <c r="FTX21" s="41"/>
      <c r="FTY21" s="41"/>
      <c r="FTZ21" s="41"/>
      <c r="FUA21" s="41"/>
      <c r="FUB21" s="41"/>
      <c r="FUC21" s="41"/>
      <c r="FUD21" s="41"/>
      <c r="FUE21" s="41"/>
      <c r="FUF21" s="41"/>
      <c r="FUG21" s="41"/>
      <c r="FUH21" s="41"/>
      <c r="FUI21" s="41"/>
      <c r="FUJ21" s="41"/>
      <c r="FUK21" s="41"/>
      <c r="FUL21" s="41"/>
      <c r="FUM21" s="41"/>
      <c r="FUN21" s="41"/>
      <c r="FUO21" s="41"/>
      <c r="FUP21" s="41"/>
      <c r="FUQ21" s="41"/>
      <c r="FUR21" s="41"/>
      <c r="FUS21" s="41"/>
      <c r="FUT21" s="41"/>
      <c r="FUU21" s="41"/>
      <c r="FUV21" s="41"/>
      <c r="FUW21" s="41"/>
      <c r="FUX21" s="41"/>
      <c r="FUY21" s="41"/>
      <c r="FUZ21" s="41"/>
      <c r="FVA21" s="41"/>
      <c r="FVB21" s="41"/>
      <c r="FVC21" s="41"/>
      <c r="FVD21" s="41"/>
      <c r="FVE21" s="41"/>
      <c r="FVF21" s="41"/>
      <c r="FVG21" s="41"/>
      <c r="FVH21" s="41"/>
      <c r="FVI21" s="41"/>
      <c r="FVJ21" s="41"/>
      <c r="FVK21" s="41"/>
      <c r="FVL21" s="41"/>
      <c r="FVM21" s="41"/>
      <c r="FVN21" s="41"/>
      <c r="FVO21" s="41"/>
      <c r="FVP21" s="41"/>
      <c r="FVQ21" s="41"/>
      <c r="FVR21" s="41"/>
      <c r="FVS21" s="41"/>
      <c r="FVT21" s="41"/>
      <c r="FVU21" s="41"/>
      <c r="FVV21" s="41"/>
      <c r="FVW21" s="41"/>
      <c r="FVX21" s="41"/>
      <c r="FVY21" s="41"/>
      <c r="FVZ21" s="41"/>
      <c r="FWA21" s="41"/>
      <c r="FWB21" s="41"/>
      <c r="FWC21" s="41"/>
      <c r="FWD21" s="41"/>
      <c r="FWE21" s="41"/>
      <c r="FWF21" s="41"/>
      <c r="FWG21" s="41"/>
      <c r="FWH21" s="41"/>
      <c r="FWI21" s="41"/>
      <c r="FWJ21" s="41"/>
      <c r="FWK21" s="41"/>
      <c r="FWL21" s="41"/>
      <c r="FWM21" s="41"/>
      <c r="FWN21" s="41"/>
      <c r="FWO21" s="41"/>
      <c r="FWP21" s="41"/>
      <c r="FWQ21" s="41"/>
      <c r="FWR21" s="41"/>
      <c r="FWS21" s="41"/>
      <c r="FWT21" s="41"/>
      <c r="FWU21" s="41"/>
      <c r="FWV21" s="41"/>
      <c r="FWW21" s="41"/>
      <c r="FWX21" s="41"/>
      <c r="FWY21" s="41"/>
      <c r="FWZ21" s="41"/>
      <c r="FXA21" s="41"/>
      <c r="FXB21" s="41"/>
      <c r="FXC21" s="41"/>
      <c r="FXD21" s="41"/>
      <c r="FXE21" s="41"/>
      <c r="FXF21" s="41"/>
      <c r="FXG21" s="41"/>
      <c r="FXH21" s="41"/>
      <c r="FXI21" s="41"/>
      <c r="FXJ21" s="41"/>
      <c r="FXK21" s="41"/>
      <c r="FXL21" s="41"/>
      <c r="FXM21" s="41"/>
      <c r="FXN21" s="41"/>
      <c r="FXO21" s="41"/>
      <c r="FXP21" s="41"/>
      <c r="FXQ21" s="41"/>
      <c r="FXR21" s="41"/>
      <c r="FXS21" s="41"/>
      <c r="FXT21" s="41"/>
      <c r="FXU21" s="41"/>
      <c r="FXV21" s="41"/>
      <c r="FXW21" s="41"/>
      <c r="FXX21" s="41"/>
      <c r="FXY21" s="41"/>
      <c r="FXZ21" s="41"/>
      <c r="FYA21" s="41"/>
      <c r="FYB21" s="41"/>
      <c r="FYC21" s="41"/>
      <c r="FYD21" s="41"/>
      <c r="FYE21" s="41"/>
      <c r="FYF21" s="41"/>
      <c r="FYG21" s="41"/>
      <c r="FYH21" s="41"/>
      <c r="FYI21" s="41"/>
      <c r="FYJ21" s="41"/>
      <c r="FYK21" s="41"/>
      <c r="FYL21" s="41"/>
      <c r="FYM21" s="41"/>
      <c r="FYN21" s="41"/>
      <c r="FYO21" s="41"/>
      <c r="FYP21" s="41"/>
      <c r="FYQ21" s="41"/>
      <c r="FYR21" s="41"/>
      <c r="FYS21" s="41"/>
      <c r="FYT21" s="41"/>
      <c r="FYU21" s="41"/>
      <c r="FYV21" s="41"/>
      <c r="FYW21" s="41"/>
      <c r="FYX21" s="41"/>
      <c r="FYY21" s="41"/>
      <c r="FYZ21" s="41"/>
      <c r="FZA21" s="41"/>
      <c r="FZB21" s="41"/>
      <c r="FZC21" s="41"/>
      <c r="FZD21" s="41"/>
      <c r="FZE21" s="41"/>
      <c r="FZF21" s="41"/>
      <c r="FZG21" s="41"/>
      <c r="FZH21" s="41"/>
      <c r="FZI21" s="41"/>
      <c r="FZJ21" s="41"/>
      <c r="FZK21" s="41"/>
      <c r="FZL21" s="41"/>
      <c r="FZM21" s="41"/>
      <c r="FZN21" s="41"/>
      <c r="FZO21" s="41"/>
      <c r="FZP21" s="41"/>
      <c r="FZQ21" s="41"/>
      <c r="FZR21" s="41"/>
      <c r="FZS21" s="41"/>
      <c r="FZT21" s="41"/>
      <c r="FZU21" s="41"/>
      <c r="FZV21" s="41"/>
      <c r="FZW21" s="41"/>
      <c r="FZX21" s="41"/>
      <c r="FZY21" s="41"/>
      <c r="FZZ21" s="41"/>
      <c r="GAA21" s="41"/>
      <c r="GAB21" s="41"/>
      <c r="GAC21" s="41"/>
      <c r="GAD21" s="41"/>
      <c r="GAE21" s="41"/>
      <c r="GAF21" s="41"/>
      <c r="GAG21" s="41"/>
      <c r="GAH21" s="41"/>
      <c r="GAI21" s="41"/>
      <c r="GAJ21" s="41"/>
      <c r="GAK21" s="41"/>
      <c r="GAL21" s="41"/>
      <c r="GAM21" s="41"/>
      <c r="GAN21" s="41"/>
      <c r="GAO21" s="41"/>
      <c r="GAP21" s="41"/>
      <c r="GAQ21" s="41"/>
      <c r="GAR21" s="41"/>
      <c r="GAS21" s="41"/>
      <c r="GAT21" s="41"/>
      <c r="GAU21" s="41"/>
      <c r="GAV21" s="41"/>
      <c r="GAW21" s="41"/>
      <c r="GAX21" s="41"/>
      <c r="GAY21" s="41"/>
      <c r="GAZ21" s="41"/>
      <c r="GBA21" s="41"/>
      <c r="GBB21" s="41"/>
      <c r="GBC21" s="41"/>
      <c r="GBD21" s="41"/>
      <c r="GBE21" s="41"/>
      <c r="GBF21" s="41"/>
      <c r="GBG21" s="41"/>
      <c r="GBH21" s="41"/>
      <c r="GBI21" s="41"/>
      <c r="GBJ21" s="41"/>
      <c r="GBK21" s="41"/>
      <c r="GBL21" s="41"/>
      <c r="GBM21" s="41"/>
      <c r="GBN21" s="41"/>
      <c r="GBO21" s="41"/>
      <c r="GBP21" s="41"/>
      <c r="GBQ21" s="41"/>
      <c r="GBR21" s="41"/>
      <c r="GBS21" s="41"/>
      <c r="GBT21" s="41"/>
      <c r="GBU21" s="41"/>
      <c r="GBV21" s="41"/>
      <c r="GBW21" s="41"/>
      <c r="GBX21" s="41"/>
      <c r="GBY21" s="41"/>
      <c r="GBZ21" s="41"/>
      <c r="GCA21" s="41"/>
      <c r="GCB21" s="41"/>
      <c r="GCC21" s="41"/>
      <c r="GCD21" s="41"/>
      <c r="GCE21" s="41"/>
      <c r="GCF21" s="41"/>
      <c r="GCG21" s="41"/>
      <c r="GCH21" s="41"/>
      <c r="GCI21" s="41"/>
      <c r="GCJ21" s="41"/>
      <c r="GCK21" s="41"/>
      <c r="GCL21" s="41"/>
      <c r="GCM21" s="41"/>
      <c r="GCN21" s="41"/>
      <c r="GCO21" s="41"/>
      <c r="GCP21" s="41"/>
      <c r="GCQ21" s="41"/>
      <c r="GCR21" s="41"/>
      <c r="GCS21" s="41"/>
      <c r="GCT21" s="41"/>
      <c r="GCU21" s="41"/>
      <c r="GCV21" s="41"/>
      <c r="GCW21" s="41"/>
      <c r="GCX21" s="41"/>
      <c r="GCY21" s="41"/>
      <c r="GCZ21" s="41"/>
      <c r="GDA21" s="41"/>
      <c r="GDB21" s="41"/>
      <c r="GDC21" s="41"/>
      <c r="GDD21" s="41"/>
      <c r="GDE21" s="41"/>
      <c r="GDF21" s="41"/>
      <c r="GDG21" s="41"/>
      <c r="GDH21" s="41"/>
      <c r="GDI21" s="41"/>
      <c r="GDJ21" s="41"/>
      <c r="GDK21" s="41"/>
      <c r="GDL21" s="41"/>
      <c r="GDM21" s="41"/>
      <c r="GDN21" s="41"/>
      <c r="GDO21" s="41"/>
      <c r="GDP21" s="41"/>
      <c r="GDQ21" s="41"/>
      <c r="GDR21" s="41"/>
      <c r="GDS21" s="41"/>
      <c r="GDT21" s="41"/>
      <c r="GDU21" s="41"/>
      <c r="GDV21" s="41"/>
      <c r="GDW21" s="41"/>
      <c r="GDX21" s="41"/>
      <c r="GDY21" s="41"/>
      <c r="GDZ21" s="41"/>
      <c r="GEA21" s="41"/>
      <c r="GEB21" s="41"/>
      <c r="GEC21" s="41"/>
      <c r="GED21" s="41"/>
      <c r="GEE21" s="41"/>
      <c r="GEF21" s="41"/>
      <c r="GEG21" s="41"/>
      <c r="GEH21" s="41"/>
      <c r="GEI21" s="41"/>
      <c r="GEJ21" s="41"/>
      <c r="GEK21" s="41"/>
      <c r="GEL21" s="41"/>
      <c r="GEM21" s="41"/>
      <c r="GEN21" s="41"/>
      <c r="GEO21" s="41"/>
      <c r="GEP21" s="41"/>
      <c r="GEQ21" s="41"/>
      <c r="GER21" s="41"/>
      <c r="GES21" s="41"/>
      <c r="GET21" s="41"/>
      <c r="GEU21" s="41"/>
      <c r="GEV21" s="41"/>
      <c r="GEW21" s="41"/>
      <c r="GEX21" s="41"/>
      <c r="GEY21" s="41"/>
      <c r="GEZ21" s="41"/>
      <c r="GFA21" s="41"/>
      <c r="GFB21" s="41"/>
      <c r="GFC21" s="41"/>
      <c r="GFD21" s="41"/>
      <c r="GFE21" s="41"/>
      <c r="GFF21" s="41"/>
      <c r="GFG21" s="41"/>
      <c r="GFH21" s="41"/>
      <c r="GFI21" s="41"/>
      <c r="GFJ21" s="41"/>
      <c r="GFK21" s="41"/>
      <c r="GFL21" s="41"/>
      <c r="GFM21" s="41"/>
      <c r="GFN21" s="41"/>
      <c r="GFO21" s="41"/>
      <c r="GFP21" s="41"/>
      <c r="GFQ21" s="41"/>
      <c r="GFR21" s="41"/>
      <c r="GFS21" s="41"/>
      <c r="GFT21" s="41"/>
      <c r="GFU21" s="41"/>
      <c r="GFV21" s="41"/>
      <c r="GFW21" s="41"/>
      <c r="GFX21" s="41"/>
      <c r="GFY21" s="41"/>
      <c r="GFZ21" s="41"/>
      <c r="GGA21" s="41"/>
      <c r="GGB21" s="41"/>
      <c r="GGC21" s="41"/>
      <c r="GGD21" s="41"/>
      <c r="GGE21" s="41"/>
      <c r="GGF21" s="41"/>
      <c r="GGG21" s="41"/>
      <c r="GGH21" s="41"/>
      <c r="GGI21" s="41"/>
      <c r="GGJ21" s="41"/>
      <c r="GGK21" s="41"/>
      <c r="GGL21" s="41"/>
      <c r="GGM21" s="41"/>
      <c r="GGN21" s="41"/>
      <c r="GGO21" s="41"/>
      <c r="GGP21" s="41"/>
      <c r="GGQ21" s="41"/>
      <c r="GGR21" s="41"/>
      <c r="GGS21" s="41"/>
      <c r="GGT21" s="41"/>
      <c r="GGU21" s="41"/>
      <c r="GGV21" s="41"/>
      <c r="GGW21" s="41"/>
      <c r="GGX21" s="41"/>
      <c r="GGY21" s="41"/>
      <c r="GGZ21" s="41"/>
      <c r="GHA21" s="41"/>
      <c r="GHB21" s="41"/>
      <c r="GHC21" s="41"/>
      <c r="GHD21" s="41"/>
      <c r="GHE21" s="41"/>
      <c r="GHF21" s="41"/>
      <c r="GHG21" s="41"/>
      <c r="GHH21" s="41"/>
      <c r="GHI21" s="41"/>
      <c r="GHJ21" s="41"/>
      <c r="GHK21" s="41"/>
      <c r="GHL21" s="41"/>
      <c r="GHM21" s="41"/>
      <c r="GHN21" s="41"/>
      <c r="GHO21" s="41"/>
      <c r="GHP21" s="41"/>
      <c r="GHQ21" s="41"/>
      <c r="GHR21" s="41"/>
      <c r="GHS21" s="41"/>
      <c r="GHT21" s="41"/>
      <c r="GHU21" s="41"/>
      <c r="GHV21" s="41"/>
      <c r="GHW21" s="41"/>
      <c r="GHX21" s="41"/>
      <c r="GHY21" s="41"/>
      <c r="GHZ21" s="41"/>
      <c r="GIA21" s="41"/>
      <c r="GIB21" s="41"/>
      <c r="GIC21" s="41"/>
      <c r="GID21" s="41"/>
      <c r="GIE21" s="41"/>
      <c r="GIF21" s="41"/>
      <c r="GIG21" s="41"/>
      <c r="GIH21" s="41"/>
      <c r="GII21" s="41"/>
      <c r="GIJ21" s="41"/>
      <c r="GIK21" s="41"/>
      <c r="GIL21" s="41"/>
      <c r="GIM21" s="41"/>
      <c r="GIN21" s="41"/>
      <c r="GIO21" s="41"/>
      <c r="GIP21" s="41"/>
      <c r="GIQ21" s="41"/>
      <c r="GIR21" s="41"/>
      <c r="GIS21" s="41"/>
      <c r="GIT21" s="41"/>
      <c r="GIU21" s="41"/>
      <c r="GIV21" s="41"/>
      <c r="GIW21" s="41"/>
      <c r="GIX21" s="41"/>
      <c r="GIY21" s="41"/>
      <c r="GIZ21" s="41"/>
      <c r="GJA21" s="41"/>
      <c r="GJB21" s="41"/>
      <c r="GJC21" s="41"/>
      <c r="GJD21" s="41"/>
      <c r="GJE21" s="41"/>
      <c r="GJF21" s="41"/>
      <c r="GJG21" s="41"/>
      <c r="GJH21" s="41"/>
      <c r="GJI21" s="41"/>
      <c r="GJJ21" s="41"/>
      <c r="GJK21" s="41"/>
      <c r="GJL21" s="41"/>
      <c r="GJM21" s="41"/>
      <c r="GJN21" s="41"/>
      <c r="GJO21" s="41"/>
      <c r="GJP21" s="41"/>
      <c r="GJQ21" s="41"/>
      <c r="GJR21" s="41"/>
      <c r="GJS21" s="41"/>
      <c r="GJT21" s="41"/>
      <c r="GJU21" s="41"/>
      <c r="GJV21" s="41"/>
      <c r="GJW21" s="41"/>
      <c r="GJX21" s="41"/>
      <c r="GJY21" s="41"/>
      <c r="GJZ21" s="41"/>
      <c r="GKA21" s="41"/>
      <c r="GKB21" s="41"/>
      <c r="GKC21" s="41"/>
      <c r="GKD21" s="41"/>
      <c r="GKE21" s="41"/>
      <c r="GKF21" s="41"/>
      <c r="GKG21" s="41"/>
      <c r="GKH21" s="41"/>
      <c r="GKI21" s="41"/>
      <c r="GKJ21" s="41"/>
      <c r="GKK21" s="41"/>
      <c r="GKL21" s="41"/>
      <c r="GKM21" s="41"/>
      <c r="GKN21" s="41"/>
      <c r="GKO21" s="41"/>
      <c r="GKP21" s="41"/>
      <c r="GKQ21" s="41"/>
      <c r="GKR21" s="41"/>
      <c r="GKS21" s="41"/>
      <c r="GKT21" s="41"/>
      <c r="GKU21" s="41"/>
      <c r="GKV21" s="41"/>
      <c r="GKW21" s="41"/>
      <c r="GKX21" s="41"/>
      <c r="GKY21" s="41"/>
      <c r="GKZ21" s="41"/>
      <c r="GLA21" s="41"/>
      <c r="GLB21" s="41"/>
      <c r="GLC21" s="41"/>
      <c r="GLD21" s="41"/>
      <c r="GLE21" s="41"/>
      <c r="GLF21" s="41"/>
      <c r="GLG21" s="41"/>
      <c r="GLH21" s="41"/>
      <c r="GLI21" s="41"/>
      <c r="GLJ21" s="41"/>
      <c r="GLK21" s="41"/>
      <c r="GLL21" s="41"/>
      <c r="GLM21" s="41"/>
      <c r="GLN21" s="41"/>
      <c r="GLO21" s="41"/>
      <c r="GLP21" s="41"/>
      <c r="GLQ21" s="41"/>
      <c r="GLR21" s="41"/>
      <c r="GLS21" s="41"/>
      <c r="GLT21" s="41"/>
      <c r="GLU21" s="41"/>
      <c r="GLV21" s="41"/>
      <c r="GLW21" s="41"/>
      <c r="GLX21" s="41"/>
      <c r="GLY21" s="41"/>
      <c r="GLZ21" s="41"/>
      <c r="GMA21" s="41"/>
      <c r="GMB21" s="41"/>
      <c r="GMC21" s="41"/>
      <c r="GMD21" s="41"/>
      <c r="GME21" s="41"/>
      <c r="GMF21" s="41"/>
      <c r="GMG21" s="41"/>
      <c r="GMH21" s="41"/>
      <c r="GMI21" s="41"/>
      <c r="GMJ21" s="41"/>
      <c r="GMK21" s="41"/>
      <c r="GML21" s="41"/>
      <c r="GMM21" s="41"/>
      <c r="GMN21" s="41"/>
      <c r="GMO21" s="41"/>
      <c r="GMP21" s="41"/>
      <c r="GMQ21" s="41"/>
      <c r="GMR21" s="41"/>
      <c r="GMS21" s="41"/>
      <c r="GMT21" s="41"/>
      <c r="GMU21" s="41"/>
      <c r="GMV21" s="41"/>
      <c r="GMW21" s="41"/>
      <c r="GMX21" s="41"/>
      <c r="GMY21" s="41"/>
      <c r="GMZ21" s="41"/>
      <c r="GNA21" s="41"/>
      <c r="GNB21" s="41"/>
      <c r="GNC21" s="41"/>
      <c r="GND21" s="41"/>
      <c r="GNE21" s="41"/>
      <c r="GNF21" s="41"/>
      <c r="GNG21" s="41"/>
      <c r="GNH21" s="41"/>
      <c r="GNI21" s="41"/>
      <c r="GNJ21" s="41"/>
      <c r="GNK21" s="41"/>
      <c r="GNL21" s="41"/>
      <c r="GNM21" s="41"/>
      <c r="GNN21" s="41"/>
      <c r="GNO21" s="41"/>
      <c r="GNP21" s="41"/>
      <c r="GNQ21" s="41"/>
      <c r="GNR21" s="41"/>
      <c r="GNS21" s="41"/>
      <c r="GNT21" s="41"/>
      <c r="GNU21" s="41"/>
      <c r="GNV21" s="41"/>
      <c r="GNW21" s="41"/>
      <c r="GNX21" s="41"/>
      <c r="GNY21" s="41"/>
      <c r="GNZ21" s="41"/>
      <c r="GOA21" s="41"/>
      <c r="GOB21" s="41"/>
      <c r="GOC21" s="41"/>
      <c r="GOD21" s="41"/>
      <c r="GOE21" s="41"/>
      <c r="GOF21" s="41"/>
      <c r="GOG21" s="41"/>
      <c r="GOH21" s="41"/>
      <c r="GOI21" s="41"/>
      <c r="GOJ21" s="41"/>
      <c r="GOK21" s="41"/>
      <c r="GOL21" s="41"/>
      <c r="GOM21" s="41"/>
      <c r="GON21" s="41"/>
      <c r="GOO21" s="41"/>
      <c r="GOP21" s="41"/>
      <c r="GOQ21" s="41"/>
      <c r="GOR21" s="41"/>
      <c r="GOS21" s="41"/>
      <c r="GOT21" s="41"/>
      <c r="GOU21" s="41"/>
      <c r="GOV21" s="41"/>
      <c r="GOW21" s="41"/>
      <c r="GOX21" s="41"/>
      <c r="GOY21" s="41"/>
      <c r="GOZ21" s="41"/>
      <c r="GPA21" s="41"/>
      <c r="GPB21" s="41"/>
      <c r="GPC21" s="41"/>
      <c r="GPD21" s="41"/>
      <c r="GPE21" s="41"/>
      <c r="GPF21" s="41"/>
      <c r="GPG21" s="41"/>
      <c r="GPH21" s="41"/>
      <c r="GPI21" s="41"/>
      <c r="GPJ21" s="41"/>
      <c r="GPK21" s="41"/>
      <c r="GPL21" s="41"/>
      <c r="GPM21" s="41"/>
      <c r="GPN21" s="41"/>
      <c r="GPO21" s="41"/>
      <c r="GPP21" s="41"/>
      <c r="GPQ21" s="41"/>
      <c r="GPR21" s="41"/>
      <c r="GPS21" s="41"/>
      <c r="GPT21" s="41"/>
      <c r="GPU21" s="41"/>
      <c r="GPV21" s="41"/>
      <c r="GPW21" s="41"/>
      <c r="GPX21" s="41"/>
      <c r="GPY21" s="41"/>
      <c r="GPZ21" s="41"/>
      <c r="GQA21" s="41"/>
      <c r="GQB21" s="41"/>
      <c r="GQC21" s="41"/>
      <c r="GQD21" s="41"/>
      <c r="GQE21" s="41"/>
      <c r="GQF21" s="41"/>
      <c r="GQG21" s="41"/>
      <c r="GQH21" s="41"/>
      <c r="GQI21" s="41"/>
      <c r="GQJ21" s="41"/>
      <c r="GQK21" s="41"/>
      <c r="GQL21" s="41"/>
      <c r="GQM21" s="41"/>
      <c r="GQN21" s="41"/>
      <c r="GQO21" s="41"/>
      <c r="GQP21" s="41"/>
      <c r="GQQ21" s="41"/>
      <c r="GQR21" s="41"/>
      <c r="GQS21" s="41"/>
      <c r="GQT21" s="41"/>
      <c r="GQU21" s="41"/>
      <c r="GQV21" s="41"/>
      <c r="GQW21" s="41"/>
      <c r="GQX21" s="41"/>
      <c r="GQY21" s="41"/>
      <c r="GQZ21" s="41"/>
      <c r="GRA21" s="41"/>
      <c r="GRB21" s="41"/>
      <c r="GRC21" s="41"/>
      <c r="GRD21" s="41"/>
      <c r="GRE21" s="41"/>
      <c r="GRF21" s="41"/>
      <c r="GRG21" s="41"/>
      <c r="GRH21" s="41"/>
      <c r="GRI21" s="41"/>
      <c r="GRJ21" s="41"/>
      <c r="GRK21" s="41"/>
      <c r="GRL21" s="41"/>
      <c r="GRM21" s="41"/>
      <c r="GRN21" s="41"/>
      <c r="GRO21" s="41"/>
      <c r="GRP21" s="41"/>
      <c r="GRQ21" s="41"/>
      <c r="GRR21" s="41"/>
      <c r="GRS21" s="41"/>
      <c r="GRT21" s="41"/>
      <c r="GRU21" s="41"/>
      <c r="GRV21" s="41"/>
      <c r="GRW21" s="41"/>
      <c r="GRX21" s="41"/>
      <c r="GRY21" s="41"/>
      <c r="GRZ21" s="41"/>
      <c r="GSA21" s="41"/>
      <c r="GSB21" s="41"/>
      <c r="GSC21" s="41"/>
      <c r="GSD21" s="41"/>
      <c r="GSE21" s="41"/>
      <c r="GSF21" s="41"/>
      <c r="GSG21" s="41"/>
      <c r="GSH21" s="41"/>
      <c r="GSI21" s="41"/>
      <c r="GSJ21" s="41"/>
      <c r="GSK21" s="41"/>
      <c r="GSL21" s="41"/>
      <c r="GSM21" s="41"/>
      <c r="GSN21" s="41"/>
      <c r="GSO21" s="41"/>
      <c r="GSP21" s="41"/>
      <c r="GSQ21" s="41"/>
      <c r="GSR21" s="41"/>
      <c r="GSS21" s="41"/>
      <c r="GST21" s="41"/>
      <c r="GSU21" s="41"/>
      <c r="GSV21" s="41"/>
      <c r="GSW21" s="41"/>
      <c r="GSX21" s="41"/>
      <c r="GSY21" s="41"/>
      <c r="GSZ21" s="41"/>
      <c r="GTA21" s="41"/>
      <c r="GTB21" s="41"/>
      <c r="GTC21" s="41"/>
      <c r="GTD21" s="41"/>
      <c r="GTE21" s="41"/>
      <c r="GTF21" s="41"/>
      <c r="GTG21" s="41"/>
      <c r="GTH21" s="41"/>
      <c r="GTI21" s="41"/>
      <c r="GTJ21" s="41"/>
      <c r="GTK21" s="41"/>
      <c r="GTL21" s="41"/>
      <c r="GTM21" s="41"/>
      <c r="GTN21" s="41"/>
      <c r="GTO21" s="41"/>
      <c r="GTP21" s="41"/>
      <c r="GTQ21" s="41"/>
      <c r="GTR21" s="41"/>
      <c r="GTS21" s="41"/>
      <c r="GTT21" s="41"/>
      <c r="GTU21" s="41"/>
      <c r="GTV21" s="41"/>
      <c r="GTW21" s="41"/>
      <c r="GTX21" s="41"/>
      <c r="GTY21" s="41"/>
      <c r="GTZ21" s="41"/>
      <c r="GUA21" s="41"/>
      <c r="GUB21" s="41"/>
      <c r="GUC21" s="41"/>
      <c r="GUD21" s="41"/>
      <c r="GUE21" s="41"/>
      <c r="GUF21" s="41"/>
      <c r="GUG21" s="41"/>
      <c r="GUH21" s="41"/>
      <c r="GUI21" s="41"/>
      <c r="GUJ21" s="41"/>
      <c r="GUK21" s="41"/>
      <c r="GUL21" s="41"/>
      <c r="GUM21" s="41"/>
      <c r="GUN21" s="41"/>
      <c r="GUO21" s="41"/>
      <c r="GUP21" s="41"/>
      <c r="GUQ21" s="41"/>
      <c r="GUR21" s="41"/>
      <c r="GUS21" s="41"/>
      <c r="GUT21" s="41"/>
      <c r="GUU21" s="41"/>
      <c r="GUV21" s="41"/>
      <c r="GUW21" s="41"/>
      <c r="GUX21" s="41"/>
      <c r="GUY21" s="41"/>
      <c r="GUZ21" s="41"/>
      <c r="GVA21" s="41"/>
      <c r="GVB21" s="41"/>
      <c r="GVC21" s="41"/>
      <c r="GVD21" s="41"/>
      <c r="GVE21" s="41"/>
      <c r="GVF21" s="41"/>
      <c r="GVG21" s="41"/>
      <c r="GVH21" s="41"/>
      <c r="GVI21" s="41"/>
      <c r="GVJ21" s="41"/>
      <c r="GVK21" s="41"/>
      <c r="GVL21" s="41"/>
      <c r="GVM21" s="41"/>
      <c r="GVN21" s="41"/>
      <c r="GVO21" s="41"/>
      <c r="GVP21" s="41"/>
      <c r="GVQ21" s="41"/>
      <c r="GVR21" s="41"/>
      <c r="GVS21" s="41"/>
      <c r="GVT21" s="41"/>
      <c r="GVU21" s="41"/>
      <c r="GVV21" s="41"/>
      <c r="GVW21" s="41"/>
      <c r="GVX21" s="41"/>
      <c r="GVY21" s="41"/>
      <c r="GVZ21" s="41"/>
      <c r="GWA21" s="41"/>
      <c r="GWB21" s="41"/>
      <c r="GWC21" s="41"/>
      <c r="GWD21" s="41"/>
      <c r="GWE21" s="41"/>
      <c r="GWF21" s="41"/>
      <c r="GWG21" s="41"/>
      <c r="GWH21" s="41"/>
      <c r="GWI21" s="41"/>
      <c r="GWJ21" s="41"/>
      <c r="GWK21" s="41"/>
      <c r="GWL21" s="41"/>
      <c r="GWM21" s="41"/>
      <c r="GWN21" s="41"/>
      <c r="GWO21" s="41"/>
      <c r="GWP21" s="41"/>
      <c r="GWQ21" s="41"/>
      <c r="GWR21" s="41"/>
      <c r="GWS21" s="41"/>
      <c r="GWT21" s="41"/>
      <c r="GWU21" s="41"/>
      <c r="GWV21" s="41"/>
      <c r="GWW21" s="41"/>
      <c r="GWX21" s="41"/>
      <c r="GWY21" s="41"/>
      <c r="GWZ21" s="41"/>
      <c r="GXA21" s="41"/>
      <c r="GXB21" s="41"/>
      <c r="GXC21" s="41"/>
      <c r="GXD21" s="41"/>
      <c r="GXE21" s="41"/>
      <c r="GXF21" s="41"/>
      <c r="GXG21" s="41"/>
      <c r="GXH21" s="41"/>
      <c r="GXI21" s="41"/>
      <c r="GXJ21" s="41"/>
      <c r="GXK21" s="41"/>
      <c r="GXL21" s="41"/>
      <c r="GXM21" s="41"/>
      <c r="GXN21" s="41"/>
      <c r="GXO21" s="41"/>
      <c r="GXP21" s="41"/>
      <c r="GXQ21" s="41"/>
      <c r="GXR21" s="41"/>
      <c r="GXS21" s="41"/>
      <c r="GXT21" s="41"/>
      <c r="GXU21" s="41"/>
      <c r="GXV21" s="41"/>
      <c r="GXW21" s="41"/>
      <c r="GXX21" s="41"/>
      <c r="GXY21" s="41"/>
      <c r="GXZ21" s="41"/>
      <c r="GYA21" s="41"/>
      <c r="GYB21" s="41"/>
      <c r="GYC21" s="41"/>
      <c r="GYD21" s="41"/>
      <c r="GYE21" s="41"/>
      <c r="GYF21" s="41"/>
      <c r="GYG21" s="41"/>
      <c r="GYH21" s="41"/>
      <c r="GYI21" s="41"/>
      <c r="GYJ21" s="41"/>
      <c r="GYK21" s="41"/>
      <c r="GYL21" s="41"/>
      <c r="GYM21" s="41"/>
      <c r="GYN21" s="41"/>
      <c r="GYO21" s="41"/>
      <c r="GYP21" s="41"/>
      <c r="GYQ21" s="41"/>
      <c r="GYR21" s="41"/>
      <c r="GYS21" s="41"/>
      <c r="GYT21" s="41"/>
      <c r="GYU21" s="41"/>
      <c r="GYV21" s="41"/>
      <c r="GYW21" s="41"/>
      <c r="GYX21" s="41"/>
      <c r="GYY21" s="41"/>
      <c r="GYZ21" s="41"/>
      <c r="GZA21" s="41"/>
      <c r="GZB21" s="41"/>
      <c r="GZC21" s="41"/>
      <c r="GZD21" s="41"/>
      <c r="GZE21" s="41"/>
      <c r="GZF21" s="41"/>
      <c r="GZG21" s="41"/>
      <c r="GZH21" s="41"/>
      <c r="GZI21" s="41"/>
      <c r="GZJ21" s="41"/>
      <c r="GZK21" s="41"/>
      <c r="GZL21" s="41"/>
      <c r="GZM21" s="41"/>
      <c r="GZN21" s="41"/>
      <c r="GZO21" s="41"/>
      <c r="GZP21" s="41"/>
      <c r="GZQ21" s="41"/>
      <c r="GZR21" s="41"/>
      <c r="GZS21" s="41"/>
      <c r="GZT21" s="41"/>
      <c r="GZU21" s="41"/>
      <c r="GZV21" s="41"/>
      <c r="GZW21" s="41"/>
      <c r="GZX21" s="41"/>
      <c r="GZY21" s="41"/>
      <c r="GZZ21" s="41"/>
      <c r="HAA21" s="41"/>
      <c r="HAB21" s="41"/>
      <c r="HAC21" s="41"/>
      <c r="HAD21" s="41"/>
      <c r="HAE21" s="41"/>
      <c r="HAF21" s="41"/>
      <c r="HAG21" s="41"/>
      <c r="HAH21" s="41"/>
      <c r="HAI21" s="41"/>
      <c r="HAJ21" s="41"/>
      <c r="HAK21" s="41"/>
      <c r="HAL21" s="41"/>
      <c r="HAM21" s="41"/>
      <c r="HAN21" s="41"/>
      <c r="HAO21" s="41"/>
      <c r="HAP21" s="41"/>
      <c r="HAQ21" s="41"/>
      <c r="HAR21" s="41"/>
      <c r="HAS21" s="41"/>
      <c r="HAT21" s="41"/>
      <c r="HAU21" s="41"/>
      <c r="HAV21" s="41"/>
      <c r="HAW21" s="41"/>
      <c r="HAX21" s="41"/>
      <c r="HAY21" s="41"/>
      <c r="HAZ21" s="41"/>
      <c r="HBA21" s="41"/>
      <c r="HBB21" s="41"/>
      <c r="HBC21" s="41"/>
      <c r="HBD21" s="41"/>
      <c r="HBE21" s="41"/>
      <c r="HBF21" s="41"/>
      <c r="HBG21" s="41"/>
      <c r="HBH21" s="41"/>
      <c r="HBI21" s="41"/>
      <c r="HBJ21" s="41"/>
      <c r="HBK21" s="41"/>
      <c r="HBL21" s="41"/>
      <c r="HBM21" s="41"/>
      <c r="HBN21" s="41"/>
      <c r="HBO21" s="41"/>
      <c r="HBP21" s="41"/>
      <c r="HBQ21" s="41"/>
      <c r="HBR21" s="41"/>
      <c r="HBS21" s="41"/>
      <c r="HBT21" s="41"/>
      <c r="HBU21" s="41"/>
      <c r="HBV21" s="41"/>
      <c r="HBW21" s="41"/>
      <c r="HBX21" s="41"/>
      <c r="HBY21" s="41"/>
      <c r="HBZ21" s="41"/>
      <c r="HCA21" s="41"/>
      <c r="HCB21" s="41"/>
      <c r="HCC21" s="41"/>
      <c r="HCD21" s="41"/>
      <c r="HCE21" s="41"/>
      <c r="HCF21" s="41"/>
      <c r="HCG21" s="41"/>
      <c r="HCH21" s="41"/>
      <c r="HCI21" s="41"/>
      <c r="HCJ21" s="41"/>
      <c r="HCK21" s="41"/>
      <c r="HCL21" s="41"/>
      <c r="HCM21" s="41"/>
      <c r="HCN21" s="41"/>
      <c r="HCO21" s="41"/>
      <c r="HCP21" s="41"/>
      <c r="HCQ21" s="41"/>
      <c r="HCR21" s="41"/>
      <c r="HCS21" s="41"/>
      <c r="HCT21" s="41"/>
      <c r="HCU21" s="41"/>
      <c r="HCV21" s="41"/>
      <c r="HCW21" s="41"/>
      <c r="HCX21" s="41"/>
      <c r="HCY21" s="41"/>
      <c r="HCZ21" s="41"/>
      <c r="HDA21" s="41"/>
      <c r="HDB21" s="41"/>
      <c r="HDC21" s="41"/>
      <c r="HDD21" s="41"/>
      <c r="HDE21" s="41"/>
      <c r="HDF21" s="41"/>
      <c r="HDG21" s="41"/>
      <c r="HDH21" s="41"/>
      <c r="HDI21" s="41"/>
      <c r="HDJ21" s="41"/>
      <c r="HDK21" s="41"/>
      <c r="HDL21" s="41"/>
      <c r="HDM21" s="41"/>
      <c r="HDN21" s="41"/>
      <c r="HDO21" s="41"/>
      <c r="HDP21" s="41"/>
      <c r="HDQ21" s="41"/>
      <c r="HDR21" s="41"/>
      <c r="HDS21" s="41"/>
      <c r="HDT21" s="41"/>
      <c r="HDU21" s="41"/>
      <c r="HDV21" s="41"/>
      <c r="HDW21" s="41"/>
      <c r="HDX21" s="41"/>
      <c r="HDY21" s="41"/>
      <c r="HDZ21" s="41"/>
      <c r="HEA21" s="41"/>
      <c r="HEB21" s="41"/>
      <c r="HEC21" s="41"/>
      <c r="HED21" s="41"/>
      <c r="HEE21" s="41"/>
      <c r="HEF21" s="41"/>
      <c r="HEG21" s="41"/>
      <c r="HEH21" s="41"/>
      <c r="HEI21" s="41"/>
      <c r="HEJ21" s="41"/>
      <c r="HEK21" s="41"/>
      <c r="HEL21" s="41"/>
      <c r="HEM21" s="41"/>
      <c r="HEN21" s="41"/>
      <c r="HEO21" s="41"/>
      <c r="HEP21" s="41"/>
      <c r="HEQ21" s="41"/>
      <c r="HER21" s="41"/>
      <c r="HES21" s="41"/>
      <c r="HET21" s="41"/>
      <c r="HEU21" s="41"/>
      <c r="HEV21" s="41"/>
      <c r="HEW21" s="41"/>
      <c r="HEX21" s="41"/>
      <c r="HEY21" s="41"/>
      <c r="HEZ21" s="41"/>
      <c r="HFA21" s="41"/>
      <c r="HFB21" s="41"/>
      <c r="HFC21" s="41"/>
      <c r="HFD21" s="41"/>
      <c r="HFE21" s="41"/>
      <c r="HFF21" s="41"/>
      <c r="HFG21" s="41"/>
      <c r="HFH21" s="41"/>
      <c r="HFI21" s="41"/>
      <c r="HFJ21" s="41"/>
      <c r="HFK21" s="41"/>
      <c r="HFL21" s="41"/>
      <c r="HFM21" s="41"/>
      <c r="HFN21" s="41"/>
      <c r="HFO21" s="41"/>
      <c r="HFP21" s="41"/>
      <c r="HFQ21" s="41"/>
      <c r="HFR21" s="41"/>
      <c r="HFS21" s="41"/>
      <c r="HFT21" s="41"/>
      <c r="HFU21" s="41"/>
      <c r="HFV21" s="41"/>
      <c r="HFW21" s="41"/>
      <c r="HFX21" s="41"/>
      <c r="HFY21" s="41"/>
      <c r="HFZ21" s="41"/>
      <c r="HGA21" s="41"/>
      <c r="HGB21" s="41"/>
      <c r="HGC21" s="41"/>
      <c r="HGD21" s="41"/>
      <c r="HGE21" s="41"/>
      <c r="HGF21" s="41"/>
      <c r="HGG21" s="41"/>
      <c r="HGH21" s="41"/>
      <c r="HGI21" s="41"/>
      <c r="HGJ21" s="41"/>
      <c r="HGK21" s="41"/>
      <c r="HGL21" s="41"/>
      <c r="HGM21" s="41"/>
      <c r="HGN21" s="41"/>
      <c r="HGO21" s="41"/>
      <c r="HGP21" s="41"/>
      <c r="HGQ21" s="41"/>
      <c r="HGR21" s="41"/>
      <c r="HGS21" s="41"/>
      <c r="HGT21" s="41"/>
      <c r="HGU21" s="41"/>
      <c r="HGV21" s="41"/>
      <c r="HGW21" s="41"/>
      <c r="HGX21" s="41"/>
      <c r="HGY21" s="41"/>
      <c r="HGZ21" s="41"/>
      <c r="HHA21" s="41"/>
      <c r="HHB21" s="41"/>
      <c r="HHC21" s="41"/>
      <c r="HHD21" s="41"/>
      <c r="HHE21" s="41"/>
      <c r="HHF21" s="41"/>
      <c r="HHG21" s="41"/>
      <c r="HHH21" s="41"/>
      <c r="HHI21" s="41"/>
      <c r="HHJ21" s="41"/>
      <c r="HHK21" s="41"/>
      <c r="HHL21" s="41"/>
      <c r="HHM21" s="41"/>
      <c r="HHN21" s="41"/>
      <c r="HHO21" s="41"/>
      <c r="HHP21" s="41"/>
      <c r="HHQ21" s="41"/>
      <c r="HHR21" s="41"/>
      <c r="HHS21" s="41"/>
      <c r="HHT21" s="41"/>
      <c r="HHU21" s="41"/>
      <c r="HHV21" s="41"/>
      <c r="HHW21" s="41"/>
      <c r="HHX21" s="41"/>
      <c r="HHY21" s="41"/>
      <c r="HHZ21" s="41"/>
      <c r="HIA21" s="41"/>
      <c r="HIB21" s="41"/>
      <c r="HIC21" s="41"/>
      <c r="HID21" s="41"/>
      <c r="HIE21" s="41"/>
      <c r="HIF21" s="41"/>
      <c r="HIG21" s="41"/>
      <c r="HIH21" s="41"/>
      <c r="HII21" s="41"/>
      <c r="HIJ21" s="41"/>
      <c r="HIK21" s="41"/>
      <c r="HIL21" s="41"/>
      <c r="HIM21" s="41"/>
      <c r="HIN21" s="41"/>
      <c r="HIO21" s="41"/>
      <c r="HIP21" s="41"/>
      <c r="HIQ21" s="41"/>
      <c r="HIR21" s="41"/>
      <c r="HIS21" s="41"/>
      <c r="HIT21" s="41"/>
      <c r="HIU21" s="41"/>
      <c r="HIV21" s="41"/>
      <c r="HIW21" s="41"/>
      <c r="HIX21" s="41"/>
      <c r="HIY21" s="41"/>
      <c r="HIZ21" s="41"/>
      <c r="HJA21" s="41"/>
      <c r="HJB21" s="41"/>
      <c r="HJC21" s="41"/>
      <c r="HJD21" s="41"/>
      <c r="HJE21" s="41"/>
      <c r="HJF21" s="41"/>
      <c r="HJG21" s="41"/>
      <c r="HJH21" s="41"/>
      <c r="HJI21" s="41"/>
      <c r="HJJ21" s="41"/>
      <c r="HJK21" s="41"/>
      <c r="HJL21" s="41"/>
      <c r="HJM21" s="41"/>
      <c r="HJN21" s="41"/>
      <c r="HJO21" s="41"/>
      <c r="HJP21" s="41"/>
      <c r="HJQ21" s="41"/>
      <c r="HJR21" s="41"/>
      <c r="HJS21" s="41"/>
      <c r="HJT21" s="41"/>
      <c r="HJU21" s="41"/>
      <c r="HJV21" s="41"/>
      <c r="HJW21" s="41"/>
      <c r="HJX21" s="41"/>
      <c r="HJY21" s="41"/>
      <c r="HJZ21" s="41"/>
      <c r="HKA21" s="41"/>
      <c r="HKB21" s="41"/>
      <c r="HKC21" s="41"/>
      <c r="HKD21" s="41"/>
      <c r="HKE21" s="41"/>
      <c r="HKF21" s="41"/>
      <c r="HKG21" s="41"/>
      <c r="HKH21" s="41"/>
      <c r="HKI21" s="41"/>
      <c r="HKJ21" s="41"/>
      <c r="HKK21" s="41"/>
      <c r="HKL21" s="41"/>
      <c r="HKM21" s="41"/>
      <c r="HKN21" s="41"/>
      <c r="HKO21" s="41"/>
      <c r="HKP21" s="41"/>
      <c r="HKQ21" s="41"/>
      <c r="HKR21" s="41"/>
      <c r="HKS21" s="41"/>
      <c r="HKT21" s="41"/>
      <c r="HKU21" s="41"/>
      <c r="HKV21" s="41"/>
      <c r="HKW21" s="41"/>
      <c r="HKX21" s="41"/>
      <c r="HKY21" s="41"/>
      <c r="HKZ21" s="41"/>
      <c r="HLA21" s="41"/>
      <c r="HLB21" s="41"/>
      <c r="HLC21" s="41"/>
      <c r="HLD21" s="41"/>
      <c r="HLE21" s="41"/>
      <c r="HLF21" s="41"/>
      <c r="HLG21" s="41"/>
      <c r="HLH21" s="41"/>
      <c r="HLI21" s="41"/>
      <c r="HLJ21" s="41"/>
      <c r="HLK21" s="41"/>
      <c r="HLL21" s="41"/>
      <c r="HLM21" s="41"/>
      <c r="HLN21" s="41"/>
      <c r="HLO21" s="41"/>
      <c r="HLP21" s="41"/>
      <c r="HLQ21" s="41"/>
      <c r="HLR21" s="41"/>
      <c r="HLS21" s="41"/>
      <c r="HLT21" s="41"/>
      <c r="HLU21" s="41"/>
      <c r="HLV21" s="41"/>
      <c r="HLW21" s="41"/>
      <c r="HLX21" s="41"/>
      <c r="HLY21" s="41"/>
      <c r="HLZ21" s="41"/>
      <c r="HMA21" s="41"/>
      <c r="HMB21" s="41"/>
      <c r="HMC21" s="41"/>
      <c r="HMD21" s="41"/>
      <c r="HME21" s="41"/>
      <c r="HMF21" s="41"/>
      <c r="HMG21" s="41"/>
      <c r="HMH21" s="41"/>
      <c r="HMI21" s="41"/>
      <c r="HMJ21" s="41"/>
      <c r="HMK21" s="41"/>
      <c r="HML21" s="41"/>
      <c r="HMM21" s="41"/>
      <c r="HMN21" s="41"/>
      <c r="HMO21" s="41"/>
      <c r="HMP21" s="41"/>
      <c r="HMQ21" s="41"/>
      <c r="HMR21" s="41"/>
      <c r="HMS21" s="41"/>
      <c r="HMT21" s="41"/>
      <c r="HMU21" s="41"/>
      <c r="HMV21" s="41"/>
      <c r="HMW21" s="41"/>
      <c r="HMX21" s="41"/>
      <c r="HMY21" s="41"/>
      <c r="HMZ21" s="41"/>
      <c r="HNA21" s="41"/>
      <c r="HNB21" s="41"/>
      <c r="HNC21" s="41"/>
      <c r="HND21" s="41"/>
      <c r="HNE21" s="41"/>
      <c r="HNF21" s="41"/>
      <c r="HNG21" s="41"/>
      <c r="HNH21" s="41"/>
      <c r="HNI21" s="41"/>
      <c r="HNJ21" s="41"/>
      <c r="HNK21" s="41"/>
      <c r="HNL21" s="41"/>
      <c r="HNM21" s="41"/>
      <c r="HNN21" s="41"/>
      <c r="HNO21" s="41"/>
      <c r="HNP21" s="41"/>
      <c r="HNQ21" s="41"/>
      <c r="HNR21" s="41"/>
      <c r="HNS21" s="41"/>
      <c r="HNT21" s="41"/>
      <c r="HNU21" s="41"/>
      <c r="HNV21" s="41"/>
      <c r="HNW21" s="41"/>
      <c r="HNX21" s="41"/>
      <c r="HNY21" s="41"/>
      <c r="HNZ21" s="41"/>
      <c r="HOA21" s="41"/>
      <c r="HOB21" s="41"/>
      <c r="HOC21" s="41"/>
      <c r="HOD21" s="41"/>
      <c r="HOE21" s="41"/>
      <c r="HOF21" s="41"/>
      <c r="HOG21" s="41"/>
      <c r="HOH21" s="41"/>
      <c r="HOI21" s="41"/>
      <c r="HOJ21" s="41"/>
      <c r="HOK21" s="41"/>
      <c r="HOL21" s="41"/>
      <c r="HOM21" s="41"/>
      <c r="HON21" s="41"/>
      <c r="HOO21" s="41"/>
      <c r="HOP21" s="41"/>
      <c r="HOQ21" s="41"/>
      <c r="HOR21" s="41"/>
      <c r="HOS21" s="41"/>
      <c r="HOT21" s="41"/>
      <c r="HOU21" s="41"/>
      <c r="HOV21" s="41"/>
      <c r="HOW21" s="41"/>
      <c r="HOX21" s="41"/>
      <c r="HOY21" s="41"/>
      <c r="HOZ21" s="41"/>
      <c r="HPA21" s="41"/>
      <c r="HPB21" s="41"/>
      <c r="HPC21" s="41"/>
      <c r="HPD21" s="41"/>
      <c r="HPE21" s="41"/>
      <c r="HPF21" s="41"/>
      <c r="HPG21" s="41"/>
      <c r="HPH21" s="41"/>
      <c r="HPI21" s="41"/>
      <c r="HPJ21" s="41"/>
      <c r="HPK21" s="41"/>
      <c r="HPL21" s="41"/>
      <c r="HPM21" s="41"/>
      <c r="HPN21" s="41"/>
      <c r="HPO21" s="41"/>
      <c r="HPP21" s="41"/>
      <c r="HPQ21" s="41"/>
      <c r="HPR21" s="41"/>
      <c r="HPS21" s="41"/>
      <c r="HPT21" s="41"/>
      <c r="HPU21" s="41"/>
      <c r="HPV21" s="41"/>
      <c r="HPW21" s="41"/>
      <c r="HPX21" s="41"/>
      <c r="HPY21" s="41"/>
      <c r="HPZ21" s="41"/>
      <c r="HQA21" s="41"/>
      <c r="HQB21" s="41"/>
      <c r="HQC21" s="41"/>
      <c r="HQD21" s="41"/>
      <c r="HQE21" s="41"/>
      <c r="HQF21" s="41"/>
      <c r="HQG21" s="41"/>
      <c r="HQH21" s="41"/>
      <c r="HQI21" s="41"/>
      <c r="HQJ21" s="41"/>
      <c r="HQK21" s="41"/>
      <c r="HQL21" s="41"/>
      <c r="HQM21" s="41"/>
      <c r="HQN21" s="41"/>
      <c r="HQO21" s="41"/>
      <c r="HQP21" s="41"/>
      <c r="HQQ21" s="41"/>
      <c r="HQR21" s="41"/>
      <c r="HQS21" s="41"/>
      <c r="HQT21" s="41"/>
      <c r="HQU21" s="41"/>
      <c r="HQV21" s="41"/>
      <c r="HQW21" s="41"/>
      <c r="HQX21" s="41"/>
      <c r="HQY21" s="41"/>
      <c r="HQZ21" s="41"/>
      <c r="HRA21" s="41"/>
      <c r="HRB21" s="41"/>
      <c r="HRC21" s="41"/>
      <c r="HRD21" s="41"/>
      <c r="HRE21" s="41"/>
      <c r="HRF21" s="41"/>
      <c r="HRG21" s="41"/>
      <c r="HRH21" s="41"/>
      <c r="HRI21" s="41"/>
      <c r="HRJ21" s="41"/>
      <c r="HRK21" s="41"/>
      <c r="HRL21" s="41"/>
      <c r="HRM21" s="41"/>
      <c r="HRN21" s="41"/>
      <c r="HRO21" s="41"/>
      <c r="HRP21" s="41"/>
      <c r="HRQ21" s="41"/>
      <c r="HRR21" s="41"/>
      <c r="HRS21" s="41"/>
      <c r="HRT21" s="41"/>
      <c r="HRU21" s="41"/>
      <c r="HRV21" s="41"/>
      <c r="HRW21" s="41"/>
      <c r="HRX21" s="41"/>
      <c r="HRY21" s="41"/>
      <c r="HRZ21" s="41"/>
      <c r="HSA21" s="41"/>
      <c r="HSB21" s="41"/>
      <c r="HSC21" s="41"/>
      <c r="HSD21" s="41"/>
      <c r="HSE21" s="41"/>
      <c r="HSF21" s="41"/>
      <c r="HSG21" s="41"/>
      <c r="HSH21" s="41"/>
      <c r="HSI21" s="41"/>
      <c r="HSJ21" s="41"/>
      <c r="HSK21" s="41"/>
      <c r="HSL21" s="41"/>
      <c r="HSM21" s="41"/>
      <c r="HSN21" s="41"/>
      <c r="HSO21" s="41"/>
      <c r="HSP21" s="41"/>
      <c r="HSQ21" s="41"/>
      <c r="HSR21" s="41"/>
      <c r="HSS21" s="41"/>
      <c r="HST21" s="41"/>
      <c r="HSU21" s="41"/>
      <c r="HSV21" s="41"/>
      <c r="HSW21" s="41"/>
      <c r="HSX21" s="41"/>
      <c r="HSY21" s="41"/>
      <c r="HSZ21" s="41"/>
      <c r="HTA21" s="41"/>
      <c r="HTB21" s="41"/>
      <c r="HTC21" s="41"/>
      <c r="HTD21" s="41"/>
      <c r="HTE21" s="41"/>
      <c r="HTF21" s="41"/>
      <c r="HTG21" s="41"/>
      <c r="HTH21" s="41"/>
      <c r="HTI21" s="41"/>
      <c r="HTJ21" s="41"/>
      <c r="HTK21" s="41"/>
      <c r="HTL21" s="41"/>
      <c r="HTM21" s="41"/>
      <c r="HTN21" s="41"/>
      <c r="HTO21" s="41"/>
      <c r="HTP21" s="41"/>
      <c r="HTQ21" s="41"/>
      <c r="HTR21" s="41"/>
      <c r="HTS21" s="41"/>
      <c r="HTT21" s="41"/>
      <c r="HTU21" s="41"/>
      <c r="HTV21" s="41"/>
      <c r="HTW21" s="41"/>
      <c r="HTX21" s="41"/>
      <c r="HTY21" s="41"/>
      <c r="HTZ21" s="41"/>
      <c r="HUA21" s="41"/>
      <c r="HUB21" s="41"/>
      <c r="HUC21" s="41"/>
      <c r="HUD21" s="41"/>
      <c r="HUE21" s="41"/>
      <c r="HUF21" s="41"/>
      <c r="HUG21" s="41"/>
      <c r="HUH21" s="41"/>
      <c r="HUI21" s="41"/>
      <c r="HUJ21" s="41"/>
      <c r="HUK21" s="41"/>
      <c r="HUL21" s="41"/>
      <c r="HUM21" s="41"/>
      <c r="HUN21" s="41"/>
      <c r="HUO21" s="41"/>
      <c r="HUP21" s="41"/>
      <c r="HUQ21" s="41"/>
      <c r="HUR21" s="41"/>
      <c r="HUS21" s="41"/>
      <c r="HUT21" s="41"/>
      <c r="HUU21" s="41"/>
      <c r="HUV21" s="41"/>
      <c r="HUW21" s="41"/>
      <c r="HUX21" s="41"/>
      <c r="HUY21" s="41"/>
      <c r="HUZ21" s="41"/>
      <c r="HVA21" s="41"/>
      <c r="HVB21" s="41"/>
      <c r="HVC21" s="41"/>
      <c r="HVD21" s="41"/>
      <c r="HVE21" s="41"/>
      <c r="HVF21" s="41"/>
      <c r="HVG21" s="41"/>
      <c r="HVH21" s="41"/>
      <c r="HVI21" s="41"/>
      <c r="HVJ21" s="41"/>
      <c r="HVK21" s="41"/>
      <c r="HVL21" s="41"/>
      <c r="HVM21" s="41"/>
      <c r="HVN21" s="41"/>
      <c r="HVO21" s="41"/>
      <c r="HVP21" s="41"/>
      <c r="HVQ21" s="41"/>
      <c r="HVR21" s="41"/>
      <c r="HVS21" s="41"/>
      <c r="HVT21" s="41"/>
      <c r="HVU21" s="41"/>
      <c r="HVV21" s="41"/>
      <c r="HVW21" s="41"/>
      <c r="HVX21" s="41"/>
      <c r="HVY21" s="41"/>
      <c r="HVZ21" s="41"/>
      <c r="HWA21" s="41"/>
      <c r="HWB21" s="41"/>
      <c r="HWC21" s="41"/>
      <c r="HWD21" s="41"/>
      <c r="HWE21" s="41"/>
      <c r="HWF21" s="41"/>
      <c r="HWG21" s="41"/>
      <c r="HWH21" s="41"/>
      <c r="HWI21" s="41"/>
      <c r="HWJ21" s="41"/>
      <c r="HWK21" s="41"/>
      <c r="HWL21" s="41"/>
      <c r="HWM21" s="41"/>
      <c r="HWN21" s="41"/>
      <c r="HWO21" s="41"/>
      <c r="HWP21" s="41"/>
      <c r="HWQ21" s="41"/>
      <c r="HWR21" s="41"/>
      <c r="HWS21" s="41"/>
      <c r="HWT21" s="41"/>
      <c r="HWU21" s="41"/>
      <c r="HWV21" s="41"/>
      <c r="HWW21" s="41"/>
      <c r="HWX21" s="41"/>
      <c r="HWY21" s="41"/>
      <c r="HWZ21" s="41"/>
      <c r="HXA21" s="41"/>
      <c r="HXB21" s="41"/>
      <c r="HXC21" s="41"/>
      <c r="HXD21" s="41"/>
      <c r="HXE21" s="41"/>
      <c r="HXF21" s="41"/>
      <c r="HXG21" s="41"/>
      <c r="HXH21" s="41"/>
      <c r="HXI21" s="41"/>
      <c r="HXJ21" s="41"/>
      <c r="HXK21" s="41"/>
      <c r="HXL21" s="41"/>
      <c r="HXM21" s="41"/>
      <c r="HXN21" s="41"/>
      <c r="HXO21" s="41"/>
      <c r="HXP21" s="41"/>
      <c r="HXQ21" s="41"/>
      <c r="HXR21" s="41"/>
      <c r="HXS21" s="41"/>
      <c r="HXT21" s="41"/>
      <c r="HXU21" s="41"/>
      <c r="HXV21" s="41"/>
      <c r="HXW21" s="41"/>
      <c r="HXX21" s="41"/>
      <c r="HXY21" s="41"/>
      <c r="HXZ21" s="41"/>
      <c r="HYA21" s="41"/>
      <c r="HYB21" s="41"/>
      <c r="HYC21" s="41"/>
      <c r="HYD21" s="41"/>
      <c r="HYE21" s="41"/>
      <c r="HYF21" s="41"/>
      <c r="HYG21" s="41"/>
      <c r="HYH21" s="41"/>
      <c r="HYI21" s="41"/>
      <c r="HYJ21" s="41"/>
      <c r="HYK21" s="41"/>
      <c r="HYL21" s="41"/>
      <c r="HYM21" s="41"/>
      <c r="HYN21" s="41"/>
      <c r="HYO21" s="41"/>
      <c r="HYP21" s="41"/>
      <c r="HYQ21" s="41"/>
      <c r="HYR21" s="41"/>
      <c r="HYS21" s="41"/>
      <c r="HYT21" s="41"/>
      <c r="HYU21" s="41"/>
      <c r="HYV21" s="41"/>
      <c r="HYW21" s="41"/>
      <c r="HYX21" s="41"/>
      <c r="HYY21" s="41"/>
      <c r="HYZ21" s="41"/>
      <c r="HZA21" s="41"/>
      <c r="HZB21" s="41"/>
      <c r="HZC21" s="41"/>
      <c r="HZD21" s="41"/>
      <c r="HZE21" s="41"/>
      <c r="HZF21" s="41"/>
      <c r="HZG21" s="41"/>
      <c r="HZH21" s="41"/>
      <c r="HZI21" s="41"/>
      <c r="HZJ21" s="41"/>
      <c r="HZK21" s="41"/>
      <c r="HZL21" s="41"/>
      <c r="HZM21" s="41"/>
      <c r="HZN21" s="41"/>
      <c r="HZO21" s="41"/>
      <c r="HZP21" s="41"/>
      <c r="HZQ21" s="41"/>
      <c r="HZR21" s="41"/>
      <c r="HZS21" s="41"/>
      <c r="HZT21" s="41"/>
      <c r="HZU21" s="41"/>
      <c r="HZV21" s="41"/>
      <c r="HZW21" s="41"/>
      <c r="HZX21" s="41"/>
      <c r="HZY21" s="41"/>
      <c r="HZZ21" s="41"/>
      <c r="IAA21" s="41"/>
      <c r="IAB21" s="41"/>
      <c r="IAC21" s="41"/>
      <c r="IAD21" s="41"/>
      <c r="IAE21" s="41"/>
      <c r="IAF21" s="41"/>
      <c r="IAG21" s="41"/>
      <c r="IAH21" s="41"/>
      <c r="IAI21" s="41"/>
      <c r="IAJ21" s="41"/>
      <c r="IAK21" s="41"/>
      <c r="IAL21" s="41"/>
      <c r="IAM21" s="41"/>
      <c r="IAN21" s="41"/>
      <c r="IAO21" s="41"/>
      <c r="IAP21" s="41"/>
      <c r="IAQ21" s="41"/>
      <c r="IAR21" s="41"/>
      <c r="IAS21" s="41"/>
      <c r="IAT21" s="41"/>
      <c r="IAU21" s="41"/>
      <c r="IAV21" s="41"/>
      <c r="IAW21" s="41"/>
      <c r="IAX21" s="41"/>
      <c r="IAY21" s="41"/>
      <c r="IAZ21" s="41"/>
      <c r="IBA21" s="41"/>
      <c r="IBB21" s="41"/>
      <c r="IBC21" s="41"/>
      <c r="IBD21" s="41"/>
      <c r="IBE21" s="41"/>
      <c r="IBF21" s="41"/>
      <c r="IBG21" s="41"/>
      <c r="IBH21" s="41"/>
      <c r="IBI21" s="41"/>
      <c r="IBJ21" s="41"/>
      <c r="IBK21" s="41"/>
      <c r="IBL21" s="41"/>
      <c r="IBM21" s="41"/>
      <c r="IBN21" s="41"/>
      <c r="IBO21" s="41"/>
      <c r="IBP21" s="41"/>
      <c r="IBQ21" s="41"/>
      <c r="IBR21" s="41"/>
      <c r="IBS21" s="41"/>
      <c r="IBT21" s="41"/>
      <c r="IBU21" s="41"/>
      <c r="IBV21" s="41"/>
      <c r="IBW21" s="41"/>
      <c r="IBX21" s="41"/>
      <c r="IBY21" s="41"/>
      <c r="IBZ21" s="41"/>
      <c r="ICA21" s="41"/>
      <c r="ICB21" s="41"/>
      <c r="ICC21" s="41"/>
      <c r="ICD21" s="41"/>
      <c r="ICE21" s="41"/>
      <c r="ICF21" s="41"/>
      <c r="ICG21" s="41"/>
      <c r="ICH21" s="41"/>
      <c r="ICI21" s="41"/>
      <c r="ICJ21" s="41"/>
      <c r="ICK21" s="41"/>
      <c r="ICL21" s="41"/>
      <c r="ICM21" s="41"/>
      <c r="ICN21" s="41"/>
      <c r="ICO21" s="41"/>
      <c r="ICP21" s="41"/>
      <c r="ICQ21" s="41"/>
      <c r="ICR21" s="41"/>
      <c r="ICS21" s="41"/>
      <c r="ICT21" s="41"/>
      <c r="ICU21" s="41"/>
      <c r="ICV21" s="41"/>
      <c r="ICW21" s="41"/>
      <c r="ICX21" s="41"/>
      <c r="ICY21" s="41"/>
      <c r="ICZ21" s="41"/>
      <c r="IDA21" s="41"/>
      <c r="IDB21" s="41"/>
      <c r="IDC21" s="41"/>
      <c r="IDD21" s="41"/>
      <c r="IDE21" s="41"/>
      <c r="IDF21" s="41"/>
      <c r="IDG21" s="41"/>
      <c r="IDH21" s="41"/>
      <c r="IDI21" s="41"/>
      <c r="IDJ21" s="41"/>
      <c r="IDK21" s="41"/>
      <c r="IDL21" s="41"/>
      <c r="IDM21" s="41"/>
      <c r="IDN21" s="41"/>
      <c r="IDO21" s="41"/>
      <c r="IDP21" s="41"/>
      <c r="IDQ21" s="41"/>
      <c r="IDR21" s="41"/>
      <c r="IDS21" s="41"/>
      <c r="IDT21" s="41"/>
      <c r="IDU21" s="41"/>
      <c r="IDV21" s="41"/>
      <c r="IDW21" s="41"/>
      <c r="IDX21" s="41"/>
      <c r="IDY21" s="41"/>
      <c r="IDZ21" s="41"/>
      <c r="IEA21" s="41"/>
      <c r="IEB21" s="41"/>
      <c r="IEC21" s="41"/>
      <c r="IED21" s="41"/>
      <c r="IEE21" s="41"/>
      <c r="IEF21" s="41"/>
      <c r="IEG21" s="41"/>
      <c r="IEH21" s="41"/>
      <c r="IEI21" s="41"/>
      <c r="IEJ21" s="41"/>
      <c r="IEK21" s="41"/>
      <c r="IEL21" s="41"/>
      <c r="IEM21" s="41"/>
      <c r="IEN21" s="41"/>
      <c r="IEO21" s="41"/>
      <c r="IEP21" s="41"/>
      <c r="IEQ21" s="41"/>
      <c r="IER21" s="41"/>
      <c r="IES21" s="41"/>
      <c r="IET21" s="41"/>
      <c r="IEU21" s="41"/>
      <c r="IEV21" s="41"/>
      <c r="IEW21" s="41"/>
      <c r="IEX21" s="41"/>
      <c r="IEY21" s="41"/>
      <c r="IEZ21" s="41"/>
      <c r="IFA21" s="41"/>
      <c r="IFB21" s="41"/>
      <c r="IFC21" s="41"/>
      <c r="IFD21" s="41"/>
      <c r="IFE21" s="41"/>
      <c r="IFF21" s="41"/>
      <c r="IFG21" s="41"/>
      <c r="IFH21" s="41"/>
      <c r="IFI21" s="41"/>
      <c r="IFJ21" s="41"/>
      <c r="IFK21" s="41"/>
      <c r="IFL21" s="41"/>
      <c r="IFM21" s="41"/>
      <c r="IFN21" s="41"/>
      <c r="IFO21" s="41"/>
      <c r="IFP21" s="41"/>
      <c r="IFQ21" s="41"/>
      <c r="IFR21" s="41"/>
      <c r="IFS21" s="41"/>
      <c r="IFT21" s="41"/>
      <c r="IFU21" s="41"/>
      <c r="IFV21" s="41"/>
      <c r="IFW21" s="41"/>
      <c r="IFX21" s="41"/>
      <c r="IFY21" s="41"/>
      <c r="IFZ21" s="41"/>
      <c r="IGA21" s="41"/>
      <c r="IGB21" s="41"/>
      <c r="IGC21" s="41"/>
      <c r="IGD21" s="41"/>
      <c r="IGE21" s="41"/>
      <c r="IGF21" s="41"/>
      <c r="IGG21" s="41"/>
      <c r="IGH21" s="41"/>
      <c r="IGI21" s="41"/>
      <c r="IGJ21" s="41"/>
      <c r="IGK21" s="41"/>
      <c r="IGL21" s="41"/>
      <c r="IGM21" s="41"/>
      <c r="IGN21" s="41"/>
      <c r="IGO21" s="41"/>
      <c r="IGP21" s="41"/>
      <c r="IGQ21" s="41"/>
      <c r="IGR21" s="41"/>
      <c r="IGS21" s="41"/>
      <c r="IGT21" s="41"/>
      <c r="IGU21" s="41"/>
      <c r="IGV21" s="41"/>
      <c r="IGW21" s="41"/>
      <c r="IGX21" s="41"/>
      <c r="IGY21" s="41"/>
      <c r="IGZ21" s="41"/>
      <c r="IHA21" s="41"/>
      <c r="IHB21" s="41"/>
      <c r="IHC21" s="41"/>
      <c r="IHD21" s="41"/>
      <c r="IHE21" s="41"/>
      <c r="IHF21" s="41"/>
      <c r="IHG21" s="41"/>
      <c r="IHH21" s="41"/>
      <c r="IHI21" s="41"/>
      <c r="IHJ21" s="41"/>
      <c r="IHK21" s="41"/>
      <c r="IHL21" s="41"/>
      <c r="IHM21" s="41"/>
      <c r="IHN21" s="41"/>
      <c r="IHO21" s="41"/>
      <c r="IHP21" s="41"/>
      <c r="IHQ21" s="41"/>
      <c r="IHR21" s="41"/>
      <c r="IHS21" s="41"/>
      <c r="IHT21" s="41"/>
      <c r="IHU21" s="41"/>
      <c r="IHV21" s="41"/>
      <c r="IHW21" s="41"/>
      <c r="IHX21" s="41"/>
      <c r="IHY21" s="41"/>
      <c r="IHZ21" s="41"/>
      <c r="IIA21" s="41"/>
      <c r="IIB21" s="41"/>
      <c r="IIC21" s="41"/>
      <c r="IID21" s="41"/>
      <c r="IIE21" s="41"/>
      <c r="IIF21" s="41"/>
      <c r="IIG21" s="41"/>
      <c r="IIH21" s="41"/>
      <c r="III21" s="41"/>
      <c r="IIJ21" s="41"/>
      <c r="IIK21" s="41"/>
      <c r="IIL21" s="41"/>
      <c r="IIM21" s="41"/>
      <c r="IIN21" s="41"/>
      <c r="IIO21" s="41"/>
      <c r="IIP21" s="41"/>
      <c r="IIQ21" s="41"/>
      <c r="IIR21" s="41"/>
      <c r="IIS21" s="41"/>
      <c r="IIT21" s="41"/>
      <c r="IIU21" s="41"/>
      <c r="IIV21" s="41"/>
      <c r="IIW21" s="41"/>
      <c r="IIX21" s="41"/>
      <c r="IIY21" s="41"/>
      <c r="IIZ21" s="41"/>
      <c r="IJA21" s="41"/>
      <c r="IJB21" s="41"/>
      <c r="IJC21" s="41"/>
      <c r="IJD21" s="41"/>
      <c r="IJE21" s="41"/>
      <c r="IJF21" s="41"/>
      <c r="IJG21" s="41"/>
      <c r="IJH21" s="41"/>
      <c r="IJI21" s="41"/>
      <c r="IJJ21" s="41"/>
      <c r="IJK21" s="41"/>
      <c r="IJL21" s="41"/>
      <c r="IJM21" s="41"/>
      <c r="IJN21" s="41"/>
      <c r="IJO21" s="41"/>
      <c r="IJP21" s="41"/>
      <c r="IJQ21" s="41"/>
      <c r="IJR21" s="41"/>
      <c r="IJS21" s="41"/>
      <c r="IJT21" s="41"/>
      <c r="IJU21" s="41"/>
      <c r="IJV21" s="41"/>
      <c r="IJW21" s="41"/>
      <c r="IJX21" s="41"/>
      <c r="IJY21" s="41"/>
      <c r="IJZ21" s="41"/>
      <c r="IKA21" s="41"/>
      <c r="IKB21" s="41"/>
      <c r="IKC21" s="41"/>
      <c r="IKD21" s="41"/>
      <c r="IKE21" s="41"/>
      <c r="IKF21" s="41"/>
      <c r="IKG21" s="41"/>
      <c r="IKH21" s="41"/>
      <c r="IKI21" s="41"/>
      <c r="IKJ21" s="41"/>
      <c r="IKK21" s="41"/>
      <c r="IKL21" s="41"/>
      <c r="IKM21" s="41"/>
      <c r="IKN21" s="41"/>
      <c r="IKO21" s="41"/>
      <c r="IKP21" s="41"/>
      <c r="IKQ21" s="41"/>
      <c r="IKR21" s="41"/>
      <c r="IKS21" s="41"/>
      <c r="IKT21" s="41"/>
      <c r="IKU21" s="41"/>
      <c r="IKV21" s="41"/>
      <c r="IKW21" s="41"/>
      <c r="IKX21" s="41"/>
      <c r="IKY21" s="41"/>
      <c r="IKZ21" s="41"/>
      <c r="ILA21" s="41"/>
      <c r="ILB21" s="41"/>
      <c r="ILC21" s="41"/>
      <c r="ILD21" s="41"/>
      <c r="ILE21" s="41"/>
      <c r="ILF21" s="41"/>
      <c r="ILG21" s="41"/>
      <c r="ILH21" s="41"/>
      <c r="ILI21" s="41"/>
      <c r="ILJ21" s="41"/>
      <c r="ILK21" s="41"/>
      <c r="ILL21" s="41"/>
      <c r="ILM21" s="41"/>
      <c r="ILN21" s="41"/>
      <c r="ILO21" s="41"/>
      <c r="ILP21" s="41"/>
      <c r="ILQ21" s="41"/>
      <c r="ILR21" s="41"/>
      <c r="ILS21" s="41"/>
      <c r="ILT21" s="41"/>
      <c r="ILU21" s="41"/>
      <c r="ILV21" s="41"/>
      <c r="ILW21" s="41"/>
      <c r="ILX21" s="41"/>
      <c r="ILY21" s="41"/>
      <c r="ILZ21" s="41"/>
      <c r="IMA21" s="41"/>
      <c r="IMB21" s="41"/>
      <c r="IMC21" s="41"/>
      <c r="IMD21" s="41"/>
      <c r="IME21" s="41"/>
      <c r="IMF21" s="41"/>
      <c r="IMG21" s="41"/>
      <c r="IMH21" s="41"/>
      <c r="IMI21" s="41"/>
      <c r="IMJ21" s="41"/>
      <c r="IMK21" s="41"/>
      <c r="IML21" s="41"/>
      <c r="IMM21" s="41"/>
      <c r="IMN21" s="41"/>
      <c r="IMO21" s="41"/>
      <c r="IMP21" s="41"/>
      <c r="IMQ21" s="41"/>
      <c r="IMR21" s="41"/>
      <c r="IMS21" s="41"/>
      <c r="IMT21" s="41"/>
      <c r="IMU21" s="41"/>
      <c r="IMV21" s="41"/>
      <c r="IMW21" s="41"/>
      <c r="IMX21" s="41"/>
      <c r="IMY21" s="41"/>
      <c r="IMZ21" s="41"/>
      <c r="INA21" s="41"/>
      <c r="INB21" s="41"/>
      <c r="INC21" s="41"/>
      <c r="IND21" s="41"/>
      <c r="INE21" s="41"/>
      <c r="INF21" s="41"/>
      <c r="ING21" s="41"/>
      <c r="INH21" s="41"/>
      <c r="INI21" s="41"/>
      <c r="INJ21" s="41"/>
      <c r="INK21" s="41"/>
      <c r="INL21" s="41"/>
      <c r="INM21" s="41"/>
      <c r="INN21" s="41"/>
      <c r="INO21" s="41"/>
      <c r="INP21" s="41"/>
      <c r="INQ21" s="41"/>
      <c r="INR21" s="41"/>
      <c r="INS21" s="41"/>
      <c r="INT21" s="41"/>
      <c r="INU21" s="41"/>
      <c r="INV21" s="41"/>
      <c r="INW21" s="41"/>
      <c r="INX21" s="41"/>
      <c r="INY21" s="41"/>
      <c r="INZ21" s="41"/>
      <c r="IOA21" s="41"/>
      <c r="IOB21" s="41"/>
      <c r="IOC21" s="41"/>
      <c r="IOD21" s="41"/>
      <c r="IOE21" s="41"/>
      <c r="IOF21" s="41"/>
      <c r="IOG21" s="41"/>
      <c r="IOH21" s="41"/>
      <c r="IOI21" s="41"/>
      <c r="IOJ21" s="41"/>
      <c r="IOK21" s="41"/>
      <c r="IOL21" s="41"/>
      <c r="IOM21" s="41"/>
      <c r="ION21" s="41"/>
      <c r="IOO21" s="41"/>
      <c r="IOP21" s="41"/>
      <c r="IOQ21" s="41"/>
      <c r="IOR21" s="41"/>
      <c r="IOS21" s="41"/>
      <c r="IOT21" s="41"/>
      <c r="IOU21" s="41"/>
      <c r="IOV21" s="41"/>
      <c r="IOW21" s="41"/>
      <c r="IOX21" s="41"/>
      <c r="IOY21" s="41"/>
      <c r="IOZ21" s="41"/>
      <c r="IPA21" s="41"/>
      <c r="IPB21" s="41"/>
      <c r="IPC21" s="41"/>
      <c r="IPD21" s="41"/>
      <c r="IPE21" s="41"/>
      <c r="IPF21" s="41"/>
      <c r="IPG21" s="41"/>
      <c r="IPH21" s="41"/>
      <c r="IPI21" s="41"/>
      <c r="IPJ21" s="41"/>
      <c r="IPK21" s="41"/>
      <c r="IPL21" s="41"/>
      <c r="IPM21" s="41"/>
      <c r="IPN21" s="41"/>
      <c r="IPO21" s="41"/>
      <c r="IPP21" s="41"/>
      <c r="IPQ21" s="41"/>
      <c r="IPR21" s="41"/>
      <c r="IPS21" s="41"/>
      <c r="IPT21" s="41"/>
      <c r="IPU21" s="41"/>
      <c r="IPV21" s="41"/>
      <c r="IPW21" s="41"/>
      <c r="IPX21" s="41"/>
      <c r="IPY21" s="41"/>
      <c r="IPZ21" s="41"/>
      <c r="IQA21" s="41"/>
      <c r="IQB21" s="41"/>
      <c r="IQC21" s="41"/>
      <c r="IQD21" s="41"/>
      <c r="IQE21" s="41"/>
      <c r="IQF21" s="41"/>
      <c r="IQG21" s="41"/>
      <c r="IQH21" s="41"/>
      <c r="IQI21" s="41"/>
      <c r="IQJ21" s="41"/>
      <c r="IQK21" s="41"/>
      <c r="IQL21" s="41"/>
      <c r="IQM21" s="41"/>
      <c r="IQN21" s="41"/>
      <c r="IQO21" s="41"/>
      <c r="IQP21" s="41"/>
      <c r="IQQ21" s="41"/>
      <c r="IQR21" s="41"/>
      <c r="IQS21" s="41"/>
      <c r="IQT21" s="41"/>
      <c r="IQU21" s="41"/>
      <c r="IQV21" s="41"/>
      <c r="IQW21" s="41"/>
      <c r="IQX21" s="41"/>
      <c r="IQY21" s="41"/>
      <c r="IQZ21" s="41"/>
      <c r="IRA21" s="41"/>
      <c r="IRB21" s="41"/>
      <c r="IRC21" s="41"/>
      <c r="IRD21" s="41"/>
      <c r="IRE21" s="41"/>
      <c r="IRF21" s="41"/>
      <c r="IRG21" s="41"/>
      <c r="IRH21" s="41"/>
      <c r="IRI21" s="41"/>
      <c r="IRJ21" s="41"/>
      <c r="IRK21" s="41"/>
      <c r="IRL21" s="41"/>
      <c r="IRM21" s="41"/>
      <c r="IRN21" s="41"/>
      <c r="IRO21" s="41"/>
      <c r="IRP21" s="41"/>
      <c r="IRQ21" s="41"/>
      <c r="IRR21" s="41"/>
      <c r="IRS21" s="41"/>
      <c r="IRT21" s="41"/>
      <c r="IRU21" s="41"/>
      <c r="IRV21" s="41"/>
      <c r="IRW21" s="41"/>
      <c r="IRX21" s="41"/>
      <c r="IRY21" s="41"/>
      <c r="IRZ21" s="41"/>
      <c r="ISA21" s="41"/>
      <c r="ISB21" s="41"/>
      <c r="ISC21" s="41"/>
      <c r="ISD21" s="41"/>
      <c r="ISE21" s="41"/>
      <c r="ISF21" s="41"/>
      <c r="ISG21" s="41"/>
      <c r="ISH21" s="41"/>
      <c r="ISI21" s="41"/>
      <c r="ISJ21" s="41"/>
      <c r="ISK21" s="41"/>
      <c r="ISL21" s="41"/>
      <c r="ISM21" s="41"/>
      <c r="ISN21" s="41"/>
      <c r="ISO21" s="41"/>
      <c r="ISP21" s="41"/>
      <c r="ISQ21" s="41"/>
      <c r="ISR21" s="41"/>
      <c r="ISS21" s="41"/>
      <c r="IST21" s="41"/>
      <c r="ISU21" s="41"/>
      <c r="ISV21" s="41"/>
      <c r="ISW21" s="41"/>
      <c r="ISX21" s="41"/>
      <c r="ISY21" s="41"/>
      <c r="ISZ21" s="41"/>
      <c r="ITA21" s="41"/>
      <c r="ITB21" s="41"/>
      <c r="ITC21" s="41"/>
      <c r="ITD21" s="41"/>
      <c r="ITE21" s="41"/>
      <c r="ITF21" s="41"/>
      <c r="ITG21" s="41"/>
      <c r="ITH21" s="41"/>
      <c r="ITI21" s="41"/>
      <c r="ITJ21" s="41"/>
      <c r="ITK21" s="41"/>
      <c r="ITL21" s="41"/>
      <c r="ITM21" s="41"/>
      <c r="ITN21" s="41"/>
      <c r="ITO21" s="41"/>
      <c r="ITP21" s="41"/>
      <c r="ITQ21" s="41"/>
      <c r="ITR21" s="41"/>
      <c r="ITS21" s="41"/>
      <c r="ITT21" s="41"/>
      <c r="ITU21" s="41"/>
      <c r="ITV21" s="41"/>
      <c r="ITW21" s="41"/>
      <c r="ITX21" s="41"/>
      <c r="ITY21" s="41"/>
      <c r="ITZ21" s="41"/>
      <c r="IUA21" s="41"/>
      <c r="IUB21" s="41"/>
      <c r="IUC21" s="41"/>
      <c r="IUD21" s="41"/>
      <c r="IUE21" s="41"/>
      <c r="IUF21" s="41"/>
      <c r="IUG21" s="41"/>
      <c r="IUH21" s="41"/>
      <c r="IUI21" s="41"/>
      <c r="IUJ21" s="41"/>
      <c r="IUK21" s="41"/>
      <c r="IUL21" s="41"/>
      <c r="IUM21" s="41"/>
      <c r="IUN21" s="41"/>
      <c r="IUO21" s="41"/>
      <c r="IUP21" s="41"/>
      <c r="IUQ21" s="41"/>
      <c r="IUR21" s="41"/>
      <c r="IUS21" s="41"/>
      <c r="IUT21" s="41"/>
      <c r="IUU21" s="41"/>
      <c r="IUV21" s="41"/>
      <c r="IUW21" s="41"/>
      <c r="IUX21" s="41"/>
      <c r="IUY21" s="41"/>
      <c r="IUZ21" s="41"/>
      <c r="IVA21" s="41"/>
      <c r="IVB21" s="41"/>
      <c r="IVC21" s="41"/>
      <c r="IVD21" s="41"/>
      <c r="IVE21" s="41"/>
      <c r="IVF21" s="41"/>
      <c r="IVG21" s="41"/>
      <c r="IVH21" s="41"/>
      <c r="IVI21" s="41"/>
      <c r="IVJ21" s="41"/>
      <c r="IVK21" s="41"/>
      <c r="IVL21" s="41"/>
      <c r="IVM21" s="41"/>
      <c r="IVN21" s="41"/>
      <c r="IVO21" s="41"/>
      <c r="IVP21" s="41"/>
      <c r="IVQ21" s="41"/>
      <c r="IVR21" s="41"/>
      <c r="IVS21" s="41"/>
      <c r="IVT21" s="41"/>
      <c r="IVU21" s="41"/>
      <c r="IVV21" s="41"/>
      <c r="IVW21" s="41"/>
      <c r="IVX21" s="41"/>
      <c r="IVY21" s="41"/>
      <c r="IVZ21" s="41"/>
      <c r="IWA21" s="41"/>
      <c r="IWB21" s="41"/>
      <c r="IWC21" s="41"/>
      <c r="IWD21" s="41"/>
      <c r="IWE21" s="41"/>
      <c r="IWF21" s="41"/>
      <c r="IWG21" s="41"/>
      <c r="IWH21" s="41"/>
      <c r="IWI21" s="41"/>
      <c r="IWJ21" s="41"/>
      <c r="IWK21" s="41"/>
      <c r="IWL21" s="41"/>
      <c r="IWM21" s="41"/>
      <c r="IWN21" s="41"/>
      <c r="IWO21" s="41"/>
      <c r="IWP21" s="41"/>
      <c r="IWQ21" s="41"/>
      <c r="IWR21" s="41"/>
      <c r="IWS21" s="41"/>
      <c r="IWT21" s="41"/>
      <c r="IWU21" s="41"/>
      <c r="IWV21" s="41"/>
      <c r="IWW21" s="41"/>
      <c r="IWX21" s="41"/>
      <c r="IWY21" s="41"/>
      <c r="IWZ21" s="41"/>
      <c r="IXA21" s="41"/>
      <c r="IXB21" s="41"/>
      <c r="IXC21" s="41"/>
      <c r="IXD21" s="41"/>
      <c r="IXE21" s="41"/>
      <c r="IXF21" s="41"/>
      <c r="IXG21" s="41"/>
      <c r="IXH21" s="41"/>
      <c r="IXI21" s="41"/>
      <c r="IXJ21" s="41"/>
      <c r="IXK21" s="41"/>
      <c r="IXL21" s="41"/>
      <c r="IXM21" s="41"/>
      <c r="IXN21" s="41"/>
      <c r="IXO21" s="41"/>
      <c r="IXP21" s="41"/>
      <c r="IXQ21" s="41"/>
      <c r="IXR21" s="41"/>
      <c r="IXS21" s="41"/>
      <c r="IXT21" s="41"/>
      <c r="IXU21" s="41"/>
      <c r="IXV21" s="41"/>
      <c r="IXW21" s="41"/>
      <c r="IXX21" s="41"/>
      <c r="IXY21" s="41"/>
      <c r="IXZ21" s="41"/>
      <c r="IYA21" s="41"/>
      <c r="IYB21" s="41"/>
      <c r="IYC21" s="41"/>
      <c r="IYD21" s="41"/>
      <c r="IYE21" s="41"/>
      <c r="IYF21" s="41"/>
      <c r="IYG21" s="41"/>
      <c r="IYH21" s="41"/>
      <c r="IYI21" s="41"/>
      <c r="IYJ21" s="41"/>
      <c r="IYK21" s="41"/>
      <c r="IYL21" s="41"/>
      <c r="IYM21" s="41"/>
      <c r="IYN21" s="41"/>
      <c r="IYO21" s="41"/>
      <c r="IYP21" s="41"/>
      <c r="IYQ21" s="41"/>
      <c r="IYR21" s="41"/>
      <c r="IYS21" s="41"/>
      <c r="IYT21" s="41"/>
      <c r="IYU21" s="41"/>
      <c r="IYV21" s="41"/>
      <c r="IYW21" s="41"/>
      <c r="IYX21" s="41"/>
      <c r="IYY21" s="41"/>
      <c r="IYZ21" s="41"/>
      <c r="IZA21" s="41"/>
      <c r="IZB21" s="41"/>
      <c r="IZC21" s="41"/>
      <c r="IZD21" s="41"/>
      <c r="IZE21" s="41"/>
      <c r="IZF21" s="41"/>
      <c r="IZG21" s="41"/>
      <c r="IZH21" s="41"/>
      <c r="IZI21" s="41"/>
      <c r="IZJ21" s="41"/>
      <c r="IZK21" s="41"/>
      <c r="IZL21" s="41"/>
      <c r="IZM21" s="41"/>
      <c r="IZN21" s="41"/>
      <c r="IZO21" s="41"/>
      <c r="IZP21" s="41"/>
      <c r="IZQ21" s="41"/>
      <c r="IZR21" s="41"/>
      <c r="IZS21" s="41"/>
      <c r="IZT21" s="41"/>
      <c r="IZU21" s="41"/>
      <c r="IZV21" s="41"/>
      <c r="IZW21" s="41"/>
      <c r="IZX21" s="41"/>
      <c r="IZY21" s="41"/>
      <c r="IZZ21" s="41"/>
      <c r="JAA21" s="41"/>
      <c r="JAB21" s="41"/>
      <c r="JAC21" s="41"/>
      <c r="JAD21" s="41"/>
      <c r="JAE21" s="41"/>
      <c r="JAF21" s="41"/>
      <c r="JAG21" s="41"/>
      <c r="JAH21" s="41"/>
      <c r="JAI21" s="41"/>
      <c r="JAJ21" s="41"/>
      <c r="JAK21" s="41"/>
      <c r="JAL21" s="41"/>
      <c r="JAM21" s="41"/>
      <c r="JAN21" s="41"/>
      <c r="JAO21" s="41"/>
      <c r="JAP21" s="41"/>
      <c r="JAQ21" s="41"/>
      <c r="JAR21" s="41"/>
      <c r="JAS21" s="41"/>
      <c r="JAT21" s="41"/>
      <c r="JAU21" s="41"/>
      <c r="JAV21" s="41"/>
      <c r="JAW21" s="41"/>
      <c r="JAX21" s="41"/>
      <c r="JAY21" s="41"/>
      <c r="JAZ21" s="41"/>
      <c r="JBA21" s="41"/>
      <c r="JBB21" s="41"/>
      <c r="JBC21" s="41"/>
      <c r="JBD21" s="41"/>
      <c r="JBE21" s="41"/>
      <c r="JBF21" s="41"/>
      <c r="JBG21" s="41"/>
      <c r="JBH21" s="41"/>
      <c r="JBI21" s="41"/>
      <c r="JBJ21" s="41"/>
      <c r="JBK21" s="41"/>
      <c r="JBL21" s="41"/>
      <c r="JBM21" s="41"/>
      <c r="JBN21" s="41"/>
      <c r="JBO21" s="41"/>
      <c r="JBP21" s="41"/>
      <c r="JBQ21" s="41"/>
      <c r="JBR21" s="41"/>
      <c r="JBS21" s="41"/>
      <c r="JBT21" s="41"/>
      <c r="JBU21" s="41"/>
      <c r="JBV21" s="41"/>
      <c r="JBW21" s="41"/>
      <c r="JBX21" s="41"/>
      <c r="JBY21" s="41"/>
      <c r="JBZ21" s="41"/>
      <c r="JCA21" s="41"/>
      <c r="JCB21" s="41"/>
      <c r="JCC21" s="41"/>
      <c r="JCD21" s="41"/>
      <c r="JCE21" s="41"/>
      <c r="JCF21" s="41"/>
      <c r="JCG21" s="41"/>
      <c r="JCH21" s="41"/>
      <c r="JCI21" s="41"/>
      <c r="JCJ21" s="41"/>
      <c r="JCK21" s="41"/>
      <c r="JCL21" s="41"/>
      <c r="JCM21" s="41"/>
      <c r="JCN21" s="41"/>
      <c r="JCO21" s="41"/>
      <c r="JCP21" s="41"/>
      <c r="JCQ21" s="41"/>
      <c r="JCR21" s="41"/>
      <c r="JCS21" s="41"/>
      <c r="JCT21" s="41"/>
      <c r="JCU21" s="41"/>
      <c r="JCV21" s="41"/>
      <c r="JCW21" s="41"/>
      <c r="JCX21" s="41"/>
      <c r="JCY21" s="41"/>
      <c r="JCZ21" s="41"/>
      <c r="JDA21" s="41"/>
      <c r="JDB21" s="41"/>
      <c r="JDC21" s="41"/>
      <c r="JDD21" s="41"/>
      <c r="JDE21" s="41"/>
      <c r="JDF21" s="41"/>
      <c r="JDG21" s="41"/>
      <c r="JDH21" s="41"/>
      <c r="JDI21" s="41"/>
      <c r="JDJ21" s="41"/>
      <c r="JDK21" s="41"/>
      <c r="JDL21" s="41"/>
      <c r="JDM21" s="41"/>
      <c r="JDN21" s="41"/>
      <c r="JDO21" s="41"/>
      <c r="JDP21" s="41"/>
      <c r="JDQ21" s="41"/>
      <c r="JDR21" s="41"/>
      <c r="JDS21" s="41"/>
      <c r="JDT21" s="41"/>
      <c r="JDU21" s="41"/>
      <c r="JDV21" s="41"/>
      <c r="JDW21" s="41"/>
      <c r="JDX21" s="41"/>
      <c r="JDY21" s="41"/>
      <c r="JDZ21" s="41"/>
      <c r="JEA21" s="41"/>
      <c r="JEB21" s="41"/>
      <c r="JEC21" s="41"/>
      <c r="JED21" s="41"/>
      <c r="JEE21" s="41"/>
      <c r="JEF21" s="41"/>
      <c r="JEG21" s="41"/>
      <c r="JEH21" s="41"/>
      <c r="JEI21" s="41"/>
      <c r="JEJ21" s="41"/>
      <c r="JEK21" s="41"/>
      <c r="JEL21" s="41"/>
      <c r="JEM21" s="41"/>
      <c r="JEN21" s="41"/>
      <c r="JEO21" s="41"/>
      <c r="JEP21" s="41"/>
      <c r="JEQ21" s="41"/>
      <c r="JER21" s="41"/>
      <c r="JES21" s="41"/>
      <c r="JET21" s="41"/>
      <c r="JEU21" s="41"/>
      <c r="JEV21" s="41"/>
      <c r="JEW21" s="41"/>
      <c r="JEX21" s="41"/>
      <c r="JEY21" s="41"/>
      <c r="JEZ21" s="41"/>
      <c r="JFA21" s="41"/>
      <c r="JFB21" s="41"/>
      <c r="JFC21" s="41"/>
      <c r="JFD21" s="41"/>
      <c r="JFE21" s="41"/>
      <c r="JFF21" s="41"/>
      <c r="JFG21" s="41"/>
      <c r="JFH21" s="41"/>
      <c r="JFI21" s="41"/>
      <c r="JFJ21" s="41"/>
      <c r="JFK21" s="41"/>
      <c r="JFL21" s="41"/>
      <c r="JFM21" s="41"/>
      <c r="JFN21" s="41"/>
      <c r="JFO21" s="41"/>
      <c r="JFP21" s="41"/>
      <c r="JFQ21" s="41"/>
      <c r="JFR21" s="41"/>
      <c r="JFS21" s="41"/>
      <c r="JFT21" s="41"/>
      <c r="JFU21" s="41"/>
      <c r="JFV21" s="41"/>
      <c r="JFW21" s="41"/>
      <c r="JFX21" s="41"/>
      <c r="JFY21" s="41"/>
      <c r="JFZ21" s="41"/>
      <c r="JGA21" s="41"/>
      <c r="JGB21" s="41"/>
      <c r="JGC21" s="41"/>
      <c r="JGD21" s="41"/>
      <c r="JGE21" s="41"/>
      <c r="JGF21" s="41"/>
      <c r="JGG21" s="41"/>
      <c r="JGH21" s="41"/>
      <c r="JGI21" s="41"/>
      <c r="JGJ21" s="41"/>
      <c r="JGK21" s="41"/>
      <c r="JGL21" s="41"/>
      <c r="JGM21" s="41"/>
      <c r="JGN21" s="41"/>
      <c r="JGO21" s="41"/>
      <c r="JGP21" s="41"/>
      <c r="JGQ21" s="41"/>
      <c r="JGR21" s="41"/>
      <c r="JGS21" s="41"/>
      <c r="JGT21" s="41"/>
      <c r="JGU21" s="41"/>
      <c r="JGV21" s="41"/>
      <c r="JGW21" s="41"/>
      <c r="JGX21" s="41"/>
      <c r="JGY21" s="41"/>
      <c r="JGZ21" s="41"/>
      <c r="JHA21" s="41"/>
      <c r="JHB21" s="41"/>
      <c r="JHC21" s="41"/>
      <c r="JHD21" s="41"/>
      <c r="JHE21" s="41"/>
      <c r="JHF21" s="41"/>
      <c r="JHG21" s="41"/>
      <c r="JHH21" s="41"/>
      <c r="JHI21" s="41"/>
      <c r="JHJ21" s="41"/>
      <c r="JHK21" s="41"/>
      <c r="JHL21" s="41"/>
      <c r="JHM21" s="41"/>
      <c r="JHN21" s="41"/>
      <c r="JHO21" s="41"/>
      <c r="JHP21" s="41"/>
      <c r="JHQ21" s="41"/>
      <c r="JHR21" s="41"/>
      <c r="JHS21" s="41"/>
      <c r="JHT21" s="41"/>
      <c r="JHU21" s="41"/>
      <c r="JHV21" s="41"/>
      <c r="JHW21" s="41"/>
      <c r="JHX21" s="41"/>
      <c r="JHY21" s="41"/>
      <c r="JHZ21" s="41"/>
      <c r="JIA21" s="41"/>
      <c r="JIB21" s="41"/>
      <c r="JIC21" s="41"/>
      <c r="JID21" s="41"/>
      <c r="JIE21" s="41"/>
      <c r="JIF21" s="41"/>
      <c r="JIG21" s="41"/>
      <c r="JIH21" s="41"/>
      <c r="JII21" s="41"/>
      <c r="JIJ21" s="41"/>
      <c r="JIK21" s="41"/>
      <c r="JIL21" s="41"/>
      <c r="JIM21" s="41"/>
      <c r="JIN21" s="41"/>
      <c r="JIO21" s="41"/>
      <c r="JIP21" s="41"/>
      <c r="JIQ21" s="41"/>
      <c r="JIR21" s="41"/>
      <c r="JIS21" s="41"/>
      <c r="JIT21" s="41"/>
      <c r="JIU21" s="41"/>
      <c r="JIV21" s="41"/>
      <c r="JIW21" s="41"/>
      <c r="JIX21" s="41"/>
      <c r="JIY21" s="41"/>
      <c r="JIZ21" s="41"/>
      <c r="JJA21" s="41"/>
      <c r="JJB21" s="41"/>
      <c r="JJC21" s="41"/>
      <c r="JJD21" s="41"/>
      <c r="JJE21" s="41"/>
      <c r="JJF21" s="41"/>
      <c r="JJG21" s="41"/>
      <c r="JJH21" s="41"/>
      <c r="JJI21" s="41"/>
      <c r="JJJ21" s="41"/>
      <c r="JJK21" s="41"/>
      <c r="JJL21" s="41"/>
      <c r="JJM21" s="41"/>
      <c r="JJN21" s="41"/>
      <c r="JJO21" s="41"/>
      <c r="JJP21" s="41"/>
      <c r="JJQ21" s="41"/>
      <c r="JJR21" s="41"/>
      <c r="JJS21" s="41"/>
      <c r="JJT21" s="41"/>
      <c r="JJU21" s="41"/>
      <c r="JJV21" s="41"/>
      <c r="JJW21" s="41"/>
      <c r="JJX21" s="41"/>
      <c r="JJY21" s="41"/>
      <c r="JJZ21" s="41"/>
      <c r="JKA21" s="41"/>
      <c r="JKB21" s="41"/>
      <c r="JKC21" s="41"/>
      <c r="JKD21" s="41"/>
      <c r="JKE21" s="41"/>
      <c r="JKF21" s="41"/>
      <c r="JKG21" s="41"/>
      <c r="JKH21" s="41"/>
      <c r="JKI21" s="41"/>
      <c r="JKJ21" s="41"/>
      <c r="JKK21" s="41"/>
      <c r="JKL21" s="41"/>
      <c r="JKM21" s="41"/>
      <c r="JKN21" s="41"/>
      <c r="JKO21" s="41"/>
      <c r="JKP21" s="41"/>
      <c r="JKQ21" s="41"/>
      <c r="JKR21" s="41"/>
      <c r="JKS21" s="41"/>
      <c r="JKT21" s="41"/>
      <c r="JKU21" s="41"/>
      <c r="JKV21" s="41"/>
      <c r="JKW21" s="41"/>
      <c r="JKX21" s="41"/>
      <c r="JKY21" s="41"/>
      <c r="JKZ21" s="41"/>
      <c r="JLA21" s="41"/>
      <c r="JLB21" s="41"/>
      <c r="JLC21" s="41"/>
      <c r="JLD21" s="41"/>
      <c r="JLE21" s="41"/>
      <c r="JLF21" s="41"/>
      <c r="JLG21" s="41"/>
      <c r="JLH21" s="41"/>
      <c r="JLI21" s="41"/>
      <c r="JLJ21" s="41"/>
      <c r="JLK21" s="41"/>
      <c r="JLL21" s="41"/>
      <c r="JLM21" s="41"/>
      <c r="JLN21" s="41"/>
      <c r="JLO21" s="41"/>
      <c r="JLP21" s="41"/>
      <c r="JLQ21" s="41"/>
      <c r="JLR21" s="41"/>
      <c r="JLS21" s="41"/>
      <c r="JLT21" s="41"/>
      <c r="JLU21" s="41"/>
      <c r="JLV21" s="41"/>
      <c r="JLW21" s="41"/>
      <c r="JLX21" s="41"/>
      <c r="JLY21" s="41"/>
      <c r="JLZ21" s="41"/>
      <c r="JMA21" s="41"/>
      <c r="JMB21" s="41"/>
      <c r="JMC21" s="41"/>
      <c r="JMD21" s="41"/>
      <c r="JME21" s="41"/>
      <c r="JMF21" s="41"/>
      <c r="JMG21" s="41"/>
      <c r="JMH21" s="41"/>
      <c r="JMI21" s="41"/>
      <c r="JMJ21" s="41"/>
      <c r="JMK21" s="41"/>
      <c r="JML21" s="41"/>
      <c r="JMM21" s="41"/>
      <c r="JMN21" s="41"/>
      <c r="JMO21" s="41"/>
      <c r="JMP21" s="41"/>
      <c r="JMQ21" s="41"/>
      <c r="JMR21" s="41"/>
      <c r="JMS21" s="41"/>
      <c r="JMT21" s="41"/>
      <c r="JMU21" s="41"/>
      <c r="JMV21" s="41"/>
      <c r="JMW21" s="41"/>
      <c r="JMX21" s="41"/>
      <c r="JMY21" s="41"/>
      <c r="JMZ21" s="41"/>
      <c r="JNA21" s="41"/>
      <c r="JNB21" s="41"/>
      <c r="JNC21" s="41"/>
      <c r="JND21" s="41"/>
      <c r="JNE21" s="41"/>
      <c r="JNF21" s="41"/>
      <c r="JNG21" s="41"/>
      <c r="JNH21" s="41"/>
      <c r="JNI21" s="41"/>
      <c r="JNJ21" s="41"/>
      <c r="JNK21" s="41"/>
      <c r="JNL21" s="41"/>
      <c r="JNM21" s="41"/>
      <c r="JNN21" s="41"/>
      <c r="JNO21" s="41"/>
      <c r="JNP21" s="41"/>
      <c r="JNQ21" s="41"/>
      <c r="JNR21" s="41"/>
      <c r="JNS21" s="41"/>
      <c r="JNT21" s="41"/>
      <c r="JNU21" s="41"/>
      <c r="JNV21" s="41"/>
      <c r="JNW21" s="41"/>
      <c r="JNX21" s="41"/>
      <c r="JNY21" s="41"/>
      <c r="JNZ21" s="41"/>
      <c r="JOA21" s="41"/>
      <c r="JOB21" s="41"/>
      <c r="JOC21" s="41"/>
      <c r="JOD21" s="41"/>
      <c r="JOE21" s="41"/>
      <c r="JOF21" s="41"/>
      <c r="JOG21" s="41"/>
      <c r="JOH21" s="41"/>
      <c r="JOI21" s="41"/>
      <c r="JOJ21" s="41"/>
      <c r="JOK21" s="41"/>
      <c r="JOL21" s="41"/>
      <c r="JOM21" s="41"/>
      <c r="JON21" s="41"/>
      <c r="JOO21" s="41"/>
      <c r="JOP21" s="41"/>
      <c r="JOQ21" s="41"/>
      <c r="JOR21" s="41"/>
      <c r="JOS21" s="41"/>
      <c r="JOT21" s="41"/>
      <c r="JOU21" s="41"/>
      <c r="JOV21" s="41"/>
      <c r="JOW21" s="41"/>
      <c r="JOX21" s="41"/>
      <c r="JOY21" s="41"/>
      <c r="JOZ21" s="41"/>
      <c r="JPA21" s="41"/>
      <c r="JPB21" s="41"/>
      <c r="JPC21" s="41"/>
      <c r="JPD21" s="41"/>
      <c r="JPE21" s="41"/>
      <c r="JPF21" s="41"/>
      <c r="JPG21" s="41"/>
      <c r="JPH21" s="41"/>
      <c r="JPI21" s="41"/>
      <c r="JPJ21" s="41"/>
      <c r="JPK21" s="41"/>
      <c r="JPL21" s="41"/>
      <c r="JPM21" s="41"/>
      <c r="JPN21" s="41"/>
      <c r="JPO21" s="41"/>
      <c r="JPP21" s="41"/>
      <c r="JPQ21" s="41"/>
      <c r="JPR21" s="41"/>
      <c r="JPS21" s="41"/>
      <c r="JPT21" s="41"/>
      <c r="JPU21" s="41"/>
      <c r="JPV21" s="41"/>
      <c r="JPW21" s="41"/>
      <c r="JPX21" s="41"/>
      <c r="JPY21" s="41"/>
      <c r="JPZ21" s="41"/>
      <c r="JQA21" s="41"/>
      <c r="JQB21" s="41"/>
      <c r="JQC21" s="41"/>
      <c r="JQD21" s="41"/>
      <c r="JQE21" s="41"/>
      <c r="JQF21" s="41"/>
      <c r="JQG21" s="41"/>
      <c r="JQH21" s="41"/>
      <c r="JQI21" s="41"/>
      <c r="JQJ21" s="41"/>
      <c r="JQK21" s="41"/>
      <c r="JQL21" s="41"/>
      <c r="JQM21" s="41"/>
      <c r="JQN21" s="41"/>
      <c r="JQO21" s="41"/>
      <c r="JQP21" s="41"/>
      <c r="JQQ21" s="41"/>
      <c r="JQR21" s="41"/>
      <c r="JQS21" s="41"/>
      <c r="JQT21" s="41"/>
      <c r="JQU21" s="41"/>
      <c r="JQV21" s="41"/>
      <c r="JQW21" s="41"/>
      <c r="JQX21" s="41"/>
      <c r="JQY21" s="41"/>
      <c r="JQZ21" s="41"/>
      <c r="JRA21" s="41"/>
      <c r="JRB21" s="41"/>
      <c r="JRC21" s="41"/>
      <c r="JRD21" s="41"/>
      <c r="JRE21" s="41"/>
      <c r="JRF21" s="41"/>
      <c r="JRG21" s="41"/>
      <c r="JRH21" s="41"/>
      <c r="JRI21" s="41"/>
      <c r="JRJ21" s="41"/>
      <c r="JRK21" s="41"/>
      <c r="JRL21" s="41"/>
      <c r="JRM21" s="41"/>
      <c r="JRN21" s="41"/>
      <c r="JRO21" s="41"/>
      <c r="JRP21" s="41"/>
      <c r="JRQ21" s="41"/>
      <c r="JRR21" s="41"/>
      <c r="JRS21" s="41"/>
      <c r="JRT21" s="41"/>
      <c r="JRU21" s="41"/>
      <c r="JRV21" s="41"/>
      <c r="JRW21" s="41"/>
      <c r="JRX21" s="41"/>
      <c r="JRY21" s="41"/>
      <c r="JRZ21" s="41"/>
      <c r="JSA21" s="41"/>
      <c r="JSB21" s="41"/>
      <c r="JSC21" s="41"/>
      <c r="JSD21" s="41"/>
      <c r="JSE21" s="41"/>
      <c r="JSF21" s="41"/>
      <c r="JSG21" s="41"/>
      <c r="JSH21" s="41"/>
      <c r="JSI21" s="41"/>
      <c r="JSJ21" s="41"/>
      <c r="JSK21" s="41"/>
      <c r="JSL21" s="41"/>
      <c r="JSM21" s="41"/>
      <c r="JSN21" s="41"/>
      <c r="JSO21" s="41"/>
      <c r="JSP21" s="41"/>
      <c r="JSQ21" s="41"/>
      <c r="JSR21" s="41"/>
      <c r="JSS21" s="41"/>
      <c r="JST21" s="41"/>
      <c r="JSU21" s="41"/>
      <c r="JSV21" s="41"/>
      <c r="JSW21" s="41"/>
      <c r="JSX21" s="41"/>
      <c r="JSY21" s="41"/>
      <c r="JSZ21" s="41"/>
      <c r="JTA21" s="41"/>
      <c r="JTB21" s="41"/>
      <c r="JTC21" s="41"/>
      <c r="JTD21" s="41"/>
      <c r="JTE21" s="41"/>
      <c r="JTF21" s="41"/>
      <c r="JTG21" s="41"/>
      <c r="JTH21" s="41"/>
      <c r="JTI21" s="41"/>
      <c r="JTJ21" s="41"/>
      <c r="JTK21" s="41"/>
      <c r="JTL21" s="41"/>
      <c r="JTM21" s="41"/>
      <c r="JTN21" s="41"/>
      <c r="JTO21" s="41"/>
      <c r="JTP21" s="41"/>
      <c r="JTQ21" s="41"/>
      <c r="JTR21" s="41"/>
      <c r="JTS21" s="41"/>
      <c r="JTT21" s="41"/>
      <c r="JTU21" s="41"/>
      <c r="JTV21" s="41"/>
      <c r="JTW21" s="41"/>
      <c r="JTX21" s="41"/>
      <c r="JTY21" s="41"/>
      <c r="JTZ21" s="41"/>
      <c r="JUA21" s="41"/>
      <c r="JUB21" s="41"/>
      <c r="JUC21" s="41"/>
      <c r="JUD21" s="41"/>
      <c r="JUE21" s="41"/>
      <c r="JUF21" s="41"/>
      <c r="JUG21" s="41"/>
      <c r="JUH21" s="41"/>
      <c r="JUI21" s="41"/>
      <c r="JUJ21" s="41"/>
      <c r="JUK21" s="41"/>
      <c r="JUL21" s="41"/>
      <c r="JUM21" s="41"/>
      <c r="JUN21" s="41"/>
      <c r="JUO21" s="41"/>
      <c r="JUP21" s="41"/>
      <c r="JUQ21" s="41"/>
      <c r="JUR21" s="41"/>
      <c r="JUS21" s="41"/>
      <c r="JUT21" s="41"/>
      <c r="JUU21" s="41"/>
      <c r="JUV21" s="41"/>
      <c r="JUW21" s="41"/>
      <c r="JUX21" s="41"/>
      <c r="JUY21" s="41"/>
      <c r="JUZ21" s="41"/>
      <c r="JVA21" s="41"/>
      <c r="JVB21" s="41"/>
      <c r="JVC21" s="41"/>
      <c r="JVD21" s="41"/>
      <c r="JVE21" s="41"/>
      <c r="JVF21" s="41"/>
      <c r="JVG21" s="41"/>
      <c r="JVH21" s="41"/>
      <c r="JVI21" s="41"/>
      <c r="JVJ21" s="41"/>
      <c r="JVK21" s="41"/>
      <c r="JVL21" s="41"/>
      <c r="JVM21" s="41"/>
      <c r="JVN21" s="41"/>
      <c r="JVO21" s="41"/>
      <c r="JVP21" s="41"/>
      <c r="JVQ21" s="41"/>
      <c r="JVR21" s="41"/>
      <c r="JVS21" s="41"/>
      <c r="JVT21" s="41"/>
      <c r="JVU21" s="41"/>
      <c r="JVV21" s="41"/>
      <c r="JVW21" s="41"/>
      <c r="JVX21" s="41"/>
      <c r="JVY21" s="41"/>
      <c r="JVZ21" s="41"/>
      <c r="JWA21" s="41"/>
      <c r="JWB21" s="41"/>
      <c r="JWC21" s="41"/>
      <c r="JWD21" s="41"/>
      <c r="JWE21" s="41"/>
      <c r="JWF21" s="41"/>
      <c r="JWG21" s="41"/>
      <c r="JWH21" s="41"/>
      <c r="JWI21" s="41"/>
      <c r="JWJ21" s="41"/>
      <c r="JWK21" s="41"/>
      <c r="JWL21" s="41"/>
      <c r="JWM21" s="41"/>
      <c r="JWN21" s="41"/>
      <c r="JWO21" s="41"/>
      <c r="JWP21" s="41"/>
      <c r="JWQ21" s="41"/>
      <c r="JWR21" s="41"/>
      <c r="JWS21" s="41"/>
      <c r="JWT21" s="41"/>
      <c r="JWU21" s="41"/>
      <c r="JWV21" s="41"/>
      <c r="JWW21" s="41"/>
      <c r="JWX21" s="41"/>
      <c r="JWY21" s="41"/>
      <c r="JWZ21" s="41"/>
      <c r="JXA21" s="41"/>
      <c r="JXB21" s="41"/>
      <c r="JXC21" s="41"/>
      <c r="JXD21" s="41"/>
      <c r="JXE21" s="41"/>
      <c r="JXF21" s="41"/>
      <c r="JXG21" s="41"/>
      <c r="JXH21" s="41"/>
      <c r="JXI21" s="41"/>
      <c r="JXJ21" s="41"/>
      <c r="JXK21" s="41"/>
      <c r="JXL21" s="41"/>
      <c r="JXM21" s="41"/>
      <c r="JXN21" s="41"/>
      <c r="JXO21" s="41"/>
      <c r="JXP21" s="41"/>
      <c r="JXQ21" s="41"/>
      <c r="JXR21" s="41"/>
      <c r="JXS21" s="41"/>
      <c r="JXT21" s="41"/>
      <c r="JXU21" s="41"/>
      <c r="JXV21" s="41"/>
      <c r="JXW21" s="41"/>
      <c r="JXX21" s="41"/>
      <c r="JXY21" s="41"/>
      <c r="JXZ21" s="41"/>
      <c r="JYA21" s="41"/>
      <c r="JYB21" s="41"/>
      <c r="JYC21" s="41"/>
      <c r="JYD21" s="41"/>
      <c r="JYE21" s="41"/>
      <c r="JYF21" s="41"/>
      <c r="JYG21" s="41"/>
      <c r="JYH21" s="41"/>
      <c r="JYI21" s="41"/>
      <c r="JYJ21" s="41"/>
      <c r="JYK21" s="41"/>
      <c r="JYL21" s="41"/>
      <c r="JYM21" s="41"/>
      <c r="JYN21" s="41"/>
      <c r="JYO21" s="41"/>
      <c r="JYP21" s="41"/>
      <c r="JYQ21" s="41"/>
      <c r="JYR21" s="41"/>
      <c r="JYS21" s="41"/>
      <c r="JYT21" s="41"/>
      <c r="JYU21" s="41"/>
      <c r="JYV21" s="41"/>
      <c r="JYW21" s="41"/>
      <c r="JYX21" s="41"/>
      <c r="JYY21" s="41"/>
      <c r="JYZ21" s="41"/>
      <c r="JZA21" s="41"/>
      <c r="JZB21" s="41"/>
      <c r="JZC21" s="41"/>
      <c r="JZD21" s="41"/>
      <c r="JZE21" s="41"/>
      <c r="JZF21" s="41"/>
      <c r="JZG21" s="41"/>
      <c r="JZH21" s="41"/>
      <c r="JZI21" s="41"/>
      <c r="JZJ21" s="41"/>
      <c r="JZK21" s="41"/>
      <c r="JZL21" s="41"/>
      <c r="JZM21" s="41"/>
      <c r="JZN21" s="41"/>
      <c r="JZO21" s="41"/>
      <c r="JZP21" s="41"/>
      <c r="JZQ21" s="41"/>
      <c r="JZR21" s="41"/>
      <c r="JZS21" s="41"/>
      <c r="JZT21" s="41"/>
      <c r="JZU21" s="41"/>
      <c r="JZV21" s="41"/>
      <c r="JZW21" s="41"/>
      <c r="JZX21" s="41"/>
      <c r="JZY21" s="41"/>
      <c r="JZZ21" s="41"/>
      <c r="KAA21" s="41"/>
      <c r="KAB21" s="41"/>
      <c r="KAC21" s="41"/>
      <c r="KAD21" s="41"/>
      <c r="KAE21" s="41"/>
      <c r="KAF21" s="41"/>
      <c r="KAG21" s="41"/>
      <c r="KAH21" s="41"/>
      <c r="KAI21" s="41"/>
      <c r="KAJ21" s="41"/>
      <c r="KAK21" s="41"/>
      <c r="KAL21" s="41"/>
      <c r="KAM21" s="41"/>
      <c r="KAN21" s="41"/>
      <c r="KAO21" s="41"/>
      <c r="KAP21" s="41"/>
      <c r="KAQ21" s="41"/>
      <c r="KAR21" s="41"/>
      <c r="KAS21" s="41"/>
      <c r="KAT21" s="41"/>
      <c r="KAU21" s="41"/>
      <c r="KAV21" s="41"/>
      <c r="KAW21" s="41"/>
      <c r="KAX21" s="41"/>
      <c r="KAY21" s="41"/>
      <c r="KAZ21" s="41"/>
      <c r="KBA21" s="41"/>
      <c r="KBB21" s="41"/>
      <c r="KBC21" s="41"/>
      <c r="KBD21" s="41"/>
      <c r="KBE21" s="41"/>
      <c r="KBF21" s="41"/>
      <c r="KBG21" s="41"/>
      <c r="KBH21" s="41"/>
      <c r="KBI21" s="41"/>
      <c r="KBJ21" s="41"/>
      <c r="KBK21" s="41"/>
      <c r="KBL21" s="41"/>
      <c r="KBM21" s="41"/>
      <c r="KBN21" s="41"/>
      <c r="KBO21" s="41"/>
      <c r="KBP21" s="41"/>
      <c r="KBQ21" s="41"/>
      <c r="KBR21" s="41"/>
      <c r="KBS21" s="41"/>
      <c r="KBT21" s="41"/>
      <c r="KBU21" s="41"/>
      <c r="KBV21" s="41"/>
      <c r="KBW21" s="41"/>
      <c r="KBX21" s="41"/>
      <c r="KBY21" s="41"/>
      <c r="KBZ21" s="41"/>
      <c r="KCA21" s="41"/>
      <c r="KCB21" s="41"/>
      <c r="KCC21" s="41"/>
      <c r="KCD21" s="41"/>
      <c r="KCE21" s="41"/>
      <c r="KCF21" s="41"/>
      <c r="KCG21" s="41"/>
      <c r="KCH21" s="41"/>
      <c r="KCI21" s="41"/>
      <c r="KCJ21" s="41"/>
      <c r="KCK21" s="41"/>
      <c r="KCL21" s="41"/>
      <c r="KCM21" s="41"/>
      <c r="KCN21" s="41"/>
      <c r="KCO21" s="41"/>
      <c r="KCP21" s="41"/>
      <c r="KCQ21" s="41"/>
      <c r="KCR21" s="41"/>
      <c r="KCS21" s="41"/>
      <c r="KCT21" s="41"/>
      <c r="KCU21" s="41"/>
      <c r="KCV21" s="41"/>
      <c r="KCW21" s="41"/>
      <c r="KCX21" s="41"/>
      <c r="KCY21" s="41"/>
      <c r="KCZ21" s="41"/>
      <c r="KDA21" s="41"/>
      <c r="KDB21" s="41"/>
      <c r="KDC21" s="41"/>
      <c r="KDD21" s="41"/>
      <c r="KDE21" s="41"/>
      <c r="KDF21" s="41"/>
      <c r="KDG21" s="41"/>
      <c r="KDH21" s="41"/>
      <c r="KDI21" s="41"/>
      <c r="KDJ21" s="41"/>
      <c r="KDK21" s="41"/>
      <c r="KDL21" s="41"/>
      <c r="KDM21" s="41"/>
      <c r="KDN21" s="41"/>
      <c r="KDO21" s="41"/>
      <c r="KDP21" s="41"/>
      <c r="KDQ21" s="41"/>
      <c r="KDR21" s="41"/>
      <c r="KDS21" s="41"/>
      <c r="KDT21" s="41"/>
      <c r="KDU21" s="41"/>
      <c r="KDV21" s="41"/>
      <c r="KDW21" s="41"/>
      <c r="KDX21" s="41"/>
      <c r="KDY21" s="41"/>
      <c r="KDZ21" s="41"/>
      <c r="KEA21" s="41"/>
      <c r="KEB21" s="41"/>
      <c r="KEC21" s="41"/>
      <c r="KED21" s="41"/>
      <c r="KEE21" s="41"/>
      <c r="KEF21" s="41"/>
      <c r="KEG21" s="41"/>
      <c r="KEH21" s="41"/>
      <c r="KEI21" s="41"/>
      <c r="KEJ21" s="41"/>
      <c r="KEK21" s="41"/>
      <c r="KEL21" s="41"/>
      <c r="KEM21" s="41"/>
      <c r="KEN21" s="41"/>
      <c r="KEO21" s="41"/>
      <c r="KEP21" s="41"/>
      <c r="KEQ21" s="41"/>
      <c r="KER21" s="41"/>
      <c r="KES21" s="41"/>
      <c r="KET21" s="41"/>
      <c r="KEU21" s="41"/>
      <c r="KEV21" s="41"/>
      <c r="KEW21" s="41"/>
      <c r="KEX21" s="41"/>
      <c r="KEY21" s="41"/>
      <c r="KEZ21" s="41"/>
      <c r="KFA21" s="41"/>
      <c r="KFB21" s="41"/>
      <c r="KFC21" s="41"/>
      <c r="KFD21" s="41"/>
      <c r="KFE21" s="41"/>
      <c r="KFF21" s="41"/>
      <c r="KFG21" s="41"/>
      <c r="KFH21" s="41"/>
      <c r="KFI21" s="41"/>
      <c r="KFJ21" s="41"/>
      <c r="KFK21" s="41"/>
      <c r="KFL21" s="41"/>
      <c r="KFM21" s="41"/>
      <c r="KFN21" s="41"/>
      <c r="KFO21" s="41"/>
      <c r="KFP21" s="41"/>
      <c r="KFQ21" s="41"/>
      <c r="KFR21" s="41"/>
      <c r="KFS21" s="41"/>
      <c r="KFT21" s="41"/>
      <c r="KFU21" s="41"/>
      <c r="KFV21" s="41"/>
      <c r="KFW21" s="41"/>
      <c r="KFX21" s="41"/>
      <c r="KFY21" s="41"/>
      <c r="KFZ21" s="41"/>
      <c r="KGA21" s="41"/>
      <c r="KGB21" s="41"/>
      <c r="KGC21" s="41"/>
      <c r="KGD21" s="41"/>
      <c r="KGE21" s="41"/>
      <c r="KGF21" s="41"/>
      <c r="KGG21" s="41"/>
      <c r="KGH21" s="41"/>
      <c r="KGI21" s="41"/>
      <c r="KGJ21" s="41"/>
      <c r="KGK21" s="41"/>
      <c r="KGL21" s="41"/>
      <c r="KGM21" s="41"/>
      <c r="KGN21" s="41"/>
      <c r="KGO21" s="41"/>
      <c r="KGP21" s="41"/>
      <c r="KGQ21" s="41"/>
      <c r="KGR21" s="41"/>
      <c r="KGS21" s="41"/>
      <c r="KGT21" s="41"/>
      <c r="KGU21" s="41"/>
      <c r="KGV21" s="41"/>
      <c r="KGW21" s="41"/>
      <c r="KGX21" s="41"/>
      <c r="KGY21" s="41"/>
      <c r="KGZ21" s="41"/>
      <c r="KHA21" s="41"/>
      <c r="KHB21" s="41"/>
      <c r="KHC21" s="41"/>
      <c r="KHD21" s="41"/>
      <c r="KHE21" s="41"/>
      <c r="KHF21" s="41"/>
      <c r="KHG21" s="41"/>
      <c r="KHH21" s="41"/>
      <c r="KHI21" s="41"/>
      <c r="KHJ21" s="41"/>
      <c r="KHK21" s="41"/>
      <c r="KHL21" s="41"/>
      <c r="KHM21" s="41"/>
      <c r="KHN21" s="41"/>
      <c r="KHO21" s="41"/>
      <c r="KHP21" s="41"/>
      <c r="KHQ21" s="41"/>
      <c r="KHR21" s="41"/>
      <c r="KHS21" s="41"/>
      <c r="KHT21" s="41"/>
      <c r="KHU21" s="41"/>
      <c r="KHV21" s="41"/>
      <c r="KHW21" s="41"/>
      <c r="KHX21" s="41"/>
      <c r="KHY21" s="41"/>
      <c r="KHZ21" s="41"/>
      <c r="KIA21" s="41"/>
      <c r="KIB21" s="41"/>
      <c r="KIC21" s="41"/>
      <c r="KID21" s="41"/>
      <c r="KIE21" s="41"/>
      <c r="KIF21" s="41"/>
      <c r="KIG21" s="41"/>
      <c r="KIH21" s="41"/>
      <c r="KII21" s="41"/>
      <c r="KIJ21" s="41"/>
      <c r="KIK21" s="41"/>
      <c r="KIL21" s="41"/>
      <c r="KIM21" s="41"/>
      <c r="KIN21" s="41"/>
      <c r="KIO21" s="41"/>
      <c r="KIP21" s="41"/>
      <c r="KIQ21" s="41"/>
      <c r="KIR21" s="41"/>
      <c r="KIS21" s="41"/>
      <c r="KIT21" s="41"/>
      <c r="KIU21" s="41"/>
      <c r="KIV21" s="41"/>
      <c r="KIW21" s="41"/>
      <c r="KIX21" s="41"/>
      <c r="KIY21" s="41"/>
      <c r="KIZ21" s="41"/>
      <c r="KJA21" s="41"/>
      <c r="KJB21" s="41"/>
      <c r="KJC21" s="41"/>
      <c r="KJD21" s="41"/>
      <c r="KJE21" s="41"/>
      <c r="KJF21" s="41"/>
      <c r="KJG21" s="41"/>
      <c r="KJH21" s="41"/>
      <c r="KJI21" s="41"/>
      <c r="KJJ21" s="41"/>
      <c r="KJK21" s="41"/>
      <c r="KJL21" s="41"/>
      <c r="KJM21" s="41"/>
      <c r="KJN21" s="41"/>
      <c r="KJO21" s="41"/>
      <c r="KJP21" s="41"/>
      <c r="KJQ21" s="41"/>
      <c r="KJR21" s="41"/>
      <c r="KJS21" s="41"/>
      <c r="KJT21" s="41"/>
      <c r="KJU21" s="41"/>
      <c r="KJV21" s="41"/>
      <c r="KJW21" s="41"/>
      <c r="KJX21" s="41"/>
      <c r="KJY21" s="41"/>
      <c r="KJZ21" s="41"/>
      <c r="KKA21" s="41"/>
      <c r="KKB21" s="41"/>
      <c r="KKC21" s="41"/>
      <c r="KKD21" s="41"/>
      <c r="KKE21" s="41"/>
      <c r="KKF21" s="41"/>
      <c r="KKG21" s="41"/>
      <c r="KKH21" s="41"/>
      <c r="KKI21" s="41"/>
      <c r="KKJ21" s="41"/>
      <c r="KKK21" s="41"/>
      <c r="KKL21" s="41"/>
      <c r="KKM21" s="41"/>
      <c r="KKN21" s="41"/>
      <c r="KKO21" s="41"/>
      <c r="KKP21" s="41"/>
      <c r="KKQ21" s="41"/>
      <c r="KKR21" s="41"/>
      <c r="KKS21" s="41"/>
      <c r="KKT21" s="41"/>
      <c r="KKU21" s="41"/>
      <c r="KKV21" s="41"/>
      <c r="KKW21" s="41"/>
      <c r="KKX21" s="41"/>
      <c r="KKY21" s="41"/>
      <c r="KKZ21" s="41"/>
      <c r="KLA21" s="41"/>
      <c r="KLB21" s="41"/>
      <c r="KLC21" s="41"/>
      <c r="KLD21" s="41"/>
      <c r="KLE21" s="41"/>
      <c r="KLF21" s="41"/>
      <c r="KLG21" s="41"/>
      <c r="KLH21" s="41"/>
      <c r="KLI21" s="41"/>
      <c r="KLJ21" s="41"/>
      <c r="KLK21" s="41"/>
      <c r="KLL21" s="41"/>
      <c r="KLM21" s="41"/>
      <c r="KLN21" s="41"/>
      <c r="KLO21" s="41"/>
      <c r="KLP21" s="41"/>
      <c r="KLQ21" s="41"/>
      <c r="KLR21" s="41"/>
      <c r="KLS21" s="41"/>
      <c r="KLT21" s="41"/>
      <c r="KLU21" s="41"/>
      <c r="KLV21" s="41"/>
      <c r="KLW21" s="41"/>
      <c r="KLX21" s="41"/>
      <c r="KLY21" s="41"/>
      <c r="KLZ21" s="41"/>
      <c r="KMA21" s="41"/>
      <c r="KMB21" s="41"/>
      <c r="KMC21" s="41"/>
      <c r="KMD21" s="41"/>
      <c r="KME21" s="41"/>
      <c r="KMF21" s="41"/>
      <c r="KMG21" s="41"/>
      <c r="KMH21" s="41"/>
      <c r="KMI21" s="41"/>
      <c r="KMJ21" s="41"/>
      <c r="KMK21" s="41"/>
      <c r="KML21" s="41"/>
      <c r="KMM21" s="41"/>
      <c r="KMN21" s="41"/>
      <c r="KMO21" s="41"/>
      <c r="KMP21" s="41"/>
      <c r="KMQ21" s="41"/>
      <c r="KMR21" s="41"/>
      <c r="KMS21" s="41"/>
      <c r="KMT21" s="41"/>
      <c r="KMU21" s="41"/>
      <c r="KMV21" s="41"/>
      <c r="KMW21" s="41"/>
      <c r="KMX21" s="41"/>
      <c r="KMY21" s="41"/>
      <c r="KMZ21" s="41"/>
      <c r="KNA21" s="41"/>
      <c r="KNB21" s="41"/>
      <c r="KNC21" s="41"/>
      <c r="KND21" s="41"/>
      <c r="KNE21" s="41"/>
      <c r="KNF21" s="41"/>
      <c r="KNG21" s="41"/>
      <c r="KNH21" s="41"/>
      <c r="KNI21" s="41"/>
      <c r="KNJ21" s="41"/>
      <c r="KNK21" s="41"/>
      <c r="KNL21" s="41"/>
      <c r="KNM21" s="41"/>
      <c r="KNN21" s="41"/>
      <c r="KNO21" s="41"/>
      <c r="KNP21" s="41"/>
      <c r="KNQ21" s="41"/>
      <c r="KNR21" s="41"/>
      <c r="KNS21" s="41"/>
      <c r="KNT21" s="41"/>
      <c r="KNU21" s="41"/>
      <c r="KNV21" s="41"/>
      <c r="KNW21" s="41"/>
      <c r="KNX21" s="41"/>
      <c r="KNY21" s="41"/>
      <c r="KNZ21" s="41"/>
      <c r="KOA21" s="41"/>
      <c r="KOB21" s="41"/>
      <c r="KOC21" s="41"/>
      <c r="KOD21" s="41"/>
      <c r="KOE21" s="41"/>
      <c r="KOF21" s="41"/>
      <c r="KOG21" s="41"/>
      <c r="KOH21" s="41"/>
      <c r="KOI21" s="41"/>
      <c r="KOJ21" s="41"/>
      <c r="KOK21" s="41"/>
      <c r="KOL21" s="41"/>
      <c r="KOM21" s="41"/>
      <c r="KON21" s="41"/>
      <c r="KOO21" s="41"/>
      <c r="KOP21" s="41"/>
      <c r="KOQ21" s="41"/>
      <c r="KOR21" s="41"/>
      <c r="KOS21" s="41"/>
      <c r="KOT21" s="41"/>
      <c r="KOU21" s="41"/>
      <c r="KOV21" s="41"/>
      <c r="KOW21" s="41"/>
      <c r="KOX21" s="41"/>
      <c r="KOY21" s="41"/>
      <c r="KOZ21" s="41"/>
      <c r="KPA21" s="41"/>
      <c r="KPB21" s="41"/>
      <c r="KPC21" s="41"/>
      <c r="KPD21" s="41"/>
      <c r="KPE21" s="41"/>
      <c r="KPF21" s="41"/>
      <c r="KPG21" s="41"/>
      <c r="KPH21" s="41"/>
      <c r="KPI21" s="41"/>
      <c r="KPJ21" s="41"/>
      <c r="KPK21" s="41"/>
      <c r="KPL21" s="41"/>
      <c r="KPM21" s="41"/>
      <c r="KPN21" s="41"/>
      <c r="KPO21" s="41"/>
      <c r="KPP21" s="41"/>
      <c r="KPQ21" s="41"/>
      <c r="KPR21" s="41"/>
      <c r="KPS21" s="41"/>
      <c r="KPT21" s="41"/>
      <c r="KPU21" s="41"/>
      <c r="KPV21" s="41"/>
      <c r="KPW21" s="41"/>
      <c r="KPX21" s="41"/>
      <c r="KPY21" s="41"/>
      <c r="KPZ21" s="41"/>
      <c r="KQA21" s="41"/>
      <c r="KQB21" s="41"/>
      <c r="KQC21" s="41"/>
      <c r="KQD21" s="41"/>
      <c r="KQE21" s="41"/>
      <c r="KQF21" s="41"/>
      <c r="KQG21" s="41"/>
      <c r="KQH21" s="41"/>
      <c r="KQI21" s="41"/>
      <c r="KQJ21" s="41"/>
      <c r="KQK21" s="41"/>
      <c r="KQL21" s="41"/>
      <c r="KQM21" s="41"/>
      <c r="KQN21" s="41"/>
      <c r="KQO21" s="41"/>
      <c r="KQP21" s="41"/>
      <c r="KQQ21" s="41"/>
      <c r="KQR21" s="41"/>
      <c r="KQS21" s="41"/>
      <c r="KQT21" s="41"/>
      <c r="KQU21" s="41"/>
      <c r="KQV21" s="41"/>
      <c r="KQW21" s="41"/>
      <c r="KQX21" s="41"/>
      <c r="KQY21" s="41"/>
      <c r="KQZ21" s="41"/>
      <c r="KRA21" s="41"/>
      <c r="KRB21" s="41"/>
      <c r="KRC21" s="41"/>
      <c r="KRD21" s="41"/>
      <c r="KRE21" s="41"/>
      <c r="KRF21" s="41"/>
      <c r="KRG21" s="41"/>
      <c r="KRH21" s="41"/>
      <c r="KRI21" s="41"/>
      <c r="KRJ21" s="41"/>
      <c r="KRK21" s="41"/>
      <c r="KRL21" s="41"/>
      <c r="KRM21" s="41"/>
      <c r="KRN21" s="41"/>
      <c r="KRO21" s="41"/>
      <c r="KRP21" s="41"/>
      <c r="KRQ21" s="41"/>
      <c r="KRR21" s="41"/>
      <c r="KRS21" s="41"/>
      <c r="KRT21" s="41"/>
      <c r="KRU21" s="41"/>
      <c r="KRV21" s="41"/>
      <c r="KRW21" s="41"/>
      <c r="KRX21" s="41"/>
      <c r="KRY21" s="41"/>
      <c r="KRZ21" s="41"/>
      <c r="KSA21" s="41"/>
      <c r="KSB21" s="41"/>
      <c r="KSC21" s="41"/>
      <c r="KSD21" s="41"/>
      <c r="KSE21" s="41"/>
      <c r="KSF21" s="41"/>
      <c r="KSG21" s="41"/>
      <c r="KSH21" s="41"/>
      <c r="KSI21" s="41"/>
      <c r="KSJ21" s="41"/>
      <c r="KSK21" s="41"/>
      <c r="KSL21" s="41"/>
      <c r="KSM21" s="41"/>
      <c r="KSN21" s="41"/>
      <c r="KSO21" s="41"/>
      <c r="KSP21" s="41"/>
      <c r="KSQ21" s="41"/>
      <c r="KSR21" s="41"/>
      <c r="KSS21" s="41"/>
      <c r="KST21" s="41"/>
      <c r="KSU21" s="41"/>
      <c r="KSV21" s="41"/>
      <c r="KSW21" s="41"/>
      <c r="KSX21" s="41"/>
      <c r="KSY21" s="41"/>
      <c r="KSZ21" s="41"/>
      <c r="KTA21" s="41"/>
      <c r="KTB21" s="41"/>
      <c r="KTC21" s="41"/>
      <c r="KTD21" s="41"/>
      <c r="KTE21" s="41"/>
      <c r="KTF21" s="41"/>
      <c r="KTG21" s="41"/>
      <c r="KTH21" s="41"/>
      <c r="KTI21" s="41"/>
      <c r="KTJ21" s="41"/>
      <c r="KTK21" s="41"/>
      <c r="KTL21" s="41"/>
      <c r="KTM21" s="41"/>
      <c r="KTN21" s="41"/>
      <c r="KTO21" s="41"/>
      <c r="KTP21" s="41"/>
      <c r="KTQ21" s="41"/>
      <c r="KTR21" s="41"/>
      <c r="KTS21" s="41"/>
      <c r="KTT21" s="41"/>
      <c r="KTU21" s="41"/>
      <c r="KTV21" s="41"/>
      <c r="KTW21" s="41"/>
      <c r="KTX21" s="41"/>
      <c r="KTY21" s="41"/>
      <c r="KTZ21" s="41"/>
      <c r="KUA21" s="41"/>
      <c r="KUB21" s="41"/>
      <c r="KUC21" s="41"/>
      <c r="KUD21" s="41"/>
      <c r="KUE21" s="41"/>
      <c r="KUF21" s="41"/>
      <c r="KUG21" s="41"/>
      <c r="KUH21" s="41"/>
      <c r="KUI21" s="41"/>
      <c r="KUJ21" s="41"/>
      <c r="KUK21" s="41"/>
      <c r="KUL21" s="41"/>
      <c r="KUM21" s="41"/>
      <c r="KUN21" s="41"/>
      <c r="KUO21" s="41"/>
      <c r="KUP21" s="41"/>
      <c r="KUQ21" s="41"/>
      <c r="KUR21" s="41"/>
      <c r="KUS21" s="41"/>
      <c r="KUT21" s="41"/>
      <c r="KUU21" s="41"/>
      <c r="KUV21" s="41"/>
      <c r="KUW21" s="41"/>
      <c r="KUX21" s="41"/>
      <c r="KUY21" s="41"/>
      <c r="KUZ21" s="41"/>
      <c r="KVA21" s="41"/>
      <c r="KVB21" s="41"/>
      <c r="KVC21" s="41"/>
      <c r="KVD21" s="41"/>
      <c r="KVE21" s="41"/>
      <c r="KVF21" s="41"/>
      <c r="KVG21" s="41"/>
      <c r="KVH21" s="41"/>
      <c r="KVI21" s="41"/>
      <c r="KVJ21" s="41"/>
      <c r="KVK21" s="41"/>
      <c r="KVL21" s="41"/>
      <c r="KVM21" s="41"/>
      <c r="KVN21" s="41"/>
      <c r="KVO21" s="41"/>
      <c r="KVP21" s="41"/>
      <c r="KVQ21" s="41"/>
      <c r="KVR21" s="41"/>
      <c r="KVS21" s="41"/>
      <c r="KVT21" s="41"/>
      <c r="KVU21" s="41"/>
      <c r="KVV21" s="41"/>
      <c r="KVW21" s="41"/>
      <c r="KVX21" s="41"/>
      <c r="KVY21" s="41"/>
      <c r="KVZ21" s="41"/>
      <c r="KWA21" s="41"/>
      <c r="KWB21" s="41"/>
      <c r="KWC21" s="41"/>
      <c r="KWD21" s="41"/>
      <c r="KWE21" s="41"/>
      <c r="KWF21" s="41"/>
      <c r="KWG21" s="41"/>
      <c r="KWH21" s="41"/>
      <c r="KWI21" s="41"/>
      <c r="KWJ21" s="41"/>
      <c r="KWK21" s="41"/>
      <c r="KWL21" s="41"/>
      <c r="KWM21" s="41"/>
      <c r="KWN21" s="41"/>
      <c r="KWO21" s="41"/>
      <c r="KWP21" s="41"/>
      <c r="KWQ21" s="41"/>
      <c r="KWR21" s="41"/>
      <c r="KWS21" s="41"/>
      <c r="KWT21" s="41"/>
      <c r="KWU21" s="41"/>
      <c r="KWV21" s="41"/>
      <c r="KWW21" s="41"/>
      <c r="KWX21" s="41"/>
      <c r="KWY21" s="41"/>
      <c r="KWZ21" s="41"/>
      <c r="KXA21" s="41"/>
      <c r="KXB21" s="41"/>
      <c r="KXC21" s="41"/>
      <c r="KXD21" s="41"/>
      <c r="KXE21" s="41"/>
      <c r="KXF21" s="41"/>
      <c r="KXG21" s="41"/>
      <c r="KXH21" s="41"/>
      <c r="KXI21" s="41"/>
      <c r="KXJ21" s="41"/>
      <c r="KXK21" s="41"/>
      <c r="KXL21" s="41"/>
      <c r="KXM21" s="41"/>
      <c r="KXN21" s="41"/>
      <c r="KXO21" s="41"/>
      <c r="KXP21" s="41"/>
      <c r="KXQ21" s="41"/>
      <c r="KXR21" s="41"/>
      <c r="KXS21" s="41"/>
      <c r="KXT21" s="41"/>
      <c r="KXU21" s="41"/>
      <c r="KXV21" s="41"/>
      <c r="KXW21" s="41"/>
      <c r="KXX21" s="41"/>
      <c r="KXY21" s="41"/>
      <c r="KXZ21" s="41"/>
      <c r="KYA21" s="41"/>
      <c r="KYB21" s="41"/>
      <c r="KYC21" s="41"/>
      <c r="KYD21" s="41"/>
      <c r="KYE21" s="41"/>
      <c r="KYF21" s="41"/>
      <c r="KYG21" s="41"/>
      <c r="KYH21" s="41"/>
      <c r="KYI21" s="41"/>
      <c r="KYJ21" s="41"/>
      <c r="KYK21" s="41"/>
      <c r="KYL21" s="41"/>
      <c r="KYM21" s="41"/>
      <c r="KYN21" s="41"/>
      <c r="KYO21" s="41"/>
      <c r="KYP21" s="41"/>
      <c r="KYQ21" s="41"/>
      <c r="KYR21" s="41"/>
      <c r="KYS21" s="41"/>
      <c r="KYT21" s="41"/>
      <c r="KYU21" s="41"/>
      <c r="KYV21" s="41"/>
      <c r="KYW21" s="41"/>
      <c r="KYX21" s="41"/>
      <c r="KYY21" s="41"/>
      <c r="KYZ21" s="41"/>
      <c r="KZA21" s="41"/>
      <c r="KZB21" s="41"/>
      <c r="KZC21" s="41"/>
      <c r="KZD21" s="41"/>
      <c r="KZE21" s="41"/>
      <c r="KZF21" s="41"/>
      <c r="KZG21" s="41"/>
      <c r="KZH21" s="41"/>
      <c r="KZI21" s="41"/>
      <c r="KZJ21" s="41"/>
      <c r="KZK21" s="41"/>
      <c r="KZL21" s="41"/>
      <c r="KZM21" s="41"/>
      <c r="KZN21" s="41"/>
      <c r="KZO21" s="41"/>
      <c r="KZP21" s="41"/>
      <c r="KZQ21" s="41"/>
      <c r="KZR21" s="41"/>
      <c r="KZS21" s="41"/>
      <c r="KZT21" s="41"/>
      <c r="KZU21" s="41"/>
      <c r="KZV21" s="41"/>
      <c r="KZW21" s="41"/>
      <c r="KZX21" s="41"/>
      <c r="KZY21" s="41"/>
      <c r="KZZ21" s="41"/>
      <c r="LAA21" s="41"/>
      <c r="LAB21" s="41"/>
      <c r="LAC21" s="41"/>
      <c r="LAD21" s="41"/>
      <c r="LAE21" s="41"/>
      <c r="LAF21" s="41"/>
      <c r="LAG21" s="41"/>
      <c r="LAH21" s="41"/>
      <c r="LAI21" s="41"/>
      <c r="LAJ21" s="41"/>
      <c r="LAK21" s="41"/>
      <c r="LAL21" s="41"/>
      <c r="LAM21" s="41"/>
      <c r="LAN21" s="41"/>
      <c r="LAO21" s="41"/>
      <c r="LAP21" s="41"/>
      <c r="LAQ21" s="41"/>
      <c r="LAR21" s="41"/>
      <c r="LAS21" s="41"/>
      <c r="LAT21" s="41"/>
      <c r="LAU21" s="41"/>
      <c r="LAV21" s="41"/>
      <c r="LAW21" s="41"/>
      <c r="LAX21" s="41"/>
      <c r="LAY21" s="41"/>
      <c r="LAZ21" s="41"/>
      <c r="LBA21" s="41"/>
      <c r="LBB21" s="41"/>
      <c r="LBC21" s="41"/>
      <c r="LBD21" s="41"/>
      <c r="LBE21" s="41"/>
      <c r="LBF21" s="41"/>
      <c r="LBG21" s="41"/>
      <c r="LBH21" s="41"/>
      <c r="LBI21" s="41"/>
      <c r="LBJ21" s="41"/>
      <c r="LBK21" s="41"/>
      <c r="LBL21" s="41"/>
      <c r="LBM21" s="41"/>
      <c r="LBN21" s="41"/>
      <c r="LBO21" s="41"/>
      <c r="LBP21" s="41"/>
      <c r="LBQ21" s="41"/>
      <c r="LBR21" s="41"/>
      <c r="LBS21" s="41"/>
      <c r="LBT21" s="41"/>
      <c r="LBU21" s="41"/>
      <c r="LBV21" s="41"/>
      <c r="LBW21" s="41"/>
      <c r="LBX21" s="41"/>
      <c r="LBY21" s="41"/>
      <c r="LBZ21" s="41"/>
      <c r="LCA21" s="41"/>
      <c r="LCB21" s="41"/>
      <c r="LCC21" s="41"/>
      <c r="LCD21" s="41"/>
      <c r="LCE21" s="41"/>
      <c r="LCF21" s="41"/>
      <c r="LCG21" s="41"/>
      <c r="LCH21" s="41"/>
      <c r="LCI21" s="41"/>
      <c r="LCJ21" s="41"/>
      <c r="LCK21" s="41"/>
      <c r="LCL21" s="41"/>
      <c r="LCM21" s="41"/>
      <c r="LCN21" s="41"/>
      <c r="LCO21" s="41"/>
      <c r="LCP21" s="41"/>
      <c r="LCQ21" s="41"/>
      <c r="LCR21" s="41"/>
      <c r="LCS21" s="41"/>
      <c r="LCT21" s="41"/>
      <c r="LCU21" s="41"/>
      <c r="LCV21" s="41"/>
      <c r="LCW21" s="41"/>
      <c r="LCX21" s="41"/>
      <c r="LCY21" s="41"/>
      <c r="LCZ21" s="41"/>
      <c r="LDA21" s="41"/>
      <c r="LDB21" s="41"/>
      <c r="LDC21" s="41"/>
      <c r="LDD21" s="41"/>
      <c r="LDE21" s="41"/>
      <c r="LDF21" s="41"/>
      <c r="LDG21" s="41"/>
      <c r="LDH21" s="41"/>
      <c r="LDI21" s="41"/>
      <c r="LDJ21" s="41"/>
      <c r="LDK21" s="41"/>
      <c r="LDL21" s="41"/>
      <c r="LDM21" s="41"/>
      <c r="LDN21" s="41"/>
      <c r="LDO21" s="41"/>
      <c r="LDP21" s="41"/>
      <c r="LDQ21" s="41"/>
      <c r="LDR21" s="41"/>
      <c r="LDS21" s="41"/>
      <c r="LDT21" s="41"/>
      <c r="LDU21" s="41"/>
      <c r="LDV21" s="41"/>
      <c r="LDW21" s="41"/>
      <c r="LDX21" s="41"/>
      <c r="LDY21" s="41"/>
      <c r="LDZ21" s="41"/>
      <c r="LEA21" s="41"/>
      <c r="LEB21" s="41"/>
      <c r="LEC21" s="41"/>
      <c r="LED21" s="41"/>
      <c r="LEE21" s="41"/>
      <c r="LEF21" s="41"/>
      <c r="LEG21" s="41"/>
      <c r="LEH21" s="41"/>
      <c r="LEI21" s="41"/>
      <c r="LEJ21" s="41"/>
      <c r="LEK21" s="41"/>
      <c r="LEL21" s="41"/>
      <c r="LEM21" s="41"/>
      <c r="LEN21" s="41"/>
      <c r="LEO21" s="41"/>
      <c r="LEP21" s="41"/>
      <c r="LEQ21" s="41"/>
      <c r="LER21" s="41"/>
      <c r="LES21" s="41"/>
      <c r="LET21" s="41"/>
      <c r="LEU21" s="41"/>
      <c r="LEV21" s="41"/>
      <c r="LEW21" s="41"/>
      <c r="LEX21" s="41"/>
      <c r="LEY21" s="41"/>
      <c r="LEZ21" s="41"/>
      <c r="LFA21" s="41"/>
      <c r="LFB21" s="41"/>
      <c r="LFC21" s="41"/>
      <c r="LFD21" s="41"/>
      <c r="LFE21" s="41"/>
      <c r="LFF21" s="41"/>
      <c r="LFG21" s="41"/>
      <c r="LFH21" s="41"/>
      <c r="LFI21" s="41"/>
      <c r="LFJ21" s="41"/>
      <c r="LFK21" s="41"/>
      <c r="LFL21" s="41"/>
      <c r="LFM21" s="41"/>
      <c r="LFN21" s="41"/>
      <c r="LFO21" s="41"/>
      <c r="LFP21" s="41"/>
      <c r="LFQ21" s="41"/>
      <c r="LFR21" s="41"/>
      <c r="LFS21" s="41"/>
      <c r="LFT21" s="41"/>
      <c r="LFU21" s="41"/>
      <c r="LFV21" s="41"/>
      <c r="LFW21" s="41"/>
      <c r="LFX21" s="41"/>
      <c r="LFY21" s="41"/>
      <c r="LFZ21" s="41"/>
      <c r="LGA21" s="41"/>
      <c r="LGB21" s="41"/>
      <c r="LGC21" s="41"/>
      <c r="LGD21" s="41"/>
      <c r="LGE21" s="41"/>
      <c r="LGF21" s="41"/>
      <c r="LGG21" s="41"/>
      <c r="LGH21" s="41"/>
      <c r="LGI21" s="41"/>
      <c r="LGJ21" s="41"/>
      <c r="LGK21" s="41"/>
      <c r="LGL21" s="41"/>
      <c r="LGM21" s="41"/>
      <c r="LGN21" s="41"/>
      <c r="LGO21" s="41"/>
      <c r="LGP21" s="41"/>
      <c r="LGQ21" s="41"/>
      <c r="LGR21" s="41"/>
      <c r="LGS21" s="41"/>
      <c r="LGT21" s="41"/>
      <c r="LGU21" s="41"/>
      <c r="LGV21" s="41"/>
      <c r="LGW21" s="41"/>
      <c r="LGX21" s="41"/>
      <c r="LGY21" s="41"/>
      <c r="LGZ21" s="41"/>
      <c r="LHA21" s="41"/>
      <c r="LHB21" s="41"/>
      <c r="LHC21" s="41"/>
      <c r="LHD21" s="41"/>
      <c r="LHE21" s="41"/>
      <c r="LHF21" s="41"/>
      <c r="LHG21" s="41"/>
      <c r="LHH21" s="41"/>
      <c r="LHI21" s="41"/>
      <c r="LHJ21" s="41"/>
      <c r="LHK21" s="41"/>
      <c r="LHL21" s="41"/>
      <c r="LHM21" s="41"/>
      <c r="LHN21" s="41"/>
      <c r="LHO21" s="41"/>
      <c r="LHP21" s="41"/>
      <c r="LHQ21" s="41"/>
      <c r="LHR21" s="41"/>
      <c r="LHS21" s="41"/>
      <c r="LHT21" s="41"/>
      <c r="LHU21" s="41"/>
      <c r="LHV21" s="41"/>
      <c r="LHW21" s="41"/>
      <c r="LHX21" s="41"/>
      <c r="LHY21" s="41"/>
      <c r="LHZ21" s="41"/>
      <c r="LIA21" s="41"/>
      <c r="LIB21" s="41"/>
      <c r="LIC21" s="41"/>
      <c r="LID21" s="41"/>
      <c r="LIE21" s="41"/>
      <c r="LIF21" s="41"/>
      <c r="LIG21" s="41"/>
      <c r="LIH21" s="41"/>
      <c r="LII21" s="41"/>
      <c r="LIJ21" s="41"/>
      <c r="LIK21" s="41"/>
      <c r="LIL21" s="41"/>
      <c r="LIM21" s="41"/>
      <c r="LIN21" s="41"/>
      <c r="LIO21" s="41"/>
      <c r="LIP21" s="41"/>
      <c r="LIQ21" s="41"/>
      <c r="LIR21" s="41"/>
      <c r="LIS21" s="41"/>
      <c r="LIT21" s="41"/>
      <c r="LIU21" s="41"/>
      <c r="LIV21" s="41"/>
      <c r="LIW21" s="41"/>
      <c r="LIX21" s="41"/>
      <c r="LIY21" s="41"/>
      <c r="LIZ21" s="41"/>
      <c r="LJA21" s="41"/>
      <c r="LJB21" s="41"/>
      <c r="LJC21" s="41"/>
      <c r="LJD21" s="41"/>
      <c r="LJE21" s="41"/>
      <c r="LJF21" s="41"/>
      <c r="LJG21" s="41"/>
      <c r="LJH21" s="41"/>
      <c r="LJI21" s="41"/>
      <c r="LJJ21" s="41"/>
      <c r="LJK21" s="41"/>
      <c r="LJL21" s="41"/>
      <c r="LJM21" s="41"/>
      <c r="LJN21" s="41"/>
      <c r="LJO21" s="41"/>
      <c r="LJP21" s="41"/>
      <c r="LJQ21" s="41"/>
      <c r="LJR21" s="41"/>
      <c r="LJS21" s="41"/>
      <c r="LJT21" s="41"/>
      <c r="LJU21" s="41"/>
      <c r="LJV21" s="41"/>
      <c r="LJW21" s="41"/>
      <c r="LJX21" s="41"/>
      <c r="LJY21" s="41"/>
      <c r="LJZ21" s="41"/>
      <c r="LKA21" s="41"/>
      <c r="LKB21" s="41"/>
      <c r="LKC21" s="41"/>
      <c r="LKD21" s="41"/>
      <c r="LKE21" s="41"/>
      <c r="LKF21" s="41"/>
      <c r="LKG21" s="41"/>
      <c r="LKH21" s="41"/>
      <c r="LKI21" s="41"/>
      <c r="LKJ21" s="41"/>
      <c r="LKK21" s="41"/>
      <c r="LKL21" s="41"/>
      <c r="LKM21" s="41"/>
      <c r="LKN21" s="41"/>
      <c r="LKO21" s="41"/>
      <c r="LKP21" s="41"/>
      <c r="LKQ21" s="41"/>
      <c r="LKR21" s="41"/>
      <c r="LKS21" s="41"/>
      <c r="LKT21" s="41"/>
      <c r="LKU21" s="41"/>
      <c r="LKV21" s="41"/>
      <c r="LKW21" s="41"/>
      <c r="LKX21" s="41"/>
      <c r="LKY21" s="41"/>
      <c r="LKZ21" s="41"/>
      <c r="LLA21" s="41"/>
      <c r="LLB21" s="41"/>
      <c r="LLC21" s="41"/>
      <c r="LLD21" s="41"/>
      <c r="LLE21" s="41"/>
      <c r="LLF21" s="41"/>
      <c r="LLG21" s="41"/>
      <c r="LLH21" s="41"/>
      <c r="LLI21" s="41"/>
      <c r="LLJ21" s="41"/>
      <c r="LLK21" s="41"/>
      <c r="LLL21" s="41"/>
      <c r="LLM21" s="41"/>
      <c r="LLN21" s="41"/>
      <c r="LLO21" s="41"/>
      <c r="LLP21" s="41"/>
      <c r="LLQ21" s="41"/>
      <c r="LLR21" s="41"/>
      <c r="LLS21" s="41"/>
      <c r="LLT21" s="41"/>
      <c r="LLU21" s="41"/>
      <c r="LLV21" s="41"/>
      <c r="LLW21" s="41"/>
      <c r="LLX21" s="41"/>
      <c r="LLY21" s="41"/>
      <c r="LLZ21" s="41"/>
      <c r="LMA21" s="41"/>
      <c r="LMB21" s="41"/>
      <c r="LMC21" s="41"/>
      <c r="LMD21" s="41"/>
      <c r="LME21" s="41"/>
      <c r="LMF21" s="41"/>
      <c r="LMG21" s="41"/>
      <c r="LMH21" s="41"/>
      <c r="LMI21" s="41"/>
      <c r="LMJ21" s="41"/>
      <c r="LMK21" s="41"/>
      <c r="LML21" s="41"/>
      <c r="LMM21" s="41"/>
      <c r="LMN21" s="41"/>
      <c r="LMO21" s="41"/>
      <c r="LMP21" s="41"/>
      <c r="LMQ21" s="41"/>
      <c r="LMR21" s="41"/>
      <c r="LMS21" s="41"/>
      <c r="LMT21" s="41"/>
      <c r="LMU21" s="41"/>
      <c r="LMV21" s="41"/>
      <c r="LMW21" s="41"/>
      <c r="LMX21" s="41"/>
      <c r="LMY21" s="41"/>
      <c r="LMZ21" s="41"/>
      <c r="LNA21" s="41"/>
      <c r="LNB21" s="41"/>
      <c r="LNC21" s="41"/>
      <c r="LND21" s="41"/>
      <c r="LNE21" s="41"/>
      <c r="LNF21" s="41"/>
      <c r="LNG21" s="41"/>
      <c r="LNH21" s="41"/>
      <c r="LNI21" s="41"/>
      <c r="LNJ21" s="41"/>
      <c r="LNK21" s="41"/>
      <c r="LNL21" s="41"/>
      <c r="LNM21" s="41"/>
      <c r="LNN21" s="41"/>
      <c r="LNO21" s="41"/>
      <c r="LNP21" s="41"/>
      <c r="LNQ21" s="41"/>
      <c r="LNR21" s="41"/>
      <c r="LNS21" s="41"/>
      <c r="LNT21" s="41"/>
      <c r="LNU21" s="41"/>
      <c r="LNV21" s="41"/>
      <c r="LNW21" s="41"/>
      <c r="LNX21" s="41"/>
      <c r="LNY21" s="41"/>
      <c r="LNZ21" s="41"/>
      <c r="LOA21" s="41"/>
      <c r="LOB21" s="41"/>
      <c r="LOC21" s="41"/>
      <c r="LOD21" s="41"/>
      <c r="LOE21" s="41"/>
      <c r="LOF21" s="41"/>
      <c r="LOG21" s="41"/>
      <c r="LOH21" s="41"/>
      <c r="LOI21" s="41"/>
      <c r="LOJ21" s="41"/>
      <c r="LOK21" s="41"/>
      <c r="LOL21" s="41"/>
      <c r="LOM21" s="41"/>
      <c r="LON21" s="41"/>
      <c r="LOO21" s="41"/>
      <c r="LOP21" s="41"/>
      <c r="LOQ21" s="41"/>
      <c r="LOR21" s="41"/>
      <c r="LOS21" s="41"/>
      <c r="LOT21" s="41"/>
      <c r="LOU21" s="41"/>
      <c r="LOV21" s="41"/>
      <c r="LOW21" s="41"/>
      <c r="LOX21" s="41"/>
      <c r="LOY21" s="41"/>
      <c r="LOZ21" s="41"/>
      <c r="LPA21" s="41"/>
      <c r="LPB21" s="41"/>
      <c r="LPC21" s="41"/>
      <c r="LPD21" s="41"/>
      <c r="LPE21" s="41"/>
      <c r="LPF21" s="41"/>
      <c r="LPG21" s="41"/>
      <c r="LPH21" s="41"/>
      <c r="LPI21" s="41"/>
      <c r="LPJ21" s="41"/>
      <c r="LPK21" s="41"/>
      <c r="LPL21" s="41"/>
      <c r="LPM21" s="41"/>
      <c r="LPN21" s="41"/>
      <c r="LPO21" s="41"/>
      <c r="LPP21" s="41"/>
      <c r="LPQ21" s="41"/>
      <c r="LPR21" s="41"/>
      <c r="LPS21" s="41"/>
      <c r="LPT21" s="41"/>
      <c r="LPU21" s="41"/>
      <c r="LPV21" s="41"/>
      <c r="LPW21" s="41"/>
      <c r="LPX21" s="41"/>
      <c r="LPY21" s="41"/>
      <c r="LPZ21" s="41"/>
      <c r="LQA21" s="41"/>
      <c r="LQB21" s="41"/>
      <c r="LQC21" s="41"/>
      <c r="LQD21" s="41"/>
      <c r="LQE21" s="41"/>
      <c r="LQF21" s="41"/>
      <c r="LQG21" s="41"/>
      <c r="LQH21" s="41"/>
      <c r="LQI21" s="41"/>
      <c r="LQJ21" s="41"/>
      <c r="LQK21" s="41"/>
      <c r="LQL21" s="41"/>
      <c r="LQM21" s="41"/>
      <c r="LQN21" s="41"/>
      <c r="LQO21" s="41"/>
      <c r="LQP21" s="41"/>
      <c r="LQQ21" s="41"/>
      <c r="LQR21" s="41"/>
      <c r="LQS21" s="41"/>
      <c r="LQT21" s="41"/>
      <c r="LQU21" s="41"/>
      <c r="LQV21" s="41"/>
      <c r="LQW21" s="41"/>
      <c r="LQX21" s="41"/>
      <c r="LQY21" s="41"/>
      <c r="LQZ21" s="41"/>
      <c r="LRA21" s="41"/>
      <c r="LRB21" s="41"/>
      <c r="LRC21" s="41"/>
      <c r="LRD21" s="41"/>
      <c r="LRE21" s="41"/>
      <c r="LRF21" s="41"/>
      <c r="LRG21" s="41"/>
      <c r="LRH21" s="41"/>
      <c r="LRI21" s="41"/>
      <c r="LRJ21" s="41"/>
      <c r="LRK21" s="41"/>
      <c r="LRL21" s="41"/>
      <c r="LRM21" s="41"/>
      <c r="LRN21" s="41"/>
      <c r="LRO21" s="41"/>
      <c r="LRP21" s="41"/>
      <c r="LRQ21" s="41"/>
      <c r="LRR21" s="41"/>
      <c r="LRS21" s="41"/>
      <c r="LRT21" s="41"/>
      <c r="LRU21" s="41"/>
      <c r="LRV21" s="41"/>
      <c r="LRW21" s="41"/>
      <c r="LRX21" s="41"/>
      <c r="LRY21" s="41"/>
      <c r="LRZ21" s="41"/>
      <c r="LSA21" s="41"/>
      <c r="LSB21" s="41"/>
      <c r="LSC21" s="41"/>
      <c r="LSD21" s="41"/>
      <c r="LSE21" s="41"/>
      <c r="LSF21" s="41"/>
      <c r="LSG21" s="41"/>
      <c r="LSH21" s="41"/>
      <c r="LSI21" s="41"/>
      <c r="LSJ21" s="41"/>
      <c r="LSK21" s="41"/>
      <c r="LSL21" s="41"/>
      <c r="LSM21" s="41"/>
      <c r="LSN21" s="41"/>
      <c r="LSO21" s="41"/>
      <c r="LSP21" s="41"/>
      <c r="LSQ21" s="41"/>
      <c r="LSR21" s="41"/>
      <c r="LSS21" s="41"/>
      <c r="LST21" s="41"/>
      <c r="LSU21" s="41"/>
      <c r="LSV21" s="41"/>
      <c r="LSW21" s="41"/>
      <c r="LSX21" s="41"/>
      <c r="LSY21" s="41"/>
      <c r="LSZ21" s="41"/>
      <c r="LTA21" s="41"/>
      <c r="LTB21" s="41"/>
      <c r="LTC21" s="41"/>
      <c r="LTD21" s="41"/>
      <c r="LTE21" s="41"/>
      <c r="LTF21" s="41"/>
      <c r="LTG21" s="41"/>
      <c r="LTH21" s="41"/>
      <c r="LTI21" s="41"/>
      <c r="LTJ21" s="41"/>
      <c r="LTK21" s="41"/>
      <c r="LTL21" s="41"/>
      <c r="LTM21" s="41"/>
      <c r="LTN21" s="41"/>
      <c r="LTO21" s="41"/>
      <c r="LTP21" s="41"/>
      <c r="LTQ21" s="41"/>
      <c r="LTR21" s="41"/>
      <c r="LTS21" s="41"/>
      <c r="LTT21" s="41"/>
      <c r="LTU21" s="41"/>
      <c r="LTV21" s="41"/>
      <c r="LTW21" s="41"/>
      <c r="LTX21" s="41"/>
      <c r="LTY21" s="41"/>
      <c r="LTZ21" s="41"/>
      <c r="LUA21" s="41"/>
      <c r="LUB21" s="41"/>
      <c r="LUC21" s="41"/>
      <c r="LUD21" s="41"/>
      <c r="LUE21" s="41"/>
      <c r="LUF21" s="41"/>
      <c r="LUG21" s="41"/>
      <c r="LUH21" s="41"/>
      <c r="LUI21" s="41"/>
      <c r="LUJ21" s="41"/>
      <c r="LUK21" s="41"/>
      <c r="LUL21" s="41"/>
      <c r="LUM21" s="41"/>
      <c r="LUN21" s="41"/>
      <c r="LUO21" s="41"/>
      <c r="LUP21" s="41"/>
      <c r="LUQ21" s="41"/>
      <c r="LUR21" s="41"/>
      <c r="LUS21" s="41"/>
      <c r="LUT21" s="41"/>
      <c r="LUU21" s="41"/>
      <c r="LUV21" s="41"/>
      <c r="LUW21" s="41"/>
      <c r="LUX21" s="41"/>
      <c r="LUY21" s="41"/>
      <c r="LUZ21" s="41"/>
      <c r="LVA21" s="41"/>
      <c r="LVB21" s="41"/>
      <c r="LVC21" s="41"/>
      <c r="LVD21" s="41"/>
      <c r="LVE21" s="41"/>
      <c r="LVF21" s="41"/>
      <c r="LVG21" s="41"/>
      <c r="LVH21" s="41"/>
      <c r="LVI21" s="41"/>
      <c r="LVJ21" s="41"/>
      <c r="LVK21" s="41"/>
      <c r="LVL21" s="41"/>
      <c r="LVM21" s="41"/>
      <c r="LVN21" s="41"/>
      <c r="LVO21" s="41"/>
      <c r="LVP21" s="41"/>
      <c r="LVQ21" s="41"/>
      <c r="LVR21" s="41"/>
      <c r="LVS21" s="41"/>
      <c r="LVT21" s="41"/>
      <c r="LVU21" s="41"/>
      <c r="LVV21" s="41"/>
      <c r="LVW21" s="41"/>
      <c r="LVX21" s="41"/>
      <c r="LVY21" s="41"/>
      <c r="LVZ21" s="41"/>
      <c r="LWA21" s="41"/>
      <c r="LWB21" s="41"/>
      <c r="LWC21" s="41"/>
      <c r="LWD21" s="41"/>
      <c r="LWE21" s="41"/>
      <c r="LWF21" s="41"/>
      <c r="LWG21" s="41"/>
      <c r="LWH21" s="41"/>
      <c r="LWI21" s="41"/>
      <c r="LWJ21" s="41"/>
      <c r="LWK21" s="41"/>
      <c r="LWL21" s="41"/>
      <c r="LWM21" s="41"/>
      <c r="LWN21" s="41"/>
      <c r="LWO21" s="41"/>
      <c r="LWP21" s="41"/>
      <c r="LWQ21" s="41"/>
      <c r="LWR21" s="41"/>
      <c r="LWS21" s="41"/>
      <c r="LWT21" s="41"/>
      <c r="LWU21" s="41"/>
      <c r="LWV21" s="41"/>
      <c r="LWW21" s="41"/>
      <c r="LWX21" s="41"/>
      <c r="LWY21" s="41"/>
      <c r="LWZ21" s="41"/>
      <c r="LXA21" s="41"/>
      <c r="LXB21" s="41"/>
      <c r="LXC21" s="41"/>
      <c r="LXD21" s="41"/>
      <c r="LXE21" s="41"/>
      <c r="LXF21" s="41"/>
      <c r="LXG21" s="41"/>
      <c r="LXH21" s="41"/>
      <c r="LXI21" s="41"/>
      <c r="LXJ21" s="41"/>
      <c r="LXK21" s="41"/>
      <c r="LXL21" s="41"/>
      <c r="LXM21" s="41"/>
      <c r="LXN21" s="41"/>
      <c r="LXO21" s="41"/>
      <c r="LXP21" s="41"/>
      <c r="LXQ21" s="41"/>
      <c r="LXR21" s="41"/>
      <c r="LXS21" s="41"/>
      <c r="LXT21" s="41"/>
      <c r="LXU21" s="41"/>
      <c r="LXV21" s="41"/>
      <c r="LXW21" s="41"/>
      <c r="LXX21" s="41"/>
      <c r="LXY21" s="41"/>
      <c r="LXZ21" s="41"/>
      <c r="LYA21" s="41"/>
      <c r="LYB21" s="41"/>
      <c r="LYC21" s="41"/>
      <c r="LYD21" s="41"/>
      <c r="LYE21" s="41"/>
      <c r="LYF21" s="41"/>
      <c r="LYG21" s="41"/>
      <c r="LYH21" s="41"/>
      <c r="LYI21" s="41"/>
      <c r="LYJ21" s="41"/>
      <c r="LYK21" s="41"/>
      <c r="LYL21" s="41"/>
      <c r="LYM21" s="41"/>
      <c r="LYN21" s="41"/>
      <c r="LYO21" s="41"/>
      <c r="LYP21" s="41"/>
      <c r="LYQ21" s="41"/>
      <c r="LYR21" s="41"/>
      <c r="LYS21" s="41"/>
      <c r="LYT21" s="41"/>
      <c r="LYU21" s="41"/>
      <c r="LYV21" s="41"/>
      <c r="LYW21" s="41"/>
      <c r="LYX21" s="41"/>
      <c r="LYY21" s="41"/>
      <c r="LYZ21" s="41"/>
      <c r="LZA21" s="41"/>
      <c r="LZB21" s="41"/>
      <c r="LZC21" s="41"/>
      <c r="LZD21" s="41"/>
      <c r="LZE21" s="41"/>
      <c r="LZF21" s="41"/>
      <c r="LZG21" s="41"/>
      <c r="LZH21" s="41"/>
      <c r="LZI21" s="41"/>
      <c r="LZJ21" s="41"/>
      <c r="LZK21" s="41"/>
      <c r="LZL21" s="41"/>
      <c r="LZM21" s="41"/>
      <c r="LZN21" s="41"/>
      <c r="LZO21" s="41"/>
      <c r="LZP21" s="41"/>
      <c r="LZQ21" s="41"/>
      <c r="LZR21" s="41"/>
      <c r="LZS21" s="41"/>
      <c r="LZT21" s="41"/>
      <c r="LZU21" s="41"/>
      <c r="LZV21" s="41"/>
      <c r="LZW21" s="41"/>
      <c r="LZX21" s="41"/>
      <c r="LZY21" s="41"/>
      <c r="LZZ21" s="41"/>
      <c r="MAA21" s="41"/>
      <c r="MAB21" s="41"/>
      <c r="MAC21" s="41"/>
      <c r="MAD21" s="41"/>
      <c r="MAE21" s="41"/>
      <c r="MAF21" s="41"/>
      <c r="MAG21" s="41"/>
      <c r="MAH21" s="41"/>
      <c r="MAI21" s="41"/>
      <c r="MAJ21" s="41"/>
      <c r="MAK21" s="41"/>
      <c r="MAL21" s="41"/>
      <c r="MAM21" s="41"/>
      <c r="MAN21" s="41"/>
      <c r="MAO21" s="41"/>
      <c r="MAP21" s="41"/>
      <c r="MAQ21" s="41"/>
      <c r="MAR21" s="41"/>
      <c r="MAS21" s="41"/>
      <c r="MAT21" s="41"/>
      <c r="MAU21" s="41"/>
      <c r="MAV21" s="41"/>
      <c r="MAW21" s="41"/>
      <c r="MAX21" s="41"/>
      <c r="MAY21" s="41"/>
      <c r="MAZ21" s="41"/>
      <c r="MBA21" s="41"/>
      <c r="MBB21" s="41"/>
      <c r="MBC21" s="41"/>
      <c r="MBD21" s="41"/>
      <c r="MBE21" s="41"/>
      <c r="MBF21" s="41"/>
      <c r="MBG21" s="41"/>
      <c r="MBH21" s="41"/>
      <c r="MBI21" s="41"/>
      <c r="MBJ21" s="41"/>
      <c r="MBK21" s="41"/>
      <c r="MBL21" s="41"/>
      <c r="MBM21" s="41"/>
      <c r="MBN21" s="41"/>
      <c r="MBO21" s="41"/>
      <c r="MBP21" s="41"/>
      <c r="MBQ21" s="41"/>
      <c r="MBR21" s="41"/>
      <c r="MBS21" s="41"/>
      <c r="MBT21" s="41"/>
      <c r="MBU21" s="41"/>
      <c r="MBV21" s="41"/>
      <c r="MBW21" s="41"/>
      <c r="MBX21" s="41"/>
      <c r="MBY21" s="41"/>
      <c r="MBZ21" s="41"/>
      <c r="MCA21" s="41"/>
      <c r="MCB21" s="41"/>
      <c r="MCC21" s="41"/>
      <c r="MCD21" s="41"/>
      <c r="MCE21" s="41"/>
      <c r="MCF21" s="41"/>
      <c r="MCG21" s="41"/>
      <c r="MCH21" s="41"/>
      <c r="MCI21" s="41"/>
      <c r="MCJ21" s="41"/>
      <c r="MCK21" s="41"/>
      <c r="MCL21" s="41"/>
      <c r="MCM21" s="41"/>
      <c r="MCN21" s="41"/>
      <c r="MCO21" s="41"/>
      <c r="MCP21" s="41"/>
      <c r="MCQ21" s="41"/>
      <c r="MCR21" s="41"/>
      <c r="MCS21" s="41"/>
      <c r="MCT21" s="41"/>
      <c r="MCU21" s="41"/>
      <c r="MCV21" s="41"/>
      <c r="MCW21" s="41"/>
      <c r="MCX21" s="41"/>
      <c r="MCY21" s="41"/>
      <c r="MCZ21" s="41"/>
      <c r="MDA21" s="41"/>
      <c r="MDB21" s="41"/>
      <c r="MDC21" s="41"/>
      <c r="MDD21" s="41"/>
      <c r="MDE21" s="41"/>
      <c r="MDF21" s="41"/>
      <c r="MDG21" s="41"/>
      <c r="MDH21" s="41"/>
      <c r="MDI21" s="41"/>
      <c r="MDJ21" s="41"/>
      <c r="MDK21" s="41"/>
      <c r="MDL21" s="41"/>
      <c r="MDM21" s="41"/>
      <c r="MDN21" s="41"/>
      <c r="MDO21" s="41"/>
      <c r="MDP21" s="41"/>
      <c r="MDQ21" s="41"/>
      <c r="MDR21" s="41"/>
      <c r="MDS21" s="41"/>
      <c r="MDT21" s="41"/>
      <c r="MDU21" s="41"/>
      <c r="MDV21" s="41"/>
      <c r="MDW21" s="41"/>
      <c r="MDX21" s="41"/>
      <c r="MDY21" s="41"/>
      <c r="MDZ21" s="41"/>
      <c r="MEA21" s="41"/>
      <c r="MEB21" s="41"/>
      <c r="MEC21" s="41"/>
      <c r="MED21" s="41"/>
      <c r="MEE21" s="41"/>
      <c r="MEF21" s="41"/>
      <c r="MEG21" s="41"/>
      <c r="MEH21" s="41"/>
      <c r="MEI21" s="41"/>
      <c r="MEJ21" s="41"/>
      <c r="MEK21" s="41"/>
      <c r="MEL21" s="41"/>
      <c r="MEM21" s="41"/>
      <c r="MEN21" s="41"/>
      <c r="MEO21" s="41"/>
      <c r="MEP21" s="41"/>
      <c r="MEQ21" s="41"/>
      <c r="MER21" s="41"/>
      <c r="MES21" s="41"/>
      <c r="MET21" s="41"/>
      <c r="MEU21" s="41"/>
      <c r="MEV21" s="41"/>
      <c r="MEW21" s="41"/>
      <c r="MEX21" s="41"/>
      <c r="MEY21" s="41"/>
      <c r="MEZ21" s="41"/>
      <c r="MFA21" s="41"/>
      <c r="MFB21" s="41"/>
      <c r="MFC21" s="41"/>
      <c r="MFD21" s="41"/>
      <c r="MFE21" s="41"/>
      <c r="MFF21" s="41"/>
      <c r="MFG21" s="41"/>
      <c r="MFH21" s="41"/>
      <c r="MFI21" s="41"/>
      <c r="MFJ21" s="41"/>
      <c r="MFK21" s="41"/>
      <c r="MFL21" s="41"/>
      <c r="MFM21" s="41"/>
      <c r="MFN21" s="41"/>
      <c r="MFO21" s="41"/>
      <c r="MFP21" s="41"/>
      <c r="MFQ21" s="41"/>
      <c r="MFR21" s="41"/>
      <c r="MFS21" s="41"/>
      <c r="MFT21" s="41"/>
      <c r="MFU21" s="41"/>
      <c r="MFV21" s="41"/>
      <c r="MFW21" s="41"/>
      <c r="MFX21" s="41"/>
      <c r="MFY21" s="41"/>
      <c r="MFZ21" s="41"/>
      <c r="MGA21" s="41"/>
      <c r="MGB21" s="41"/>
      <c r="MGC21" s="41"/>
      <c r="MGD21" s="41"/>
      <c r="MGE21" s="41"/>
      <c r="MGF21" s="41"/>
      <c r="MGG21" s="41"/>
      <c r="MGH21" s="41"/>
      <c r="MGI21" s="41"/>
      <c r="MGJ21" s="41"/>
      <c r="MGK21" s="41"/>
      <c r="MGL21" s="41"/>
      <c r="MGM21" s="41"/>
      <c r="MGN21" s="41"/>
      <c r="MGO21" s="41"/>
      <c r="MGP21" s="41"/>
      <c r="MGQ21" s="41"/>
      <c r="MGR21" s="41"/>
      <c r="MGS21" s="41"/>
      <c r="MGT21" s="41"/>
      <c r="MGU21" s="41"/>
      <c r="MGV21" s="41"/>
      <c r="MGW21" s="41"/>
      <c r="MGX21" s="41"/>
      <c r="MGY21" s="41"/>
      <c r="MGZ21" s="41"/>
      <c r="MHA21" s="41"/>
      <c r="MHB21" s="41"/>
      <c r="MHC21" s="41"/>
      <c r="MHD21" s="41"/>
      <c r="MHE21" s="41"/>
      <c r="MHF21" s="41"/>
      <c r="MHG21" s="41"/>
      <c r="MHH21" s="41"/>
      <c r="MHI21" s="41"/>
      <c r="MHJ21" s="41"/>
      <c r="MHK21" s="41"/>
      <c r="MHL21" s="41"/>
      <c r="MHM21" s="41"/>
      <c r="MHN21" s="41"/>
      <c r="MHO21" s="41"/>
      <c r="MHP21" s="41"/>
      <c r="MHQ21" s="41"/>
      <c r="MHR21" s="41"/>
      <c r="MHS21" s="41"/>
      <c r="MHT21" s="41"/>
      <c r="MHU21" s="41"/>
      <c r="MHV21" s="41"/>
      <c r="MHW21" s="41"/>
      <c r="MHX21" s="41"/>
      <c r="MHY21" s="41"/>
      <c r="MHZ21" s="41"/>
      <c r="MIA21" s="41"/>
      <c r="MIB21" s="41"/>
      <c r="MIC21" s="41"/>
      <c r="MID21" s="41"/>
      <c r="MIE21" s="41"/>
      <c r="MIF21" s="41"/>
      <c r="MIG21" s="41"/>
      <c r="MIH21" s="41"/>
      <c r="MII21" s="41"/>
      <c r="MIJ21" s="41"/>
      <c r="MIK21" s="41"/>
      <c r="MIL21" s="41"/>
      <c r="MIM21" s="41"/>
      <c r="MIN21" s="41"/>
      <c r="MIO21" s="41"/>
      <c r="MIP21" s="41"/>
      <c r="MIQ21" s="41"/>
      <c r="MIR21" s="41"/>
      <c r="MIS21" s="41"/>
      <c r="MIT21" s="41"/>
      <c r="MIU21" s="41"/>
      <c r="MIV21" s="41"/>
      <c r="MIW21" s="41"/>
      <c r="MIX21" s="41"/>
      <c r="MIY21" s="41"/>
      <c r="MIZ21" s="41"/>
      <c r="MJA21" s="41"/>
      <c r="MJB21" s="41"/>
      <c r="MJC21" s="41"/>
      <c r="MJD21" s="41"/>
      <c r="MJE21" s="41"/>
      <c r="MJF21" s="41"/>
      <c r="MJG21" s="41"/>
      <c r="MJH21" s="41"/>
      <c r="MJI21" s="41"/>
      <c r="MJJ21" s="41"/>
      <c r="MJK21" s="41"/>
      <c r="MJL21" s="41"/>
      <c r="MJM21" s="41"/>
      <c r="MJN21" s="41"/>
      <c r="MJO21" s="41"/>
      <c r="MJP21" s="41"/>
      <c r="MJQ21" s="41"/>
      <c r="MJR21" s="41"/>
      <c r="MJS21" s="41"/>
      <c r="MJT21" s="41"/>
      <c r="MJU21" s="41"/>
      <c r="MJV21" s="41"/>
      <c r="MJW21" s="41"/>
      <c r="MJX21" s="41"/>
      <c r="MJY21" s="41"/>
      <c r="MJZ21" s="41"/>
      <c r="MKA21" s="41"/>
      <c r="MKB21" s="41"/>
      <c r="MKC21" s="41"/>
      <c r="MKD21" s="41"/>
      <c r="MKE21" s="41"/>
      <c r="MKF21" s="41"/>
      <c r="MKG21" s="41"/>
      <c r="MKH21" s="41"/>
      <c r="MKI21" s="41"/>
      <c r="MKJ21" s="41"/>
      <c r="MKK21" s="41"/>
      <c r="MKL21" s="41"/>
      <c r="MKM21" s="41"/>
      <c r="MKN21" s="41"/>
      <c r="MKO21" s="41"/>
      <c r="MKP21" s="41"/>
      <c r="MKQ21" s="41"/>
      <c r="MKR21" s="41"/>
      <c r="MKS21" s="41"/>
      <c r="MKT21" s="41"/>
      <c r="MKU21" s="41"/>
      <c r="MKV21" s="41"/>
      <c r="MKW21" s="41"/>
      <c r="MKX21" s="41"/>
      <c r="MKY21" s="41"/>
      <c r="MKZ21" s="41"/>
      <c r="MLA21" s="41"/>
      <c r="MLB21" s="41"/>
      <c r="MLC21" s="41"/>
      <c r="MLD21" s="41"/>
      <c r="MLE21" s="41"/>
      <c r="MLF21" s="41"/>
      <c r="MLG21" s="41"/>
      <c r="MLH21" s="41"/>
      <c r="MLI21" s="41"/>
      <c r="MLJ21" s="41"/>
      <c r="MLK21" s="41"/>
      <c r="MLL21" s="41"/>
      <c r="MLM21" s="41"/>
      <c r="MLN21" s="41"/>
      <c r="MLO21" s="41"/>
      <c r="MLP21" s="41"/>
      <c r="MLQ21" s="41"/>
      <c r="MLR21" s="41"/>
      <c r="MLS21" s="41"/>
      <c r="MLT21" s="41"/>
      <c r="MLU21" s="41"/>
      <c r="MLV21" s="41"/>
      <c r="MLW21" s="41"/>
      <c r="MLX21" s="41"/>
      <c r="MLY21" s="41"/>
      <c r="MLZ21" s="41"/>
      <c r="MMA21" s="41"/>
      <c r="MMB21" s="41"/>
      <c r="MMC21" s="41"/>
      <c r="MMD21" s="41"/>
      <c r="MME21" s="41"/>
      <c r="MMF21" s="41"/>
      <c r="MMG21" s="41"/>
      <c r="MMH21" s="41"/>
      <c r="MMI21" s="41"/>
      <c r="MMJ21" s="41"/>
      <c r="MMK21" s="41"/>
      <c r="MML21" s="41"/>
      <c r="MMM21" s="41"/>
      <c r="MMN21" s="41"/>
      <c r="MMO21" s="41"/>
      <c r="MMP21" s="41"/>
      <c r="MMQ21" s="41"/>
      <c r="MMR21" s="41"/>
      <c r="MMS21" s="41"/>
      <c r="MMT21" s="41"/>
      <c r="MMU21" s="41"/>
      <c r="MMV21" s="41"/>
      <c r="MMW21" s="41"/>
      <c r="MMX21" s="41"/>
      <c r="MMY21" s="41"/>
      <c r="MMZ21" s="41"/>
      <c r="MNA21" s="41"/>
      <c r="MNB21" s="41"/>
      <c r="MNC21" s="41"/>
      <c r="MND21" s="41"/>
      <c r="MNE21" s="41"/>
      <c r="MNF21" s="41"/>
      <c r="MNG21" s="41"/>
      <c r="MNH21" s="41"/>
      <c r="MNI21" s="41"/>
      <c r="MNJ21" s="41"/>
      <c r="MNK21" s="41"/>
      <c r="MNL21" s="41"/>
      <c r="MNM21" s="41"/>
      <c r="MNN21" s="41"/>
      <c r="MNO21" s="41"/>
      <c r="MNP21" s="41"/>
      <c r="MNQ21" s="41"/>
      <c r="MNR21" s="41"/>
      <c r="MNS21" s="41"/>
      <c r="MNT21" s="41"/>
      <c r="MNU21" s="41"/>
      <c r="MNV21" s="41"/>
      <c r="MNW21" s="41"/>
      <c r="MNX21" s="41"/>
      <c r="MNY21" s="41"/>
      <c r="MNZ21" s="41"/>
      <c r="MOA21" s="41"/>
      <c r="MOB21" s="41"/>
      <c r="MOC21" s="41"/>
      <c r="MOD21" s="41"/>
      <c r="MOE21" s="41"/>
      <c r="MOF21" s="41"/>
      <c r="MOG21" s="41"/>
      <c r="MOH21" s="41"/>
      <c r="MOI21" s="41"/>
      <c r="MOJ21" s="41"/>
      <c r="MOK21" s="41"/>
      <c r="MOL21" s="41"/>
      <c r="MOM21" s="41"/>
      <c r="MON21" s="41"/>
      <c r="MOO21" s="41"/>
      <c r="MOP21" s="41"/>
      <c r="MOQ21" s="41"/>
      <c r="MOR21" s="41"/>
      <c r="MOS21" s="41"/>
      <c r="MOT21" s="41"/>
      <c r="MOU21" s="41"/>
      <c r="MOV21" s="41"/>
      <c r="MOW21" s="41"/>
      <c r="MOX21" s="41"/>
      <c r="MOY21" s="41"/>
      <c r="MOZ21" s="41"/>
      <c r="MPA21" s="41"/>
      <c r="MPB21" s="41"/>
      <c r="MPC21" s="41"/>
      <c r="MPD21" s="41"/>
      <c r="MPE21" s="41"/>
      <c r="MPF21" s="41"/>
      <c r="MPG21" s="41"/>
      <c r="MPH21" s="41"/>
      <c r="MPI21" s="41"/>
      <c r="MPJ21" s="41"/>
      <c r="MPK21" s="41"/>
      <c r="MPL21" s="41"/>
      <c r="MPM21" s="41"/>
      <c r="MPN21" s="41"/>
      <c r="MPO21" s="41"/>
      <c r="MPP21" s="41"/>
      <c r="MPQ21" s="41"/>
      <c r="MPR21" s="41"/>
      <c r="MPS21" s="41"/>
      <c r="MPT21" s="41"/>
      <c r="MPU21" s="41"/>
      <c r="MPV21" s="41"/>
      <c r="MPW21" s="41"/>
      <c r="MPX21" s="41"/>
      <c r="MPY21" s="41"/>
      <c r="MPZ21" s="41"/>
      <c r="MQA21" s="41"/>
      <c r="MQB21" s="41"/>
      <c r="MQC21" s="41"/>
      <c r="MQD21" s="41"/>
      <c r="MQE21" s="41"/>
      <c r="MQF21" s="41"/>
      <c r="MQG21" s="41"/>
      <c r="MQH21" s="41"/>
      <c r="MQI21" s="41"/>
      <c r="MQJ21" s="41"/>
      <c r="MQK21" s="41"/>
      <c r="MQL21" s="41"/>
      <c r="MQM21" s="41"/>
      <c r="MQN21" s="41"/>
      <c r="MQO21" s="41"/>
      <c r="MQP21" s="41"/>
      <c r="MQQ21" s="41"/>
      <c r="MQR21" s="41"/>
      <c r="MQS21" s="41"/>
      <c r="MQT21" s="41"/>
      <c r="MQU21" s="41"/>
      <c r="MQV21" s="41"/>
      <c r="MQW21" s="41"/>
      <c r="MQX21" s="41"/>
      <c r="MQY21" s="41"/>
      <c r="MQZ21" s="41"/>
      <c r="MRA21" s="41"/>
      <c r="MRB21" s="41"/>
      <c r="MRC21" s="41"/>
      <c r="MRD21" s="41"/>
      <c r="MRE21" s="41"/>
      <c r="MRF21" s="41"/>
      <c r="MRG21" s="41"/>
      <c r="MRH21" s="41"/>
      <c r="MRI21" s="41"/>
      <c r="MRJ21" s="41"/>
      <c r="MRK21" s="41"/>
      <c r="MRL21" s="41"/>
      <c r="MRM21" s="41"/>
      <c r="MRN21" s="41"/>
      <c r="MRO21" s="41"/>
      <c r="MRP21" s="41"/>
      <c r="MRQ21" s="41"/>
      <c r="MRR21" s="41"/>
      <c r="MRS21" s="41"/>
      <c r="MRT21" s="41"/>
      <c r="MRU21" s="41"/>
      <c r="MRV21" s="41"/>
      <c r="MRW21" s="41"/>
      <c r="MRX21" s="41"/>
      <c r="MRY21" s="41"/>
      <c r="MRZ21" s="41"/>
      <c r="MSA21" s="41"/>
      <c r="MSB21" s="41"/>
      <c r="MSC21" s="41"/>
      <c r="MSD21" s="41"/>
      <c r="MSE21" s="41"/>
      <c r="MSF21" s="41"/>
      <c r="MSG21" s="41"/>
      <c r="MSH21" s="41"/>
      <c r="MSI21" s="41"/>
      <c r="MSJ21" s="41"/>
      <c r="MSK21" s="41"/>
      <c r="MSL21" s="41"/>
      <c r="MSM21" s="41"/>
      <c r="MSN21" s="41"/>
      <c r="MSO21" s="41"/>
      <c r="MSP21" s="41"/>
      <c r="MSQ21" s="41"/>
      <c r="MSR21" s="41"/>
      <c r="MSS21" s="41"/>
      <c r="MST21" s="41"/>
      <c r="MSU21" s="41"/>
      <c r="MSV21" s="41"/>
      <c r="MSW21" s="41"/>
      <c r="MSX21" s="41"/>
      <c r="MSY21" s="41"/>
      <c r="MSZ21" s="41"/>
      <c r="MTA21" s="41"/>
      <c r="MTB21" s="41"/>
      <c r="MTC21" s="41"/>
      <c r="MTD21" s="41"/>
      <c r="MTE21" s="41"/>
      <c r="MTF21" s="41"/>
      <c r="MTG21" s="41"/>
      <c r="MTH21" s="41"/>
      <c r="MTI21" s="41"/>
      <c r="MTJ21" s="41"/>
      <c r="MTK21" s="41"/>
      <c r="MTL21" s="41"/>
      <c r="MTM21" s="41"/>
      <c r="MTN21" s="41"/>
      <c r="MTO21" s="41"/>
      <c r="MTP21" s="41"/>
      <c r="MTQ21" s="41"/>
      <c r="MTR21" s="41"/>
      <c r="MTS21" s="41"/>
      <c r="MTT21" s="41"/>
      <c r="MTU21" s="41"/>
      <c r="MTV21" s="41"/>
      <c r="MTW21" s="41"/>
      <c r="MTX21" s="41"/>
      <c r="MTY21" s="41"/>
      <c r="MTZ21" s="41"/>
      <c r="MUA21" s="41"/>
      <c r="MUB21" s="41"/>
      <c r="MUC21" s="41"/>
      <c r="MUD21" s="41"/>
      <c r="MUE21" s="41"/>
      <c r="MUF21" s="41"/>
      <c r="MUG21" s="41"/>
      <c r="MUH21" s="41"/>
      <c r="MUI21" s="41"/>
      <c r="MUJ21" s="41"/>
      <c r="MUK21" s="41"/>
      <c r="MUL21" s="41"/>
      <c r="MUM21" s="41"/>
      <c r="MUN21" s="41"/>
      <c r="MUO21" s="41"/>
      <c r="MUP21" s="41"/>
      <c r="MUQ21" s="41"/>
      <c r="MUR21" s="41"/>
      <c r="MUS21" s="41"/>
      <c r="MUT21" s="41"/>
      <c r="MUU21" s="41"/>
      <c r="MUV21" s="41"/>
      <c r="MUW21" s="41"/>
      <c r="MUX21" s="41"/>
      <c r="MUY21" s="41"/>
      <c r="MUZ21" s="41"/>
      <c r="MVA21" s="41"/>
      <c r="MVB21" s="41"/>
      <c r="MVC21" s="41"/>
      <c r="MVD21" s="41"/>
      <c r="MVE21" s="41"/>
      <c r="MVF21" s="41"/>
      <c r="MVG21" s="41"/>
      <c r="MVH21" s="41"/>
      <c r="MVI21" s="41"/>
      <c r="MVJ21" s="41"/>
      <c r="MVK21" s="41"/>
      <c r="MVL21" s="41"/>
      <c r="MVM21" s="41"/>
      <c r="MVN21" s="41"/>
      <c r="MVO21" s="41"/>
      <c r="MVP21" s="41"/>
      <c r="MVQ21" s="41"/>
      <c r="MVR21" s="41"/>
      <c r="MVS21" s="41"/>
      <c r="MVT21" s="41"/>
      <c r="MVU21" s="41"/>
      <c r="MVV21" s="41"/>
      <c r="MVW21" s="41"/>
      <c r="MVX21" s="41"/>
      <c r="MVY21" s="41"/>
      <c r="MVZ21" s="41"/>
      <c r="MWA21" s="41"/>
      <c r="MWB21" s="41"/>
      <c r="MWC21" s="41"/>
      <c r="MWD21" s="41"/>
      <c r="MWE21" s="41"/>
      <c r="MWF21" s="41"/>
      <c r="MWG21" s="41"/>
      <c r="MWH21" s="41"/>
      <c r="MWI21" s="41"/>
      <c r="MWJ21" s="41"/>
      <c r="MWK21" s="41"/>
      <c r="MWL21" s="41"/>
      <c r="MWM21" s="41"/>
      <c r="MWN21" s="41"/>
      <c r="MWO21" s="41"/>
      <c r="MWP21" s="41"/>
      <c r="MWQ21" s="41"/>
      <c r="MWR21" s="41"/>
      <c r="MWS21" s="41"/>
      <c r="MWT21" s="41"/>
      <c r="MWU21" s="41"/>
      <c r="MWV21" s="41"/>
      <c r="MWW21" s="41"/>
      <c r="MWX21" s="41"/>
      <c r="MWY21" s="41"/>
      <c r="MWZ21" s="41"/>
      <c r="MXA21" s="41"/>
      <c r="MXB21" s="41"/>
      <c r="MXC21" s="41"/>
      <c r="MXD21" s="41"/>
      <c r="MXE21" s="41"/>
      <c r="MXF21" s="41"/>
      <c r="MXG21" s="41"/>
      <c r="MXH21" s="41"/>
      <c r="MXI21" s="41"/>
      <c r="MXJ21" s="41"/>
      <c r="MXK21" s="41"/>
      <c r="MXL21" s="41"/>
      <c r="MXM21" s="41"/>
      <c r="MXN21" s="41"/>
      <c r="MXO21" s="41"/>
      <c r="MXP21" s="41"/>
      <c r="MXQ21" s="41"/>
      <c r="MXR21" s="41"/>
      <c r="MXS21" s="41"/>
      <c r="MXT21" s="41"/>
      <c r="MXU21" s="41"/>
      <c r="MXV21" s="41"/>
      <c r="MXW21" s="41"/>
      <c r="MXX21" s="41"/>
      <c r="MXY21" s="41"/>
      <c r="MXZ21" s="41"/>
      <c r="MYA21" s="41"/>
      <c r="MYB21" s="41"/>
      <c r="MYC21" s="41"/>
      <c r="MYD21" s="41"/>
      <c r="MYE21" s="41"/>
      <c r="MYF21" s="41"/>
      <c r="MYG21" s="41"/>
      <c r="MYH21" s="41"/>
      <c r="MYI21" s="41"/>
      <c r="MYJ21" s="41"/>
      <c r="MYK21" s="41"/>
      <c r="MYL21" s="41"/>
      <c r="MYM21" s="41"/>
      <c r="MYN21" s="41"/>
      <c r="MYO21" s="41"/>
      <c r="MYP21" s="41"/>
      <c r="MYQ21" s="41"/>
      <c r="MYR21" s="41"/>
      <c r="MYS21" s="41"/>
      <c r="MYT21" s="41"/>
      <c r="MYU21" s="41"/>
      <c r="MYV21" s="41"/>
      <c r="MYW21" s="41"/>
      <c r="MYX21" s="41"/>
      <c r="MYY21" s="41"/>
      <c r="MYZ21" s="41"/>
      <c r="MZA21" s="41"/>
      <c r="MZB21" s="41"/>
      <c r="MZC21" s="41"/>
      <c r="MZD21" s="41"/>
      <c r="MZE21" s="41"/>
      <c r="MZF21" s="41"/>
      <c r="MZG21" s="41"/>
      <c r="MZH21" s="41"/>
      <c r="MZI21" s="41"/>
      <c r="MZJ21" s="41"/>
      <c r="MZK21" s="41"/>
      <c r="MZL21" s="41"/>
      <c r="MZM21" s="41"/>
      <c r="MZN21" s="41"/>
      <c r="MZO21" s="41"/>
      <c r="MZP21" s="41"/>
      <c r="MZQ21" s="41"/>
      <c r="MZR21" s="41"/>
      <c r="MZS21" s="41"/>
      <c r="MZT21" s="41"/>
      <c r="MZU21" s="41"/>
      <c r="MZV21" s="41"/>
      <c r="MZW21" s="41"/>
      <c r="MZX21" s="41"/>
      <c r="MZY21" s="41"/>
      <c r="MZZ21" s="41"/>
      <c r="NAA21" s="41"/>
      <c r="NAB21" s="41"/>
      <c r="NAC21" s="41"/>
      <c r="NAD21" s="41"/>
      <c r="NAE21" s="41"/>
      <c r="NAF21" s="41"/>
      <c r="NAG21" s="41"/>
      <c r="NAH21" s="41"/>
      <c r="NAI21" s="41"/>
      <c r="NAJ21" s="41"/>
      <c r="NAK21" s="41"/>
      <c r="NAL21" s="41"/>
      <c r="NAM21" s="41"/>
      <c r="NAN21" s="41"/>
      <c r="NAO21" s="41"/>
      <c r="NAP21" s="41"/>
      <c r="NAQ21" s="41"/>
      <c r="NAR21" s="41"/>
      <c r="NAS21" s="41"/>
      <c r="NAT21" s="41"/>
      <c r="NAU21" s="41"/>
      <c r="NAV21" s="41"/>
      <c r="NAW21" s="41"/>
      <c r="NAX21" s="41"/>
      <c r="NAY21" s="41"/>
      <c r="NAZ21" s="41"/>
      <c r="NBA21" s="41"/>
      <c r="NBB21" s="41"/>
      <c r="NBC21" s="41"/>
      <c r="NBD21" s="41"/>
      <c r="NBE21" s="41"/>
      <c r="NBF21" s="41"/>
      <c r="NBG21" s="41"/>
      <c r="NBH21" s="41"/>
      <c r="NBI21" s="41"/>
      <c r="NBJ21" s="41"/>
      <c r="NBK21" s="41"/>
      <c r="NBL21" s="41"/>
      <c r="NBM21" s="41"/>
      <c r="NBN21" s="41"/>
      <c r="NBO21" s="41"/>
      <c r="NBP21" s="41"/>
      <c r="NBQ21" s="41"/>
      <c r="NBR21" s="41"/>
      <c r="NBS21" s="41"/>
      <c r="NBT21" s="41"/>
      <c r="NBU21" s="41"/>
      <c r="NBV21" s="41"/>
      <c r="NBW21" s="41"/>
      <c r="NBX21" s="41"/>
      <c r="NBY21" s="41"/>
      <c r="NBZ21" s="41"/>
      <c r="NCA21" s="41"/>
      <c r="NCB21" s="41"/>
      <c r="NCC21" s="41"/>
      <c r="NCD21" s="41"/>
      <c r="NCE21" s="41"/>
      <c r="NCF21" s="41"/>
      <c r="NCG21" s="41"/>
      <c r="NCH21" s="41"/>
      <c r="NCI21" s="41"/>
      <c r="NCJ21" s="41"/>
      <c r="NCK21" s="41"/>
      <c r="NCL21" s="41"/>
      <c r="NCM21" s="41"/>
      <c r="NCN21" s="41"/>
      <c r="NCO21" s="41"/>
      <c r="NCP21" s="41"/>
      <c r="NCQ21" s="41"/>
      <c r="NCR21" s="41"/>
      <c r="NCS21" s="41"/>
      <c r="NCT21" s="41"/>
      <c r="NCU21" s="41"/>
      <c r="NCV21" s="41"/>
      <c r="NCW21" s="41"/>
      <c r="NCX21" s="41"/>
      <c r="NCY21" s="41"/>
      <c r="NCZ21" s="41"/>
      <c r="NDA21" s="41"/>
      <c r="NDB21" s="41"/>
      <c r="NDC21" s="41"/>
      <c r="NDD21" s="41"/>
      <c r="NDE21" s="41"/>
      <c r="NDF21" s="41"/>
      <c r="NDG21" s="41"/>
      <c r="NDH21" s="41"/>
      <c r="NDI21" s="41"/>
      <c r="NDJ21" s="41"/>
      <c r="NDK21" s="41"/>
      <c r="NDL21" s="41"/>
      <c r="NDM21" s="41"/>
      <c r="NDN21" s="41"/>
      <c r="NDO21" s="41"/>
      <c r="NDP21" s="41"/>
      <c r="NDQ21" s="41"/>
      <c r="NDR21" s="41"/>
      <c r="NDS21" s="41"/>
      <c r="NDT21" s="41"/>
      <c r="NDU21" s="41"/>
      <c r="NDV21" s="41"/>
      <c r="NDW21" s="41"/>
      <c r="NDX21" s="41"/>
      <c r="NDY21" s="41"/>
      <c r="NDZ21" s="41"/>
      <c r="NEA21" s="41"/>
      <c r="NEB21" s="41"/>
      <c r="NEC21" s="41"/>
      <c r="NED21" s="41"/>
      <c r="NEE21" s="41"/>
      <c r="NEF21" s="41"/>
      <c r="NEG21" s="41"/>
      <c r="NEH21" s="41"/>
      <c r="NEI21" s="41"/>
      <c r="NEJ21" s="41"/>
      <c r="NEK21" s="41"/>
      <c r="NEL21" s="41"/>
      <c r="NEM21" s="41"/>
      <c r="NEN21" s="41"/>
      <c r="NEO21" s="41"/>
      <c r="NEP21" s="41"/>
      <c r="NEQ21" s="41"/>
      <c r="NER21" s="41"/>
      <c r="NES21" s="41"/>
      <c r="NET21" s="41"/>
      <c r="NEU21" s="41"/>
      <c r="NEV21" s="41"/>
      <c r="NEW21" s="41"/>
      <c r="NEX21" s="41"/>
      <c r="NEY21" s="41"/>
      <c r="NEZ21" s="41"/>
      <c r="NFA21" s="41"/>
      <c r="NFB21" s="41"/>
      <c r="NFC21" s="41"/>
      <c r="NFD21" s="41"/>
      <c r="NFE21" s="41"/>
      <c r="NFF21" s="41"/>
      <c r="NFG21" s="41"/>
      <c r="NFH21" s="41"/>
      <c r="NFI21" s="41"/>
      <c r="NFJ21" s="41"/>
      <c r="NFK21" s="41"/>
      <c r="NFL21" s="41"/>
      <c r="NFM21" s="41"/>
      <c r="NFN21" s="41"/>
      <c r="NFO21" s="41"/>
      <c r="NFP21" s="41"/>
      <c r="NFQ21" s="41"/>
      <c r="NFR21" s="41"/>
      <c r="NFS21" s="41"/>
      <c r="NFT21" s="41"/>
      <c r="NFU21" s="41"/>
      <c r="NFV21" s="41"/>
      <c r="NFW21" s="41"/>
      <c r="NFX21" s="41"/>
      <c r="NFY21" s="41"/>
      <c r="NFZ21" s="41"/>
      <c r="NGA21" s="41"/>
      <c r="NGB21" s="41"/>
      <c r="NGC21" s="41"/>
      <c r="NGD21" s="41"/>
      <c r="NGE21" s="41"/>
      <c r="NGF21" s="41"/>
      <c r="NGG21" s="41"/>
      <c r="NGH21" s="41"/>
      <c r="NGI21" s="41"/>
      <c r="NGJ21" s="41"/>
      <c r="NGK21" s="41"/>
      <c r="NGL21" s="41"/>
      <c r="NGM21" s="41"/>
      <c r="NGN21" s="41"/>
      <c r="NGO21" s="41"/>
      <c r="NGP21" s="41"/>
      <c r="NGQ21" s="41"/>
      <c r="NGR21" s="41"/>
      <c r="NGS21" s="41"/>
      <c r="NGT21" s="41"/>
      <c r="NGU21" s="41"/>
      <c r="NGV21" s="41"/>
      <c r="NGW21" s="41"/>
      <c r="NGX21" s="41"/>
      <c r="NGY21" s="41"/>
      <c r="NGZ21" s="41"/>
      <c r="NHA21" s="41"/>
      <c r="NHB21" s="41"/>
      <c r="NHC21" s="41"/>
      <c r="NHD21" s="41"/>
      <c r="NHE21" s="41"/>
      <c r="NHF21" s="41"/>
      <c r="NHG21" s="41"/>
      <c r="NHH21" s="41"/>
      <c r="NHI21" s="41"/>
      <c r="NHJ21" s="41"/>
      <c r="NHK21" s="41"/>
      <c r="NHL21" s="41"/>
      <c r="NHM21" s="41"/>
      <c r="NHN21" s="41"/>
      <c r="NHO21" s="41"/>
      <c r="NHP21" s="41"/>
      <c r="NHQ21" s="41"/>
      <c r="NHR21" s="41"/>
      <c r="NHS21" s="41"/>
      <c r="NHT21" s="41"/>
      <c r="NHU21" s="41"/>
      <c r="NHV21" s="41"/>
      <c r="NHW21" s="41"/>
      <c r="NHX21" s="41"/>
      <c r="NHY21" s="41"/>
      <c r="NHZ21" s="41"/>
      <c r="NIA21" s="41"/>
      <c r="NIB21" s="41"/>
      <c r="NIC21" s="41"/>
      <c r="NID21" s="41"/>
      <c r="NIE21" s="41"/>
      <c r="NIF21" s="41"/>
      <c r="NIG21" s="41"/>
      <c r="NIH21" s="41"/>
      <c r="NII21" s="41"/>
      <c r="NIJ21" s="41"/>
      <c r="NIK21" s="41"/>
      <c r="NIL21" s="41"/>
      <c r="NIM21" s="41"/>
      <c r="NIN21" s="41"/>
      <c r="NIO21" s="41"/>
      <c r="NIP21" s="41"/>
      <c r="NIQ21" s="41"/>
      <c r="NIR21" s="41"/>
      <c r="NIS21" s="41"/>
      <c r="NIT21" s="41"/>
      <c r="NIU21" s="41"/>
      <c r="NIV21" s="41"/>
      <c r="NIW21" s="41"/>
      <c r="NIX21" s="41"/>
      <c r="NIY21" s="41"/>
      <c r="NIZ21" s="41"/>
      <c r="NJA21" s="41"/>
      <c r="NJB21" s="41"/>
      <c r="NJC21" s="41"/>
      <c r="NJD21" s="41"/>
      <c r="NJE21" s="41"/>
      <c r="NJF21" s="41"/>
      <c r="NJG21" s="41"/>
      <c r="NJH21" s="41"/>
      <c r="NJI21" s="41"/>
      <c r="NJJ21" s="41"/>
      <c r="NJK21" s="41"/>
      <c r="NJL21" s="41"/>
      <c r="NJM21" s="41"/>
      <c r="NJN21" s="41"/>
      <c r="NJO21" s="41"/>
      <c r="NJP21" s="41"/>
      <c r="NJQ21" s="41"/>
      <c r="NJR21" s="41"/>
      <c r="NJS21" s="41"/>
      <c r="NJT21" s="41"/>
      <c r="NJU21" s="41"/>
      <c r="NJV21" s="41"/>
      <c r="NJW21" s="41"/>
      <c r="NJX21" s="41"/>
      <c r="NJY21" s="41"/>
      <c r="NJZ21" s="41"/>
      <c r="NKA21" s="41"/>
      <c r="NKB21" s="41"/>
      <c r="NKC21" s="41"/>
      <c r="NKD21" s="41"/>
      <c r="NKE21" s="41"/>
      <c r="NKF21" s="41"/>
      <c r="NKG21" s="41"/>
      <c r="NKH21" s="41"/>
      <c r="NKI21" s="41"/>
      <c r="NKJ21" s="41"/>
      <c r="NKK21" s="41"/>
      <c r="NKL21" s="41"/>
      <c r="NKM21" s="41"/>
      <c r="NKN21" s="41"/>
      <c r="NKO21" s="41"/>
      <c r="NKP21" s="41"/>
      <c r="NKQ21" s="41"/>
      <c r="NKR21" s="41"/>
      <c r="NKS21" s="41"/>
      <c r="NKT21" s="41"/>
      <c r="NKU21" s="41"/>
      <c r="NKV21" s="41"/>
      <c r="NKW21" s="41"/>
      <c r="NKX21" s="41"/>
      <c r="NKY21" s="41"/>
      <c r="NKZ21" s="41"/>
      <c r="NLA21" s="41"/>
      <c r="NLB21" s="41"/>
      <c r="NLC21" s="41"/>
      <c r="NLD21" s="41"/>
      <c r="NLE21" s="41"/>
      <c r="NLF21" s="41"/>
      <c r="NLG21" s="41"/>
      <c r="NLH21" s="41"/>
      <c r="NLI21" s="41"/>
      <c r="NLJ21" s="41"/>
      <c r="NLK21" s="41"/>
      <c r="NLL21" s="41"/>
      <c r="NLM21" s="41"/>
      <c r="NLN21" s="41"/>
      <c r="NLO21" s="41"/>
      <c r="NLP21" s="41"/>
      <c r="NLQ21" s="41"/>
      <c r="NLR21" s="41"/>
      <c r="NLS21" s="41"/>
      <c r="NLT21" s="41"/>
      <c r="NLU21" s="41"/>
      <c r="NLV21" s="41"/>
      <c r="NLW21" s="41"/>
      <c r="NLX21" s="41"/>
      <c r="NLY21" s="41"/>
      <c r="NLZ21" s="41"/>
      <c r="NMA21" s="41"/>
      <c r="NMB21" s="41"/>
      <c r="NMC21" s="41"/>
      <c r="NMD21" s="41"/>
      <c r="NME21" s="41"/>
      <c r="NMF21" s="41"/>
      <c r="NMG21" s="41"/>
      <c r="NMH21" s="41"/>
      <c r="NMI21" s="41"/>
      <c r="NMJ21" s="41"/>
      <c r="NMK21" s="41"/>
      <c r="NML21" s="41"/>
      <c r="NMM21" s="41"/>
      <c r="NMN21" s="41"/>
      <c r="NMO21" s="41"/>
      <c r="NMP21" s="41"/>
      <c r="NMQ21" s="41"/>
      <c r="NMR21" s="41"/>
      <c r="NMS21" s="41"/>
      <c r="NMT21" s="41"/>
      <c r="NMU21" s="41"/>
      <c r="NMV21" s="41"/>
      <c r="NMW21" s="41"/>
      <c r="NMX21" s="41"/>
      <c r="NMY21" s="41"/>
      <c r="NMZ21" s="41"/>
      <c r="NNA21" s="41"/>
      <c r="NNB21" s="41"/>
      <c r="NNC21" s="41"/>
      <c r="NND21" s="41"/>
      <c r="NNE21" s="41"/>
      <c r="NNF21" s="41"/>
      <c r="NNG21" s="41"/>
      <c r="NNH21" s="41"/>
      <c r="NNI21" s="41"/>
      <c r="NNJ21" s="41"/>
      <c r="NNK21" s="41"/>
      <c r="NNL21" s="41"/>
      <c r="NNM21" s="41"/>
      <c r="NNN21" s="41"/>
      <c r="NNO21" s="41"/>
      <c r="NNP21" s="41"/>
      <c r="NNQ21" s="41"/>
      <c r="NNR21" s="41"/>
      <c r="NNS21" s="41"/>
      <c r="NNT21" s="41"/>
      <c r="NNU21" s="41"/>
      <c r="NNV21" s="41"/>
      <c r="NNW21" s="41"/>
      <c r="NNX21" s="41"/>
      <c r="NNY21" s="41"/>
      <c r="NNZ21" s="41"/>
      <c r="NOA21" s="41"/>
      <c r="NOB21" s="41"/>
      <c r="NOC21" s="41"/>
      <c r="NOD21" s="41"/>
      <c r="NOE21" s="41"/>
      <c r="NOF21" s="41"/>
      <c r="NOG21" s="41"/>
      <c r="NOH21" s="41"/>
      <c r="NOI21" s="41"/>
      <c r="NOJ21" s="41"/>
      <c r="NOK21" s="41"/>
      <c r="NOL21" s="41"/>
      <c r="NOM21" s="41"/>
      <c r="NON21" s="41"/>
      <c r="NOO21" s="41"/>
      <c r="NOP21" s="41"/>
      <c r="NOQ21" s="41"/>
      <c r="NOR21" s="41"/>
      <c r="NOS21" s="41"/>
      <c r="NOT21" s="41"/>
      <c r="NOU21" s="41"/>
      <c r="NOV21" s="41"/>
      <c r="NOW21" s="41"/>
      <c r="NOX21" s="41"/>
      <c r="NOY21" s="41"/>
      <c r="NOZ21" s="41"/>
      <c r="NPA21" s="41"/>
      <c r="NPB21" s="41"/>
      <c r="NPC21" s="41"/>
      <c r="NPD21" s="41"/>
      <c r="NPE21" s="41"/>
      <c r="NPF21" s="41"/>
      <c r="NPG21" s="41"/>
      <c r="NPH21" s="41"/>
      <c r="NPI21" s="41"/>
      <c r="NPJ21" s="41"/>
      <c r="NPK21" s="41"/>
      <c r="NPL21" s="41"/>
      <c r="NPM21" s="41"/>
      <c r="NPN21" s="41"/>
      <c r="NPO21" s="41"/>
      <c r="NPP21" s="41"/>
      <c r="NPQ21" s="41"/>
      <c r="NPR21" s="41"/>
      <c r="NPS21" s="41"/>
      <c r="NPT21" s="41"/>
      <c r="NPU21" s="41"/>
      <c r="NPV21" s="41"/>
      <c r="NPW21" s="41"/>
      <c r="NPX21" s="41"/>
      <c r="NPY21" s="41"/>
      <c r="NPZ21" s="41"/>
      <c r="NQA21" s="41"/>
      <c r="NQB21" s="41"/>
      <c r="NQC21" s="41"/>
      <c r="NQD21" s="41"/>
      <c r="NQE21" s="41"/>
      <c r="NQF21" s="41"/>
      <c r="NQG21" s="41"/>
      <c r="NQH21" s="41"/>
      <c r="NQI21" s="41"/>
      <c r="NQJ21" s="41"/>
      <c r="NQK21" s="41"/>
      <c r="NQL21" s="41"/>
      <c r="NQM21" s="41"/>
      <c r="NQN21" s="41"/>
      <c r="NQO21" s="41"/>
      <c r="NQP21" s="41"/>
      <c r="NQQ21" s="41"/>
      <c r="NQR21" s="41"/>
      <c r="NQS21" s="41"/>
      <c r="NQT21" s="41"/>
      <c r="NQU21" s="41"/>
      <c r="NQV21" s="41"/>
      <c r="NQW21" s="41"/>
      <c r="NQX21" s="41"/>
      <c r="NQY21" s="41"/>
      <c r="NQZ21" s="41"/>
      <c r="NRA21" s="41"/>
      <c r="NRB21" s="41"/>
      <c r="NRC21" s="41"/>
      <c r="NRD21" s="41"/>
      <c r="NRE21" s="41"/>
      <c r="NRF21" s="41"/>
      <c r="NRG21" s="41"/>
      <c r="NRH21" s="41"/>
      <c r="NRI21" s="41"/>
      <c r="NRJ21" s="41"/>
      <c r="NRK21" s="41"/>
      <c r="NRL21" s="41"/>
      <c r="NRM21" s="41"/>
      <c r="NRN21" s="41"/>
      <c r="NRO21" s="41"/>
      <c r="NRP21" s="41"/>
      <c r="NRQ21" s="41"/>
      <c r="NRR21" s="41"/>
      <c r="NRS21" s="41"/>
      <c r="NRT21" s="41"/>
      <c r="NRU21" s="41"/>
      <c r="NRV21" s="41"/>
      <c r="NRW21" s="41"/>
      <c r="NRX21" s="41"/>
      <c r="NRY21" s="41"/>
      <c r="NRZ21" s="41"/>
      <c r="NSA21" s="41"/>
      <c r="NSB21" s="41"/>
      <c r="NSC21" s="41"/>
      <c r="NSD21" s="41"/>
      <c r="NSE21" s="41"/>
      <c r="NSF21" s="41"/>
      <c r="NSG21" s="41"/>
      <c r="NSH21" s="41"/>
      <c r="NSI21" s="41"/>
      <c r="NSJ21" s="41"/>
      <c r="NSK21" s="41"/>
      <c r="NSL21" s="41"/>
      <c r="NSM21" s="41"/>
      <c r="NSN21" s="41"/>
      <c r="NSO21" s="41"/>
      <c r="NSP21" s="41"/>
      <c r="NSQ21" s="41"/>
      <c r="NSR21" s="41"/>
      <c r="NSS21" s="41"/>
      <c r="NST21" s="41"/>
      <c r="NSU21" s="41"/>
      <c r="NSV21" s="41"/>
      <c r="NSW21" s="41"/>
      <c r="NSX21" s="41"/>
      <c r="NSY21" s="41"/>
      <c r="NSZ21" s="41"/>
      <c r="NTA21" s="41"/>
      <c r="NTB21" s="41"/>
      <c r="NTC21" s="41"/>
      <c r="NTD21" s="41"/>
      <c r="NTE21" s="41"/>
      <c r="NTF21" s="41"/>
      <c r="NTG21" s="41"/>
      <c r="NTH21" s="41"/>
      <c r="NTI21" s="41"/>
      <c r="NTJ21" s="41"/>
      <c r="NTK21" s="41"/>
      <c r="NTL21" s="41"/>
      <c r="NTM21" s="41"/>
      <c r="NTN21" s="41"/>
      <c r="NTO21" s="41"/>
      <c r="NTP21" s="41"/>
      <c r="NTQ21" s="41"/>
      <c r="NTR21" s="41"/>
      <c r="NTS21" s="41"/>
      <c r="NTT21" s="41"/>
      <c r="NTU21" s="41"/>
      <c r="NTV21" s="41"/>
      <c r="NTW21" s="41"/>
      <c r="NTX21" s="41"/>
      <c r="NTY21" s="41"/>
      <c r="NTZ21" s="41"/>
      <c r="NUA21" s="41"/>
      <c r="NUB21" s="41"/>
      <c r="NUC21" s="41"/>
      <c r="NUD21" s="41"/>
      <c r="NUE21" s="41"/>
      <c r="NUF21" s="41"/>
      <c r="NUG21" s="41"/>
      <c r="NUH21" s="41"/>
      <c r="NUI21" s="41"/>
      <c r="NUJ21" s="41"/>
      <c r="NUK21" s="41"/>
      <c r="NUL21" s="41"/>
      <c r="NUM21" s="41"/>
      <c r="NUN21" s="41"/>
      <c r="NUO21" s="41"/>
      <c r="NUP21" s="41"/>
      <c r="NUQ21" s="41"/>
      <c r="NUR21" s="41"/>
      <c r="NUS21" s="41"/>
      <c r="NUT21" s="41"/>
      <c r="NUU21" s="41"/>
      <c r="NUV21" s="41"/>
      <c r="NUW21" s="41"/>
      <c r="NUX21" s="41"/>
      <c r="NUY21" s="41"/>
      <c r="NUZ21" s="41"/>
      <c r="NVA21" s="41"/>
      <c r="NVB21" s="41"/>
      <c r="NVC21" s="41"/>
      <c r="NVD21" s="41"/>
      <c r="NVE21" s="41"/>
      <c r="NVF21" s="41"/>
      <c r="NVG21" s="41"/>
      <c r="NVH21" s="41"/>
      <c r="NVI21" s="41"/>
      <c r="NVJ21" s="41"/>
      <c r="NVK21" s="41"/>
      <c r="NVL21" s="41"/>
      <c r="NVM21" s="41"/>
      <c r="NVN21" s="41"/>
      <c r="NVO21" s="41"/>
      <c r="NVP21" s="41"/>
      <c r="NVQ21" s="41"/>
      <c r="NVR21" s="41"/>
      <c r="NVS21" s="41"/>
      <c r="NVT21" s="41"/>
      <c r="NVU21" s="41"/>
      <c r="NVV21" s="41"/>
      <c r="NVW21" s="41"/>
      <c r="NVX21" s="41"/>
      <c r="NVY21" s="41"/>
      <c r="NVZ21" s="41"/>
      <c r="NWA21" s="41"/>
      <c r="NWB21" s="41"/>
      <c r="NWC21" s="41"/>
      <c r="NWD21" s="41"/>
      <c r="NWE21" s="41"/>
      <c r="NWF21" s="41"/>
      <c r="NWG21" s="41"/>
      <c r="NWH21" s="41"/>
      <c r="NWI21" s="41"/>
      <c r="NWJ21" s="41"/>
      <c r="NWK21" s="41"/>
      <c r="NWL21" s="41"/>
      <c r="NWM21" s="41"/>
      <c r="NWN21" s="41"/>
      <c r="NWO21" s="41"/>
      <c r="NWP21" s="41"/>
      <c r="NWQ21" s="41"/>
      <c r="NWR21" s="41"/>
      <c r="NWS21" s="41"/>
      <c r="NWT21" s="41"/>
      <c r="NWU21" s="41"/>
      <c r="NWV21" s="41"/>
      <c r="NWW21" s="41"/>
      <c r="NWX21" s="41"/>
      <c r="NWY21" s="41"/>
      <c r="NWZ21" s="41"/>
      <c r="NXA21" s="41"/>
      <c r="NXB21" s="41"/>
      <c r="NXC21" s="41"/>
      <c r="NXD21" s="41"/>
      <c r="NXE21" s="41"/>
      <c r="NXF21" s="41"/>
      <c r="NXG21" s="41"/>
      <c r="NXH21" s="41"/>
      <c r="NXI21" s="41"/>
      <c r="NXJ21" s="41"/>
      <c r="NXK21" s="41"/>
      <c r="NXL21" s="41"/>
      <c r="NXM21" s="41"/>
      <c r="NXN21" s="41"/>
      <c r="NXO21" s="41"/>
      <c r="NXP21" s="41"/>
      <c r="NXQ21" s="41"/>
      <c r="NXR21" s="41"/>
      <c r="NXS21" s="41"/>
      <c r="NXT21" s="41"/>
      <c r="NXU21" s="41"/>
      <c r="NXV21" s="41"/>
      <c r="NXW21" s="41"/>
      <c r="NXX21" s="41"/>
      <c r="NXY21" s="41"/>
      <c r="NXZ21" s="41"/>
      <c r="NYA21" s="41"/>
      <c r="NYB21" s="41"/>
      <c r="NYC21" s="41"/>
      <c r="NYD21" s="41"/>
      <c r="NYE21" s="41"/>
      <c r="NYF21" s="41"/>
      <c r="NYG21" s="41"/>
      <c r="NYH21" s="41"/>
      <c r="NYI21" s="41"/>
      <c r="NYJ21" s="41"/>
      <c r="NYK21" s="41"/>
      <c r="NYL21" s="41"/>
      <c r="NYM21" s="41"/>
      <c r="NYN21" s="41"/>
      <c r="NYO21" s="41"/>
      <c r="NYP21" s="41"/>
      <c r="NYQ21" s="41"/>
      <c r="NYR21" s="41"/>
      <c r="NYS21" s="41"/>
      <c r="NYT21" s="41"/>
      <c r="NYU21" s="41"/>
      <c r="NYV21" s="41"/>
      <c r="NYW21" s="41"/>
      <c r="NYX21" s="41"/>
      <c r="NYY21" s="41"/>
      <c r="NYZ21" s="41"/>
      <c r="NZA21" s="41"/>
      <c r="NZB21" s="41"/>
      <c r="NZC21" s="41"/>
      <c r="NZD21" s="41"/>
      <c r="NZE21" s="41"/>
      <c r="NZF21" s="41"/>
      <c r="NZG21" s="41"/>
      <c r="NZH21" s="41"/>
      <c r="NZI21" s="41"/>
      <c r="NZJ21" s="41"/>
      <c r="NZK21" s="41"/>
      <c r="NZL21" s="41"/>
      <c r="NZM21" s="41"/>
      <c r="NZN21" s="41"/>
      <c r="NZO21" s="41"/>
      <c r="NZP21" s="41"/>
      <c r="NZQ21" s="41"/>
      <c r="NZR21" s="41"/>
      <c r="NZS21" s="41"/>
      <c r="NZT21" s="41"/>
      <c r="NZU21" s="41"/>
      <c r="NZV21" s="41"/>
      <c r="NZW21" s="41"/>
      <c r="NZX21" s="41"/>
      <c r="NZY21" s="41"/>
      <c r="NZZ21" s="41"/>
      <c r="OAA21" s="41"/>
      <c r="OAB21" s="41"/>
      <c r="OAC21" s="41"/>
      <c r="OAD21" s="41"/>
      <c r="OAE21" s="41"/>
      <c r="OAF21" s="41"/>
      <c r="OAG21" s="41"/>
      <c r="OAH21" s="41"/>
      <c r="OAI21" s="41"/>
      <c r="OAJ21" s="41"/>
      <c r="OAK21" s="41"/>
      <c r="OAL21" s="41"/>
      <c r="OAM21" s="41"/>
      <c r="OAN21" s="41"/>
      <c r="OAO21" s="41"/>
      <c r="OAP21" s="41"/>
      <c r="OAQ21" s="41"/>
      <c r="OAR21" s="41"/>
      <c r="OAS21" s="41"/>
      <c r="OAT21" s="41"/>
      <c r="OAU21" s="41"/>
      <c r="OAV21" s="41"/>
      <c r="OAW21" s="41"/>
      <c r="OAX21" s="41"/>
      <c r="OAY21" s="41"/>
      <c r="OAZ21" s="41"/>
      <c r="OBA21" s="41"/>
      <c r="OBB21" s="41"/>
      <c r="OBC21" s="41"/>
      <c r="OBD21" s="41"/>
      <c r="OBE21" s="41"/>
      <c r="OBF21" s="41"/>
      <c r="OBG21" s="41"/>
      <c r="OBH21" s="41"/>
      <c r="OBI21" s="41"/>
      <c r="OBJ21" s="41"/>
      <c r="OBK21" s="41"/>
      <c r="OBL21" s="41"/>
      <c r="OBM21" s="41"/>
      <c r="OBN21" s="41"/>
      <c r="OBO21" s="41"/>
      <c r="OBP21" s="41"/>
      <c r="OBQ21" s="41"/>
      <c r="OBR21" s="41"/>
      <c r="OBS21" s="41"/>
      <c r="OBT21" s="41"/>
      <c r="OBU21" s="41"/>
      <c r="OBV21" s="41"/>
      <c r="OBW21" s="41"/>
      <c r="OBX21" s="41"/>
      <c r="OBY21" s="41"/>
      <c r="OBZ21" s="41"/>
      <c r="OCA21" s="41"/>
      <c r="OCB21" s="41"/>
      <c r="OCC21" s="41"/>
      <c r="OCD21" s="41"/>
      <c r="OCE21" s="41"/>
      <c r="OCF21" s="41"/>
      <c r="OCG21" s="41"/>
      <c r="OCH21" s="41"/>
      <c r="OCI21" s="41"/>
      <c r="OCJ21" s="41"/>
      <c r="OCK21" s="41"/>
      <c r="OCL21" s="41"/>
      <c r="OCM21" s="41"/>
      <c r="OCN21" s="41"/>
      <c r="OCO21" s="41"/>
      <c r="OCP21" s="41"/>
      <c r="OCQ21" s="41"/>
      <c r="OCR21" s="41"/>
      <c r="OCS21" s="41"/>
      <c r="OCT21" s="41"/>
      <c r="OCU21" s="41"/>
      <c r="OCV21" s="41"/>
      <c r="OCW21" s="41"/>
      <c r="OCX21" s="41"/>
      <c r="OCY21" s="41"/>
      <c r="OCZ21" s="41"/>
      <c r="ODA21" s="41"/>
      <c r="ODB21" s="41"/>
      <c r="ODC21" s="41"/>
      <c r="ODD21" s="41"/>
      <c r="ODE21" s="41"/>
      <c r="ODF21" s="41"/>
      <c r="ODG21" s="41"/>
      <c r="ODH21" s="41"/>
      <c r="ODI21" s="41"/>
      <c r="ODJ21" s="41"/>
      <c r="ODK21" s="41"/>
      <c r="ODL21" s="41"/>
      <c r="ODM21" s="41"/>
      <c r="ODN21" s="41"/>
      <c r="ODO21" s="41"/>
      <c r="ODP21" s="41"/>
      <c r="ODQ21" s="41"/>
      <c r="ODR21" s="41"/>
      <c r="ODS21" s="41"/>
      <c r="ODT21" s="41"/>
      <c r="ODU21" s="41"/>
      <c r="ODV21" s="41"/>
      <c r="ODW21" s="41"/>
      <c r="ODX21" s="41"/>
      <c r="ODY21" s="41"/>
      <c r="ODZ21" s="41"/>
      <c r="OEA21" s="41"/>
      <c r="OEB21" s="41"/>
      <c r="OEC21" s="41"/>
      <c r="OED21" s="41"/>
      <c r="OEE21" s="41"/>
      <c r="OEF21" s="41"/>
      <c r="OEG21" s="41"/>
      <c r="OEH21" s="41"/>
      <c r="OEI21" s="41"/>
      <c r="OEJ21" s="41"/>
      <c r="OEK21" s="41"/>
      <c r="OEL21" s="41"/>
      <c r="OEM21" s="41"/>
      <c r="OEN21" s="41"/>
      <c r="OEO21" s="41"/>
      <c r="OEP21" s="41"/>
      <c r="OEQ21" s="41"/>
      <c r="OER21" s="41"/>
      <c r="OES21" s="41"/>
      <c r="OET21" s="41"/>
      <c r="OEU21" s="41"/>
      <c r="OEV21" s="41"/>
      <c r="OEW21" s="41"/>
      <c r="OEX21" s="41"/>
      <c r="OEY21" s="41"/>
      <c r="OEZ21" s="41"/>
      <c r="OFA21" s="41"/>
      <c r="OFB21" s="41"/>
      <c r="OFC21" s="41"/>
      <c r="OFD21" s="41"/>
      <c r="OFE21" s="41"/>
      <c r="OFF21" s="41"/>
      <c r="OFG21" s="41"/>
      <c r="OFH21" s="41"/>
      <c r="OFI21" s="41"/>
      <c r="OFJ21" s="41"/>
      <c r="OFK21" s="41"/>
      <c r="OFL21" s="41"/>
      <c r="OFM21" s="41"/>
      <c r="OFN21" s="41"/>
      <c r="OFO21" s="41"/>
      <c r="OFP21" s="41"/>
      <c r="OFQ21" s="41"/>
      <c r="OFR21" s="41"/>
      <c r="OFS21" s="41"/>
      <c r="OFT21" s="41"/>
      <c r="OFU21" s="41"/>
      <c r="OFV21" s="41"/>
      <c r="OFW21" s="41"/>
      <c r="OFX21" s="41"/>
      <c r="OFY21" s="41"/>
      <c r="OFZ21" s="41"/>
      <c r="OGA21" s="41"/>
      <c r="OGB21" s="41"/>
      <c r="OGC21" s="41"/>
      <c r="OGD21" s="41"/>
      <c r="OGE21" s="41"/>
      <c r="OGF21" s="41"/>
      <c r="OGG21" s="41"/>
      <c r="OGH21" s="41"/>
      <c r="OGI21" s="41"/>
      <c r="OGJ21" s="41"/>
      <c r="OGK21" s="41"/>
      <c r="OGL21" s="41"/>
      <c r="OGM21" s="41"/>
      <c r="OGN21" s="41"/>
      <c r="OGO21" s="41"/>
      <c r="OGP21" s="41"/>
      <c r="OGQ21" s="41"/>
      <c r="OGR21" s="41"/>
      <c r="OGS21" s="41"/>
      <c r="OGT21" s="41"/>
      <c r="OGU21" s="41"/>
      <c r="OGV21" s="41"/>
      <c r="OGW21" s="41"/>
      <c r="OGX21" s="41"/>
      <c r="OGY21" s="41"/>
      <c r="OGZ21" s="41"/>
      <c r="OHA21" s="41"/>
      <c r="OHB21" s="41"/>
      <c r="OHC21" s="41"/>
      <c r="OHD21" s="41"/>
      <c r="OHE21" s="41"/>
      <c r="OHF21" s="41"/>
      <c r="OHG21" s="41"/>
      <c r="OHH21" s="41"/>
      <c r="OHI21" s="41"/>
      <c r="OHJ21" s="41"/>
      <c r="OHK21" s="41"/>
      <c r="OHL21" s="41"/>
      <c r="OHM21" s="41"/>
      <c r="OHN21" s="41"/>
      <c r="OHO21" s="41"/>
      <c r="OHP21" s="41"/>
      <c r="OHQ21" s="41"/>
      <c r="OHR21" s="41"/>
      <c r="OHS21" s="41"/>
      <c r="OHT21" s="41"/>
      <c r="OHU21" s="41"/>
      <c r="OHV21" s="41"/>
      <c r="OHW21" s="41"/>
      <c r="OHX21" s="41"/>
      <c r="OHY21" s="41"/>
      <c r="OHZ21" s="41"/>
      <c r="OIA21" s="41"/>
      <c r="OIB21" s="41"/>
      <c r="OIC21" s="41"/>
      <c r="OID21" s="41"/>
      <c r="OIE21" s="41"/>
      <c r="OIF21" s="41"/>
      <c r="OIG21" s="41"/>
      <c r="OIH21" s="41"/>
      <c r="OII21" s="41"/>
      <c r="OIJ21" s="41"/>
      <c r="OIK21" s="41"/>
      <c r="OIL21" s="41"/>
      <c r="OIM21" s="41"/>
      <c r="OIN21" s="41"/>
      <c r="OIO21" s="41"/>
      <c r="OIP21" s="41"/>
      <c r="OIQ21" s="41"/>
      <c r="OIR21" s="41"/>
      <c r="OIS21" s="41"/>
      <c r="OIT21" s="41"/>
      <c r="OIU21" s="41"/>
      <c r="OIV21" s="41"/>
      <c r="OIW21" s="41"/>
      <c r="OIX21" s="41"/>
      <c r="OIY21" s="41"/>
      <c r="OIZ21" s="41"/>
      <c r="OJA21" s="41"/>
      <c r="OJB21" s="41"/>
      <c r="OJC21" s="41"/>
      <c r="OJD21" s="41"/>
      <c r="OJE21" s="41"/>
      <c r="OJF21" s="41"/>
      <c r="OJG21" s="41"/>
      <c r="OJH21" s="41"/>
      <c r="OJI21" s="41"/>
      <c r="OJJ21" s="41"/>
      <c r="OJK21" s="41"/>
      <c r="OJL21" s="41"/>
      <c r="OJM21" s="41"/>
      <c r="OJN21" s="41"/>
      <c r="OJO21" s="41"/>
      <c r="OJP21" s="41"/>
      <c r="OJQ21" s="41"/>
      <c r="OJR21" s="41"/>
      <c r="OJS21" s="41"/>
      <c r="OJT21" s="41"/>
      <c r="OJU21" s="41"/>
      <c r="OJV21" s="41"/>
      <c r="OJW21" s="41"/>
      <c r="OJX21" s="41"/>
      <c r="OJY21" s="41"/>
      <c r="OJZ21" s="41"/>
      <c r="OKA21" s="41"/>
      <c r="OKB21" s="41"/>
      <c r="OKC21" s="41"/>
      <c r="OKD21" s="41"/>
      <c r="OKE21" s="41"/>
      <c r="OKF21" s="41"/>
      <c r="OKG21" s="41"/>
      <c r="OKH21" s="41"/>
      <c r="OKI21" s="41"/>
      <c r="OKJ21" s="41"/>
      <c r="OKK21" s="41"/>
      <c r="OKL21" s="41"/>
      <c r="OKM21" s="41"/>
      <c r="OKN21" s="41"/>
      <c r="OKO21" s="41"/>
      <c r="OKP21" s="41"/>
      <c r="OKQ21" s="41"/>
      <c r="OKR21" s="41"/>
      <c r="OKS21" s="41"/>
      <c r="OKT21" s="41"/>
      <c r="OKU21" s="41"/>
      <c r="OKV21" s="41"/>
      <c r="OKW21" s="41"/>
      <c r="OKX21" s="41"/>
      <c r="OKY21" s="41"/>
      <c r="OKZ21" s="41"/>
      <c r="OLA21" s="41"/>
      <c r="OLB21" s="41"/>
      <c r="OLC21" s="41"/>
      <c r="OLD21" s="41"/>
      <c r="OLE21" s="41"/>
      <c r="OLF21" s="41"/>
      <c r="OLG21" s="41"/>
      <c r="OLH21" s="41"/>
      <c r="OLI21" s="41"/>
      <c r="OLJ21" s="41"/>
      <c r="OLK21" s="41"/>
      <c r="OLL21" s="41"/>
      <c r="OLM21" s="41"/>
      <c r="OLN21" s="41"/>
      <c r="OLO21" s="41"/>
      <c r="OLP21" s="41"/>
      <c r="OLQ21" s="41"/>
      <c r="OLR21" s="41"/>
      <c r="OLS21" s="41"/>
      <c r="OLT21" s="41"/>
      <c r="OLU21" s="41"/>
      <c r="OLV21" s="41"/>
      <c r="OLW21" s="41"/>
      <c r="OLX21" s="41"/>
      <c r="OLY21" s="41"/>
      <c r="OLZ21" s="41"/>
      <c r="OMA21" s="41"/>
      <c r="OMB21" s="41"/>
      <c r="OMC21" s="41"/>
      <c r="OMD21" s="41"/>
      <c r="OME21" s="41"/>
      <c r="OMF21" s="41"/>
      <c r="OMG21" s="41"/>
      <c r="OMH21" s="41"/>
      <c r="OMI21" s="41"/>
      <c r="OMJ21" s="41"/>
      <c r="OMK21" s="41"/>
      <c r="OML21" s="41"/>
      <c r="OMM21" s="41"/>
      <c r="OMN21" s="41"/>
      <c r="OMO21" s="41"/>
      <c r="OMP21" s="41"/>
      <c r="OMQ21" s="41"/>
      <c r="OMR21" s="41"/>
      <c r="OMS21" s="41"/>
      <c r="OMT21" s="41"/>
      <c r="OMU21" s="41"/>
      <c r="OMV21" s="41"/>
      <c r="OMW21" s="41"/>
      <c r="OMX21" s="41"/>
      <c r="OMY21" s="41"/>
      <c r="OMZ21" s="41"/>
      <c r="ONA21" s="41"/>
      <c r="ONB21" s="41"/>
      <c r="ONC21" s="41"/>
      <c r="OND21" s="41"/>
      <c r="ONE21" s="41"/>
      <c r="ONF21" s="41"/>
      <c r="ONG21" s="41"/>
      <c r="ONH21" s="41"/>
      <c r="ONI21" s="41"/>
      <c r="ONJ21" s="41"/>
      <c r="ONK21" s="41"/>
      <c r="ONL21" s="41"/>
      <c r="ONM21" s="41"/>
      <c r="ONN21" s="41"/>
      <c r="ONO21" s="41"/>
      <c r="ONP21" s="41"/>
      <c r="ONQ21" s="41"/>
      <c r="ONR21" s="41"/>
      <c r="ONS21" s="41"/>
      <c r="ONT21" s="41"/>
      <c r="ONU21" s="41"/>
      <c r="ONV21" s="41"/>
      <c r="ONW21" s="41"/>
      <c r="ONX21" s="41"/>
      <c r="ONY21" s="41"/>
      <c r="ONZ21" s="41"/>
      <c r="OOA21" s="41"/>
      <c r="OOB21" s="41"/>
      <c r="OOC21" s="41"/>
      <c r="OOD21" s="41"/>
      <c r="OOE21" s="41"/>
      <c r="OOF21" s="41"/>
      <c r="OOG21" s="41"/>
      <c r="OOH21" s="41"/>
      <c r="OOI21" s="41"/>
      <c r="OOJ21" s="41"/>
      <c r="OOK21" s="41"/>
      <c r="OOL21" s="41"/>
      <c r="OOM21" s="41"/>
      <c r="OON21" s="41"/>
      <c r="OOO21" s="41"/>
      <c r="OOP21" s="41"/>
      <c r="OOQ21" s="41"/>
      <c r="OOR21" s="41"/>
      <c r="OOS21" s="41"/>
      <c r="OOT21" s="41"/>
      <c r="OOU21" s="41"/>
      <c r="OOV21" s="41"/>
      <c r="OOW21" s="41"/>
      <c r="OOX21" s="41"/>
      <c r="OOY21" s="41"/>
      <c r="OOZ21" s="41"/>
      <c r="OPA21" s="41"/>
      <c r="OPB21" s="41"/>
      <c r="OPC21" s="41"/>
      <c r="OPD21" s="41"/>
      <c r="OPE21" s="41"/>
      <c r="OPF21" s="41"/>
      <c r="OPG21" s="41"/>
      <c r="OPH21" s="41"/>
      <c r="OPI21" s="41"/>
      <c r="OPJ21" s="41"/>
      <c r="OPK21" s="41"/>
      <c r="OPL21" s="41"/>
      <c r="OPM21" s="41"/>
      <c r="OPN21" s="41"/>
      <c r="OPO21" s="41"/>
      <c r="OPP21" s="41"/>
      <c r="OPQ21" s="41"/>
      <c r="OPR21" s="41"/>
      <c r="OPS21" s="41"/>
      <c r="OPT21" s="41"/>
      <c r="OPU21" s="41"/>
      <c r="OPV21" s="41"/>
      <c r="OPW21" s="41"/>
      <c r="OPX21" s="41"/>
      <c r="OPY21" s="41"/>
      <c r="OPZ21" s="41"/>
      <c r="OQA21" s="41"/>
      <c r="OQB21" s="41"/>
      <c r="OQC21" s="41"/>
      <c r="OQD21" s="41"/>
      <c r="OQE21" s="41"/>
      <c r="OQF21" s="41"/>
      <c r="OQG21" s="41"/>
      <c r="OQH21" s="41"/>
      <c r="OQI21" s="41"/>
      <c r="OQJ21" s="41"/>
      <c r="OQK21" s="41"/>
      <c r="OQL21" s="41"/>
      <c r="OQM21" s="41"/>
      <c r="OQN21" s="41"/>
      <c r="OQO21" s="41"/>
      <c r="OQP21" s="41"/>
      <c r="OQQ21" s="41"/>
      <c r="OQR21" s="41"/>
      <c r="OQS21" s="41"/>
      <c r="OQT21" s="41"/>
      <c r="OQU21" s="41"/>
      <c r="OQV21" s="41"/>
      <c r="OQW21" s="41"/>
      <c r="OQX21" s="41"/>
      <c r="OQY21" s="41"/>
      <c r="OQZ21" s="41"/>
      <c r="ORA21" s="41"/>
      <c r="ORB21" s="41"/>
      <c r="ORC21" s="41"/>
      <c r="ORD21" s="41"/>
      <c r="ORE21" s="41"/>
      <c r="ORF21" s="41"/>
      <c r="ORG21" s="41"/>
      <c r="ORH21" s="41"/>
      <c r="ORI21" s="41"/>
      <c r="ORJ21" s="41"/>
      <c r="ORK21" s="41"/>
      <c r="ORL21" s="41"/>
      <c r="ORM21" s="41"/>
      <c r="ORN21" s="41"/>
      <c r="ORO21" s="41"/>
      <c r="ORP21" s="41"/>
      <c r="ORQ21" s="41"/>
      <c r="ORR21" s="41"/>
      <c r="ORS21" s="41"/>
      <c r="ORT21" s="41"/>
      <c r="ORU21" s="41"/>
      <c r="ORV21" s="41"/>
      <c r="ORW21" s="41"/>
      <c r="ORX21" s="41"/>
      <c r="ORY21" s="41"/>
      <c r="ORZ21" s="41"/>
      <c r="OSA21" s="41"/>
      <c r="OSB21" s="41"/>
      <c r="OSC21" s="41"/>
      <c r="OSD21" s="41"/>
      <c r="OSE21" s="41"/>
      <c r="OSF21" s="41"/>
      <c r="OSG21" s="41"/>
      <c r="OSH21" s="41"/>
      <c r="OSI21" s="41"/>
      <c r="OSJ21" s="41"/>
      <c r="OSK21" s="41"/>
      <c r="OSL21" s="41"/>
      <c r="OSM21" s="41"/>
      <c r="OSN21" s="41"/>
      <c r="OSO21" s="41"/>
      <c r="OSP21" s="41"/>
      <c r="OSQ21" s="41"/>
      <c r="OSR21" s="41"/>
      <c r="OSS21" s="41"/>
      <c r="OST21" s="41"/>
      <c r="OSU21" s="41"/>
      <c r="OSV21" s="41"/>
      <c r="OSW21" s="41"/>
      <c r="OSX21" s="41"/>
      <c r="OSY21" s="41"/>
      <c r="OSZ21" s="41"/>
      <c r="OTA21" s="41"/>
      <c r="OTB21" s="41"/>
      <c r="OTC21" s="41"/>
      <c r="OTD21" s="41"/>
      <c r="OTE21" s="41"/>
      <c r="OTF21" s="41"/>
      <c r="OTG21" s="41"/>
      <c r="OTH21" s="41"/>
      <c r="OTI21" s="41"/>
      <c r="OTJ21" s="41"/>
      <c r="OTK21" s="41"/>
      <c r="OTL21" s="41"/>
      <c r="OTM21" s="41"/>
      <c r="OTN21" s="41"/>
      <c r="OTO21" s="41"/>
      <c r="OTP21" s="41"/>
      <c r="OTQ21" s="41"/>
      <c r="OTR21" s="41"/>
      <c r="OTS21" s="41"/>
      <c r="OTT21" s="41"/>
      <c r="OTU21" s="41"/>
      <c r="OTV21" s="41"/>
      <c r="OTW21" s="41"/>
      <c r="OTX21" s="41"/>
      <c r="OTY21" s="41"/>
      <c r="OTZ21" s="41"/>
      <c r="OUA21" s="41"/>
      <c r="OUB21" s="41"/>
      <c r="OUC21" s="41"/>
      <c r="OUD21" s="41"/>
      <c r="OUE21" s="41"/>
      <c r="OUF21" s="41"/>
      <c r="OUG21" s="41"/>
      <c r="OUH21" s="41"/>
      <c r="OUI21" s="41"/>
      <c r="OUJ21" s="41"/>
      <c r="OUK21" s="41"/>
      <c r="OUL21" s="41"/>
      <c r="OUM21" s="41"/>
      <c r="OUN21" s="41"/>
      <c r="OUO21" s="41"/>
      <c r="OUP21" s="41"/>
      <c r="OUQ21" s="41"/>
      <c r="OUR21" s="41"/>
      <c r="OUS21" s="41"/>
      <c r="OUT21" s="41"/>
      <c r="OUU21" s="41"/>
      <c r="OUV21" s="41"/>
      <c r="OUW21" s="41"/>
      <c r="OUX21" s="41"/>
      <c r="OUY21" s="41"/>
      <c r="OUZ21" s="41"/>
      <c r="OVA21" s="41"/>
      <c r="OVB21" s="41"/>
      <c r="OVC21" s="41"/>
      <c r="OVD21" s="41"/>
      <c r="OVE21" s="41"/>
      <c r="OVF21" s="41"/>
      <c r="OVG21" s="41"/>
      <c r="OVH21" s="41"/>
      <c r="OVI21" s="41"/>
      <c r="OVJ21" s="41"/>
      <c r="OVK21" s="41"/>
      <c r="OVL21" s="41"/>
      <c r="OVM21" s="41"/>
      <c r="OVN21" s="41"/>
      <c r="OVO21" s="41"/>
      <c r="OVP21" s="41"/>
      <c r="OVQ21" s="41"/>
      <c r="OVR21" s="41"/>
      <c r="OVS21" s="41"/>
      <c r="OVT21" s="41"/>
      <c r="OVU21" s="41"/>
      <c r="OVV21" s="41"/>
      <c r="OVW21" s="41"/>
      <c r="OVX21" s="41"/>
      <c r="OVY21" s="41"/>
      <c r="OVZ21" s="41"/>
      <c r="OWA21" s="41"/>
      <c r="OWB21" s="41"/>
      <c r="OWC21" s="41"/>
      <c r="OWD21" s="41"/>
      <c r="OWE21" s="41"/>
      <c r="OWF21" s="41"/>
      <c r="OWG21" s="41"/>
      <c r="OWH21" s="41"/>
      <c r="OWI21" s="41"/>
      <c r="OWJ21" s="41"/>
      <c r="OWK21" s="41"/>
      <c r="OWL21" s="41"/>
      <c r="OWM21" s="41"/>
      <c r="OWN21" s="41"/>
      <c r="OWO21" s="41"/>
      <c r="OWP21" s="41"/>
      <c r="OWQ21" s="41"/>
      <c r="OWR21" s="41"/>
      <c r="OWS21" s="41"/>
      <c r="OWT21" s="41"/>
      <c r="OWU21" s="41"/>
      <c r="OWV21" s="41"/>
      <c r="OWW21" s="41"/>
      <c r="OWX21" s="41"/>
      <c r="OWY21" s="41"/>
      <c r="OWZ21" s="41"/>
      <c r="OXA21" s="41"/>
      <c r="OXB21" s="41"/>
      <c r="OXC21" s="41"/>
      <c r="OXD21" s="41"/>
      <c r="OXE21" s="41"/>
      <c r="OXF21" s="41"/>
      <c r="OXG21" s="41"/>
      <c r="OXH21" s="41"/>
      <c r="OXI21" s="41"/>
      <c r="OXJ21" s="41"/>
      <c r="OXK21" s="41"/>
      <c r="OXL21" s="41"/>
      <c r="OXM21" s="41"/>
      <c r="OXN21" s="41"/>
      <c r="OXO21" s="41"/>
      <c r="OXP21" s="41"/>
      <c r="OXQ21" s="41"/>
      <c r="OXR21" s="41"/>
      <c r="OXS21" s="41"/>
      <c r="OXT21" s="41"/>
      <c r="OXU21" s="41"/>
      <c r="OXV21" s="41"/>
      <c r="OXW21" s="41"/>
      <c r="OXX21" s="41"/>
      <c r="OXY21" s="41"/>
      <c r="OXZ21" s="41"/>
      <c r="OYA21" s="41"/>
      <c r="OYB21" s="41"/>
      <c r="OYC21" s="41"/>
      <c r="OYD21" s="41"/>
      <c r="OYE21" s="41"/>
      <c r="OYF21" s="41"/>
      <c r="OYG21" s="41"/>
      <c r="OYH21" s="41"/>
      <c r="OYI21" s="41"/>
      <c r="OYJ21" s="41"/>
      <c r="OYK21" s="41"/>
      <c r="OYL21" s="41"/>
      <c r="OYM21" s="41"/>
      <c r="OYN21" s="41"/>
      <c r="OYO21" s="41"/>
      <c r="OYP21" s="41"/>
      <c r="OYQ21" s="41"/>
      <c r="OYR21" s="41"/>
      <c r="OYS21" s="41"/>
      <c r="OYT21" s="41"/>
      <c r="OYU21" s="41"/>
      <c r="OYV21" s="41"/>
      <c r="OYW21" s="41"/>
      <c r="OYX21" s="41"/>
      <c r="OYY21" s="41"/>
      <c r="OYZ21" s="41"/>
      <c r="OZA21" s="41"/>
      <c r="OZB21" s="41"/>
      <c r="OZC21" s="41"/>
      <c r="OZD21" s="41"/>
      <c r="OZE21" s="41"/>
      <c r="OZF21" s="41"/>
      <c r="OZG21" s="41"/>
      <c r="OZH21" s="41"/>
      <c r="OZI21" s="41"/>
      <c r="OZJ21" s="41"/>
      <c r="OZK21" s="41"/>
      <c r="OZL21" s="41"/>
      <c r="OZM21" s="41"/>
      <c r="OZN21" s="41"/>
      <c r="OZO21" s="41"/>
      <c r="OZP21" s="41"/>
      <c r="OZQ21" s="41"/>
      <c r="OZR21" s="41"/>
      <c r="OZS21" s="41"/>
      <c r="OZT21" s="41"/>
      <c r="OZU21" s="41"/>
      <c r="OZV21" s="41"/>
      <c r="OZW21" s="41"/>
      <c r="OZX21" s="41"/>
      <c r="OZY21" s="41"/>
      <c r="OZZ21" s="41"/>
      <c r="PAA21" s="41"/>
      <c r="PAB21" s="41"/>
      <c r="PAC21" s="41"/>
      <c r="PAD21" s="41"/>
      <c r="PAE21" s="41"/>
      <c r="PAF21" s="41"/>
      <c r="PAG21" s="41"/>
      <c r="PAH21" s="41"/>
      <c r="PAI21" s="41"/>
      <c r="PAJ21" s="41"/>
      <c r="PAK21" s="41"/>
      <c r="PAL21" s="41"/>
      <c r="PAM21" s="41"/>
      <c r="PAN21" s="41"/>
      <c r="PAO21" s="41"/>
      <c r="PAP21" s="41"/>
      <c r="PAQ21" s="41"/>
      <c r="PAR21" s="41"/>
      <c r="PAS21" s="41"/>
      <c r="PAT21" s="41"/>
      <c r="PAU21" s="41"/>
      <c r="PAV21" s="41"/>
      <c r="PAW21" s="41"/>
      <c r="PAX21" s="41"/>
      <c r="PAY21" s="41"/>
      <c r="PAZ21" s="41"/>
      <c r="PBA21" s="41"/>
      <c r="PBB21" s="41"/>
      <c r="PBC21" s="41"/>
      <c r="PBD21" s="41"/>
      <c r="PBE21" s="41"/>
      <c r="PBF21" s="41"/>
      <c r="PBG21" s="41"/>
      <c r="PBH21" s="41"/>
      <c r="PBI21" s="41"/>
      <c r="PBJ21" s="41"/>
      <c r="PBK21" s="41"/>
      <c r="PBL21" s="41"/>
      <c r="PBM21" s="41"/>
      <c r="PBN21" s="41"/>
      <c r="PBO21" s="41"/>
      <c r="PBP21" s="41"/>
      <c r="PBQ21" s="41"/>
      <c r="PBR21" s="41"/>
      <c r="PBS21" s="41"/>
      <c r="PBT21" s="41"/>
      <c r="PBU21" s="41"/>
      <c r="PBV21" s="41"/>
      <c r="PBW21" s="41"/>
      <c r="PBX21" s="41"/>
      <c r="PBY21" s="41"/>
      <c r="PBZ21" s="41"/>
      <c r="PCA21" s="41"/>
      <c r="PCB21" s="41"/>
      <c r="PCC21" s="41"/>
      <c r="PCD21" s="41"/>
      <c r="PCE21" s="41"/>
      <c r="PCF21" s="41"/>
      <c r="PCG21" s="41"/>
      <c r="PCH21" s="41"/>
      <c r="PCI21" s="41"/>
      <c r="PCJ21" s="41"/>
      <c r="PCK21" s="41"/>
      <c r="PCL21" s="41"/>
      <c r="PCM21" s="41"/>
      <c r="PCN21" s="41"/>
      <c r="PCO21" s="41"/>
      <c r="PCP21" s="41"/>
      <c r="PCQ21" s="41"/>
      <c r="PCR21" s="41"/>
      <c r="PCS21" s="41"/>
      <c r="PCT21" s="41"/>
      <c r="PCU21" s="41"/>
      <c r="PCV21" s="41"/>
      <c r="PCW21" s="41"/>
      <c r="PCX21" s="41"/>
      <c r="PCY21" s="41"/>
      <c r="PCZ21" s="41"/>
      <c r="PDA21" s="41"/>
      <c r="PDB21" s="41"/>
      <c r="PDC21" s="41"/>
      <c r="PDD21" s="41"/>
      <c r="PDE21" s="41"/>
      <c r="PDF21" s="41"/>
      <c r="PDG21" s="41"/>
      <c r="PDH21" s="41"/>
      <c r="PDI21" s="41"/>
      <c r="PDJ21" s="41"/>
      <c r="PDK21" s="41"/>
      <c r="PDL21" s="41"/>
      <c r="PDM21" s="41"/>
      <c r="PDN21" s="41"/>
      <c r="PDO21" s="41"/>
      <c r="PDP21" s="41"/>
      <c r="PDQ21" s="41"/>
      <c r="PDR21" s="41"/>
      <c r="PDS21" s="41"/>
      <c r="PDT21" s="41"/>
      <c r="PDU21" s="41"/>
      <c r="PDV21" s="41"/>
      <c r="PDW21" s="41"/>
      <c r="PDX21" s="41"/>
      <c r="PDY21" s="41"/>
      <c r="PDZ21" s="41"/>
      <c r="PEA21" s="41"/>
      <c r="PEB21" s="41"/>
      <c r="PEC21" s="41"/>
      <c r="PED21" s="41"/>
      <c r="PEE21" s="41"/>
      <c r="PEF21" s="41"/>
      <c r="PEG21" s="41"/>
      <c r="PEH21" s="41"/>
      <c r="PEI21" s="41"/>
      <c r="PEJ21" s="41"/>
      <c r="PEK21" s="41"/>
      <c r="PEL21" s="41"/>
      <c r="PEM21" s="41"/>
      <c r="PEN21" s="41"/>
      <c r="PEO21" s="41"/>
      <c r="PEP21" s="41"/>
      <c r="PEQ21" s="41"/>
      <c r="PER21" s="41"/>
      <c r="PES21" s="41"/>
      <c r="PET21" s="41"/>
      <c r="PEU21" s="41"/>
      <c r="PEV21" s="41"/>
      <c r="PEW21" s="41"/>
      <c r="PEX21" s="41"/>
      <c r="PEY21" s="41"/>
      <c r="PEZ21" s="41"/>
      <c r="PFA21" s="41"/>
      <c r="PFB21" s="41"/>
      <c r="PFC21" s="41"/>
      <c r="PFD21" s="41"/>
      <c r="PFE21" s="41"/>
      <c r="PFF21" s="41"/>
      <c r="PFG21" s="41"/>
      <c r="PFH21" s="41"/>
      <c r="PFI21" s="41"/>
      <c r="PFJ21" s="41"/>
      <c r="PFK21" s="41"/>
      <c r="PFL21" s="41"/>
      <c r="PFM21" s="41"/>
      <c r="PFN21" s="41"/>
      <c r="PFO21" s="41"/>
      <c r="PFP21" s="41"/>
      <c r="PFQ21" s="41"/>
      <c r="PFR21" s="41"/>
      <c r="PFS21" s="41"/>
      <c r="PFT21" s="41"/>
      <c r="PFU21" s="41"/>
      <c r="PFV21" s="41"/>
      <c r="PFW21" s="41"/>
      <c r="PFX21" s="41"/>
      <c r="PFY21" s="41"/>
      <c r="PFZ21" s="41"/>
      <c r="PGA21" s="41"/>
      <c r="PGB21" s="41"/>
      <c r="PGC21" s="41"/>
      <c r="PGD21" s="41"/>
      <c r="PGE21" s="41"/>
      <c r="PGF21" s="41"/>
      <c r="PGG21" s="41"/>
      <c r="PGH21" s="41"/>
      <c r="PGI21" s="41"/>
      <c r="PGJ21" s="41"/>
      <c r="PGK21" s="41"/>
      <c r="PGL21" s="41"/>
      <c r="PGM21" s="41"/>
      <c r="PGN21" s="41"/>
      <c r="PGO21" s="41"/>
      <c r="PGP21" s="41"/>
      <c r="PGQ21" s="41"/>
      <c r="PGR21" s="41"/>
      <c r="PGS21" s="41"/>
      <c r="PGT21" s="41"/>
      <c r="PGU21" s="41"/>
      <c r="PGV21" s="41"/>
      <c r="PGW21" s="41"/>
      <c r="PGX21" s="41"/>
      <c r="PGY21" s="41"/>
      <c r="PGZ21" s="41"/>
      <c r="PHA21" s="41"/>
      <c r="PHB21" s="41"/>
      <c r="PHC21" s="41"/>
      <c r="PHD21" s="41"/>
      <c r="PHE21" s="41"/>
      <c r="PHF21" s="41"/>
      <c r="PHG21" s="41"/>
      <c r="PHH21" s="41"/>
      <c r="PHI21" s="41"/>
      <c r="PHJ21" s="41"/>
      <c r="PHK21" s="41"/>
      <c r="PHL21" s="41"/>
      <c r="PHM21" s="41"/>
      <c r="PHN21" s="41"/>
      <c r="PHO21" s="41"/>
      <c r="PHP21" s="41"/>
      <c r="PHQ21" s="41"/>
      <c r="PHR21" s="41"/>
      <c r="PHS21" s="41"/>
      <c r="PHT21" s="41"/>
      <c r="PHU21" s="41"/>
      <c r="PHV21" s="41"/>
      <c r="PHW21" s="41"/>
      <c r="PHX21" s="41"/>
      <c r="PHY21" s="41"/>
      <c r="PHZ21" s="41"/>
      <c r="PIA21" s="41"/>
      <c r="PIB21" s="41"/>
      <c r="PIC21" s="41"/>
      <c r="PID21" s="41"/>
      <c r="PIE21" s="41"/>
      <c r="PIF21" s="41"/>
      <c r="PIG21" s="41"/>
      <c r="PIH21" s="41"/>
      <c r="PII21" s="41"/>
      <c r="PIJ21" s="41"/>
      <c r="PIK21" s="41"/>
      <c r="PIL21" s="41"/>
      <c r="PIM21" s="41"/>
      <c r="PIN21" s="41"/>
      <c r="PIO21" s="41"/>
      <c r="PIP21" s="41"/>
      <c r="PIQ21" s="41"/>
      <c r="PIR21" s="41"/>
      <c r="PIS21" s="41"/>
      <c r="PIT21" s="41"/>
      <c r="PIU21" s="41"/>
      <c r="PIV21" s="41"/>
      <c r="PIW21" s="41"/>
      <c r="PIX21" s="41"/>
      <c r="PIY21" s="41"/>
      <c r="PIZ21" s="41"/>
      <c r="PJA21" s="41"/>
      <c r="PJB21" s="41"/>
      <c r="PJC21" s="41"/>
      <c r="PJD21" s="41"/>
      <c r="PJE21" s="41"/>
      <c r="PJF21" s="41"/>
      <c r="PJG21" s="41"/>
      <c r="PJH21" s="41"/>
      <c r="PJI21" s="41"/>
      <c r="PJJ21" s="41"/>
      <c r="PJK21" s="41"/>
      <c r="PJL21" s="41"/>
      <c r="PJM21" s="41"/>
      <c r="PJN21" s="41"/>
      <c r="PJO21" s="41"/>
      <c r="PJP21" s="41"/>
      <c r="PJQ21" s="41"/>
      <c r="PJR21" s="41"/>
      <c r="PJS21" s="41"/>
      <c r="PJT21" s="41"/>
      <c r="PJU21" s="41"/>
      <c r="PJV21" s="41"/>
      <c r="PJW21" s="41"/>
      <c r="PJX21" s="41"/>
      <c r="PJY21" s="41"/>
      <c r="PJZ21" s="41"/>
      <c r="PKA21" s="41"/>
      <c r="PKB21" s="41"/>
      <c r="PKC21" s="41"/>
      <c r="PKD21" s="41"/>
      <c r="PKE21" s="41"/>
      <c r="PKF21" s="41"/>
      <c r="PKG21" s="41"/>
      <c r="PKH21" s="41"/>
      <c r="PKI21" s="41"/>
      <c r="PKJ21" s="41"/>
      <c r="PKK21" s="41"/>
      <c r="PKL21" s="41"/>
      <c r="PKM21" s="41"/>
      <c r="PKN21" s="41"/>
      <c r="PKO21" s="41"/>
      <c r="PKP21" s="41"/>
      <c r="PKQ21" s="41"/>
      <c r="PKR21" s="41"/>
      <c r="PKS21" s="41"/>
      <c r="PKT21" s="41"/>
      <c r="PKU21" s="41"/>
      <c r="PKV21" s="41"/>
      <c r="PKW21" s="41"/>
      <c r="PKX21" s="41"/>
      <c r="PKY21" s="41"/>
      <c r="PKZ21" s="41"/>
      <c r="PLA21" s="41"/>
      <c r="PLB21" s="41"/>
      <c r="PLC21" s="41"/>
      <c r="PLD21" s="41"/>
      <c r="PLE21" s="41"/>
      <c r="PLF21" s="41"/>
      <c r="PLG21" s="41"/>
      <c r="PLH21" s="41"/>
      <c r="PLI21" s="41"/>
      <c r="PLJ21" s="41"/>
      <c r="PLK21" s="41"/>
      <c r="PLL21" s="41"/>
      <c r="PLM21" s="41"/>
      <c r="PLN21" s="41"/>
      <c r="PLO21" s="41"/>
      <c r="PLP21" s="41"/>
      <c r="PLQ21" s="41"/>
      <c r="PLR21" s="41"/>
      <c r="PLS21" s="41"/>
      <c r="PLT21" s="41"/>
      <c r="PLU21" s="41"/>
      <c r="PLV21" s="41"/>
      <c r="PLW21" s="41"/>
      <c r="PLX21" s="41"/>
      <c r="PLY21" s="41"/>
      <c r="PLZ21" s="41"/>
      <c r="PMA21" s="41"/>
      <c r="PMB21" s="41"/>
      <c r="PMC21" s="41"/>
      <c r="PMD21" s="41"/>
      <c r="PME21" s="41"/>
      <c r="PMF21" s="41"/>
      <c r="PMG21" s="41"/>
      <c r="PMH21" s="41"/>
      <c r="PMI21" s="41"/>
      <c r="PMJ21" s="41"/>
      <c r="PMK21" s="41"/>
      <c r="PML21" s="41"/>
      <c r="PMM21" s="41"/>
      <c r="PMN21" s="41"/>
      <c r="PMO21" s="41"/>
      <c r="PMP21" s="41"/>
      <c r="PMQ21" s="41"/>
      <c r="PMR21" s="41"/>
      <c r="PMS21" s="41"/>
      <c r="PMT21" s="41"/>
      <c r="PMU21" s="41"/>
      <c r="PMV21" s="41"/>
      <c r="PMW21" s="41"/>
      <c r="PMX21" s="41"/>
      <c r="PMY21" s="41"/>
      <c r="PMZ21" s="41"/>
      <c r="PNA21" s="41"/>
      <c r="PNB21" s="41"/>
      <c r="PNC21" s="41"/>
      <c r="PND21" s="41"/>
      <c r="PNE21" s="41"/>
      <c r="PNF21" s="41"/>
      <c r="PNG21" s="41"/>
      <c r="PNH21" s="41"/>
      <c r="PNI21" s="41"/>
      <c r="PNJ21" s="41"/>
      <c r="PNK21" s="41"/>
      <c r="PNL21" s="41"/>
      <c r="PNM21" s="41"/>
      <c r="PNN21" s="41"/>
      <c r="PNO21" s="41"/>
      <c r="PNP21" s="41"/>
      <c r="PNQ21" s="41"/>
      <c r="PNR21" s="41"/>
      <c r="PNS21" s="41"/>
      <c r="PNT21" s="41"/>
      <c r="PNU21" s="41"/>
      <c r="PNV21" s="41"/>
      <c r="PNW21" s="41"/>
      <c r="PNX21" s="41"/>
      <c r="PNY21" s="41"/>
      <c r="PNZ21" s="41"/>
      <c r="POA21" s="41"/>
      <c r="POB21" s="41"/>
      <c r="POC21" s="41"/>
      <c r="POD21" s="41"/>
      <c r="POE21" s="41"/>
      <c r="POF21" s="41"/>
      <c r="POG21" s="41"/>
      <c r="POH21" s="41"/>
      <c r="POI21" s="41"/>
      <c r="POJ21" s="41"/>
      <c r="POK21" s="41"/>
      <c r="POL21" s="41"/>
      <c r="POM21" s="41"/>
      <c r="PON21" s="41"/>
      <c r="POO21" s="41"/>
      <c r="POP21" s="41"/>
      <c r="POQ21" s="41"/>
      <c r="POR21" s="41"/>
      <c r="POS21" s="41"/>
      <c r="POT21" s="41"/>
      <c r="POU21" s="41"/>
      <c r="POV21" s="41"/>
      <c r="POW21" s="41"/>
      <c r="POX21" s="41"/>
      <c r="POY21" s="41"/>
      <c r="POZ21" s="41"/>
      <c r="PPA21" s="41"/>
      <c r="PPB21" s="41"/>
      <c r="PPC21" s="41"/>
      <c r="PPD21" s="41"/>
      <c r="PPE21" s="41"/>
      <c r="PPF21" s="41"/>
      <c r="PPG21" s="41"/>
      <c r="PPH21" s="41"/>
      <c r="PPI21" s="41"/>
      <c r="PPJ21" s="41"/>
      <c r="PPK21" s="41"/>
      <c r="PPL21" s="41"/>
      <c r="PPM21" s="41"/>
      <c r="PPN21" s="41"/>
      <c r="PPO21" s="41"/>
      <c r="PPP21" s="41"/>
      <c r="PPQ21" s="41"/>
      <c r="PPR21" s="41"/>
      <c r="PPS21" s="41"/>
      <c r="PPT21" s="41"/>
      <c r="PPU21" s="41"/>
      <c r="PPV21" s="41"/>
      <c r="PPW21" s="41"/>
      <c r="PPX21" s="41"/>
      <c r="PPY21" s="41"/>
      <c r="PPZ21" s="41"/>
      <c r="PQA21" s="41"/>
      <c r="PQB21" s="41"/>
      <c r="PQC21" s="41"/>
      <c r="PQD21" s="41"/>
      <c r="PQE21" s="41"/>
      <c r="PQF21" s="41"/>
      <c r="PQG21" s="41"/>
      <c r="PQH21" s="41"/>
      <c r="PQI21" s="41"/>
      <c r="PQJ21" s="41"/>
      <c r="PQK21" s="41"/>
      <c r="PQL21" s="41"/>
      <c r="PQM21" s="41"/>
      <c r="PQN21" s="41"/>
      <c r="PQO21" s="41"/>
      <c r="PQP21" s="41"/>
      <c r="PQQ21" s="41"/>
      <c r="PQR21" s="41"/>
      <c r="PQS21" s="41"/>
      <c r="PQT21" s="41"/>
      <c r="PQU21" s="41"/>
      <c r="PQV21" s="41"/>
      <c r="PQW21" s="41"/>
      <c r="PQX21" s="41"/>
      <c r="PQY21" s="41"/>
      <c r="PQZ21" s="41"/>
      <c r="PRA21" s="41"/>
      <c r="PRB21" s="41"/>
      <c r="PRC21" s="41"/>
      <c r="PRD21" s="41"/>
      <c r="PRE21" s="41"/>
      <c r="PRF21" s="41"/>
      <c r="PRG21" s="41"/>
      <c r="PRH21" s="41"/>
      <c r="PRI21" s="41"/>
      <c r="PRJ21" s="41"/>
      <c r="PRK21" s="41"/>
      <c r="PRL21" s="41"/>
      <c r="PRM21" s="41"/>
      <c r="PRN21" s="41"/>
      <c r="PRO21" s="41"/>
      <c r="PRP21" s="41"/>
      <c r="PRQ21" s="41"/>
      <c r="PRR21" s="41"/>
      <c r="PRS21" s="41"/>
      <c r="PRT21" s="41"/>
      <c r="PRU21" s="41"/>
      <c r="PRV21" s="41"/>
      <c r="PRW21" s="41"/>
      <c r="PRX21" s="41"/>
      <c r="PRY21" s="41"/>
      <c r="PRZ21" s="41"/>
      <c r="PSA21" s="41"/>
      <c r="PSB21" s="41"/>
      <c r="PSC21" s="41"/>
      <c r="PSD21" s="41"/>
      <c r="PSE21" s="41"/>
      <c r="PSF21" s="41"/>
      <c r="PSG21" s="41"/>
      <c r="PSH21" s="41"/>
      <c r="PSI21" s="41"/>
      <c r="PSJ21" s="41"/>
      <c r="PSK21" s="41"/>
      <c r="PSL21" s="41"/>
      <c r="PSM21" s="41"/>
      <c r="PSN21" s="41"/>
      <c r="PSO21" s="41"/>
      <c r="PSP21" s="41"/>
      <c r="PSQ21" s="41"/>
      <c r="PSR21" s="41"/>
      <c r="PSS21" s="41"/>
      <c r="PST21" s="41"/>
      <c r="PSU21" s="41"/>
      <c r="PSV21" s="41"/>
      <c r="PSW21" s="41"/>
      <c r="PSX21" s="41"/>
      <c r="PSY21" s="41"/>
      <c r="PSZ21" s="41"/>
      <c r="PTA21" s="41"/>
      <c r="PTB21" s="41"/>
      <c r="PTC21" s="41"/>
      <c r="PTD21" s="41"/>
      <c r="PTE21" s="41"/>
      <c r="PTF21" s="41"/>
      <c r="PTG21" s="41"/>
      <c r="PTH21" s="41"/>
      <c r="PTI21" s="41"/>
      <c r="PTJ21" s="41"/>
      <c r="PTK21" s="41"/>
      <c r="PTL21" s="41"/>
      <c r="PTM21" s="41"/>
      <c r="PTN21" s="41"/>
      <c r="PTO21" s="41"/>
      <c r="PTP21" s="41"/>
      <c r="PTQ21" s="41"/>
      <c r="PTR21" s="41"/>
      <c r="PTS21" s="41"/>
      <c r="PTT21" s="41"/>
      <c r="PTU21" s="41"/>
      <c r="PTV21" s="41"/>
      <c r="PTW21" s="41"/>
      <c r="PTX21" s="41"/>
      <c r="PTY21" s="41"/>
      <c r="PTZ21" s="41"/>
      <c r="PUA21" s="41"/>
      <c r="PUB21" s="41"/>
      <c r="PUC21" s="41"/>
      <c r="PUD21" s="41"/>
      <c r="PUE21" s="41"/>
      <c r="PUF21" s="41"/>
      <c r="PUG21" s="41"/>
      <c r="PUH21" s="41"/>
      <c r="PUI21" s="41"/>
      <c r="PUJ21" s="41"/>
      <c r="PUK21" s="41"/>
      <c r="PUL21" s="41"/>
      <c r="PUM21" s="41"/>
      <c r="PUN21" s="41"/>
      <c r="PUO21" s="41"/>
      <c r="PUP21" s="41"/>
      <c r="PUQ21" s="41"/>
      <c r="PUR21" s="41"/>
      <c r="PUS21" s="41"/>
      <c r="PUT21" s="41"/>
      <c r="PUU21" s="41"/>
      <c r="PUV21" s="41"/>
      <c r="PUW21" s="41"/>
      <c r="PUX21" s="41"/>
      <c r="PUY21" s="41"/>
      <c r="PUZ21" s="41"/>
      <c r="PVA21" s="41"/>
      <c r="PVB21" s="41"/>
      <c r="PVC21" s="41"/>
      <c r="PVD21" s="41"/>
      <c r="PVE21" s="41"/>
      <c r="PVF21" s="41"/>
      <c r="PVG21" s="41"/>
      <c r="PVH21" s="41"/>
      <c r="PVI21" s="41"/>
      <c r="PVJ21" s="41"/>
      <c r="PVK21" s="41"/>
      <c r="PVL21" s="41"/>
      <c r="PVM21" s="41"/>
      <c r="PVN21" s="41"/>
      <c r="PVO21" s="41"/>
      <c r="PVP21" s="41"/>
      <c r="PVQ21" s="41"/>
      <c r="PVR21" s="41"/>
      <c r="PVS21" s="41"/>
      <c r="PVT21" s="41"/>
      <c r="PVU21" s="41"/>
      <c r="PVV21" s="41"/>
      <c r="PVW21" s="41"/>
      <c r="PVX21" s="41"/>
      <c r="PVY21" s="41"/>
      <c r="PVZ21" s="41"/>
      <c r="PWA21" s="41"/>
      <c r="PWB21" s="41"/>
      <c r="PWC21" s="41"/>
      <c r="PWD21" s="41"/>
      <c r="PWE21" s="41"/>
      <c r="PWF21" s="41"/>
      <c r="PWG21" s="41"/>
      <c r="PWH21" s="41"/>
      <c r="PWI21" s="41"/>
      <c r="PWJ21" s="41"/>
      <c r="PWK21" s="41"/>
      <c r="PWL21" s="41"/>
      <c r="PWM21" s="41"/>
      <c r="PWN21" s="41"/>
      <c r="PWO21" s="41"/>
      <c r="PWP21" s="41"/>
      <c r="PWQ21" s="41"/>
      <c r="PWR21" s="41"/>
      <c r="PWS21" s="41"/>
      <c r="PWT21" s="41"/>
      <c r="PWU21" s="41"/>
      <c r="PWV21" s="41"/>
      <c r="PWW21" s="41"/>
      <c r="PWX21" s="41"/>
      <c r="PWY21" s="41"/>
      <c r="PWZ21" s="41"/>
      <c r="PXA21" s="41"/>
      <c r="PXB21" s="41"/>
      <c r="PXC21" s="41"/>
      <c r="PXD21" s="41"/>
      <c r="PXE21" s="41"/>
      <c r="PXF21" s="41"/>
      <c r="PXG21" s="41"/>
      <c r="PXH21" s="41"/>
      <c r="PXI21" s="41"/>
      <c r="PXJ21" s="41"/>
      <c r="PXK21" s="41"/>
      <c r="PXL21" s="41"/>
      <c r="PXM21" s="41"/>
      <c r="PXN21" s="41"/>
      <c r="PXO21" s="41"/>
      <c r="PXP21" s="41"/>
      <c r="PXQ21" s="41"/>
      <c r="PXR21" s="41"/>
      <c r="PXS21" s="41"/>
      <c r="PXT21" s="41"/>
      <c r="PXU21" s="41"/>
      <c r="PXV21" s="41"/>
      <c r="PXW21" s="41"/>
      <c r="PXX21" s="41"/>
      <c r="PXY21" s="41"/>
      <c r="PXZ21" s="41"/>
      <c r="PYA21" s="41"/>
      <c r="PYB21" s="41"/>
      <c r="PYC21" s="41"/>
      <c r="PYD21" s="41"/>
      <c r="PYE21" s="41"/>
      <c r="PYF21" s="41"/>
      <c r="PYG21" s="41"/>
      <c r="PYH21" s="41"/>
      <c r="PYI21" s="41"/>
      <c r="PYJ21" s="41"/>
      <c r="PYK21" s="41"/>
      <c r="PYL21" s="41"/>
      <c r="PYM21" s="41"/>
      <c r="PYN21" s="41"/>
      <c r="PYO21" s="41"/>
      <c r="PYP21" s="41"/>
      <c r="PYQ21" s="41"/>
      <c r="PYR21" s="41"/>
      <c r="PYS21" s="41"/>
      <c r="PYT21" s="41"/>
      <c r="PYU21" s="41"/>
      <c r="PYV21" s="41"/>
      <c r="PYW21" s="41"/>
      <c r="PYX21" s="41"/>
      <c r="PYY21" s="41"/>
      <c r="PYZ21" s="41"/>
      <c r="PZA21" s="41"/>
      <c r="PZB21" s="41"/>
      <c r="PZC21" s="41"/>
      <c r="PZD21" s="41"/>
      <c r="PZE21" s="41"/>
      <c r="PZF21" s="41"/>
      <c r="PZG21" s="41"/>
      <c r="PZH21" s="41"/>
      <c r="PZI21" s="41"/>
      <c r="PZJ21" s="41"/>
      <c r="PZK21" s="41"/>
      <c r="PZL21" s="41"/>
      <c r="PZM21" s="41"/>
      <c r="PZN21" s="41"/>
      <c r="PZO21" s="41"/>
      <c r="PZP21" s="41"/>
      <c r="PZQ21" s="41"/>
      <c r="PZR21" s="41"/>
      <c r="PZS21" s="41"/>
      <c r="PZT21" s="41"/>
      <c r="PZU21" s="41"/>
      <c r="PZV21" s="41"/>
      <c r="PZW21" s="41"/>
      <c r="PZX21" s="41"/>
      <c r="PZY21" s="41"/>
      <c r="PZZ21" s="41"/>
      <c r="QAA21" s="41"/>
      <c r="QAB21" s="41"/>
      <c r="QAC21" s="41"/>
      <c r="QAD21" s="41"/>
      <c r="QAE21" s="41"/>
      <c r="QAF21" s="41"/>
      <c r="QAG21" s="41"/>
      <c r="QAH21" s="41"/>
      <c r="QAI21" s="41"/>
      <c r="QAJ21" s="41"/>
      <c r="QAK21" s="41"/>
      <c r="QAL21" s="41"/>
      <c r="QAM21" s="41"/>
      <c r="QAN21" s="41"/>
      <c r="QAO21" s="41"/>
      <c r="QAP21" s="41"/>
      <c r="QAQ21" s="41"/>
      <c r="QAR21" s="41"/>
      <c r="QAS21" s="41"/>
      <c r="QAT21" s="41"/>
      <c r="QAU21" s="41"/>
      <c r="QAV21" s="41"/>
      <c r="QAW21" s="41"/>
      <c r="QAX21" s="41"/>
      <c r="QAY21" s="41"/>
      <c r="QAZ21" s="41"/>
      <c r="QBA21" s="41"/>
      <c r="QBB21" s="41"/>
      <c r="QBC21" s="41"/>
      <c r="QBD21" s="41"/>
      <c r="QBE21" s="41"/>
      <c r="QBF21" s="41"/>
      <c r="QBG21" s="41"/>
      <c r="QBH21" s="41"/>
      <c r="QBI21" s="41"/>
      <c r="QBJ21" s="41"/>
      <c r="QBK21" s="41"/>
      <c r="QBL21" s="41"/>
      <c r="QBM21" s="41"/>
      <c r="QBN21" s="41"/>
      <c r="QBO21" s="41"/>
      <c r="QBP21" s="41"/>
      <c r="QBQ21" s="41"/>
      <c r="QBR21" s="41"/>
      <c r="QBS21" s="41"/>
      <c r="QBT21" s="41"/>
      <c r="QBU21" s="41"/>
      <c r="QBV21" s="41"/>
      <c r="QBW21" s="41"/>
      <c r="QBX21" s="41"/>
      <c r="QBY21" s="41"/>
      <c r="QBZ21" s="41"/>
      <c r="QCA21" s="41"/>
      <c r="QCB21" s="41"/>
      <c r="QCC21" s="41"/>
      <c r="QCD21" s="41"/>
      <c r="QCE21" s="41"/>
      <c r="QCF21" s="41"/>
      <c r="QCG21" s="41"/>
      <c r="QCH21" s="41"/>
      <c r="QCI21" s="41"/>
      <c r="QCJ21" s="41"/>
      <c r="QCK21" s="41"/>
      <c r="QCL21" s="41"/>
      <c r="QCM21" s="41"/>
      <c r="QCN21" s="41"/>
      <c r="QCO21" s="41"/>
      <c r="QCP21" s="41"/>
      <c r="QCQ21" s="41"/>
      <c r="QCR21" s="41"/>
      <c r="QCS21" s="41"/>
      <c r="QCT21" s="41"/>
      <c r="QCU21" s="41"/>
      <c r="QCV21" s="41"/>
      <c r="QCW21" s="41"/>
      <c r="QCX21" s="41"/>
      <c r="QCY21" s="41"/>
      <c r="QCZ21" s="41"/>
      <c r="QDA21" s="41"/>
      <c r="QDB21" s="41"/>
      <c r="QDC21" s="41"/>
      <c r="QDD21" s="41"/>
      <c r="QDE21" s="41"/>
      <c r="QDF21" s="41"/>
      <c r="QDG21" s="41"/>
      <c r="QDH21" s="41"/>
      <c r="QDI21" s="41"/>
      <c r="QDJ21" s="41"/>
      <c r="QDK21" s="41"/>
      <c r="QDL21" s="41"/>
      <c r="QDM21" s="41"/>
      <c r="QDN21" s="41"/>
      <c r="QDO21" s="41"/>
      <c r="QDP21" s="41"/>
      <c r="QDQ21" s="41"/>
      <c r="QDR21" s="41"/>
      <c r="QDS21" s="41"/>
      <c r="QDT21" s="41"/>
      <c r="QDU21" s="41"/>
      <c r="QDV21" s="41"/>
      <c r="QDW21" s="41"/>
      <c r="QDX21" s="41"/>
      <c r="QDY21" s="41"/>
      <c r="QDZ21" s="41"/>
      <c r="QEA21" s="41"/>
      <c r="QEB21" s="41"/>
      <c r="QEC21" s="41"/>
      <c r="QED21" s="41"/>
      <c r="QEE21" s="41"/>
      <c r="QEF21" s="41"/>
      <c r="QEG21" s="41"/>
      <c r="QEH21" s="41"/>
      <c r="QEI21" s="41"/>
      <c r="QEJ21" s="41"/>
      <c r="QEK21" s="41"/>
      <c r="QEL21" s="41"/>
      <c r="QEM21" s="41"/>
      <c r="QEN21" s="41"/>
      <c r="QEO21" s="41"/>
      <c r="QEP21" s="41"/>
      <c r="QEQ21" s="41"/>
      <c r="QER21" s="41"/>
      <c r="QES21" s="41"/>
      <c r="QET21" s="41"/>
      <c r="QEU21" s="41"/>
      <c r="QEV21" s="41"/>
      <c r="QEW21" s="41"/>
      <c r="QEX21" s="41"/>
      <c r="QEY21" s="41"/>
      <c r="QEZ21" s="41"/>
      <c r="QFA21" s="41"/>
      <c r="QFB21" s="41"/>
      <c r="QFC21" s="41"/>
      <c r="QFD21" s="41"/>
      <c r="QFE21" s="41"/>
      <c r="QFF21" s="41"/>
      <c r="QFG21" s="41"/>
      <c r="QFH21" s="41"/>
      <c r="QFI21" s="41"/>
      <c r="QFJ21" s="41"/>
      <c r="QFK21" s="41"/>
      <c r="QFL21" s="41"/>
      <c r="QFM21" s="41"/>
      <c r="QFN21" s="41"/>
      <c r="QFO21" s="41"/>
      <c r="QFP21" s="41"/>
      <c r="QFQ21" s="41"/>
      <c r="QFR21" s="41"/>
      <c r="QFS21" s="41"/>
      <c r="QFT21" s="41"/>
      <c r="QFU21" s="41"/>
      <c r="QFV21" s="41"/>
      <c r="QFW21" s="41"/>
      <c r="QFX21" s="41"/>
      <c r="QFY21" s="41"/>
      <c r="QFZ21" s="41"/>
      <c r="QGA21" s="41"/>
      <c r="QGB21" s="41"/>
      <c r="QGC21" s="41"/>
      <c r="QGD21" s="41"/>
      <c r="QGE21" s="41"/>
      <c r="QGF21" s="41"/>
      <c r="QGG21" s="41"/>
      <c r="QGH21" s="41"/>
      <c r="QGI21" s="41"/>
      <c r="QGJ21" s="41"/>
      <c r="QGK21" s="41"/>
      <c r="QGL21" s="41"/>
      <c r="QGM21" s="41"/>
      <c r="QGN21" s="41"/>
      <c r="QGO21" s="41"/>
      <c r="QGP21" s="41"/>
      <c r="QGQ21" s="41"/>
      <c r="QGR21" s="41"/>
      <c r="QGS21" s="41"/>
      <c r="QGT21" s="41"/>
      <c r="QGU21" s="41"/>
      <c r="QGV21" s="41"/>
      <c r="QGW21" s="41"/>
      <c r="QGX21" s="41"/>
      <c r="QGY21" s="41"/>
      <c r="QGZ21" s="41"/>
      <c r="QHA21" s="41"/>
      <c r="QHB21" s="41"/>
      <c r="QHC21" s="41"/>
      <c r="QHD21" s="41"/>
      <c r="QHE21" s="41"/>
      <c r="QHF21" s="41"/>
      <c r="QHG21" s="41"/>
      <c r="QHH21" s="41"/>
      <c r="QHI21" s="41"/>
      <c r="QHJ21" s="41"/>
      <c r="QHK21" s="41"/>
      <c r="QHL21" s="41"/>
      <c r="QHM21" s="41"/>
      <c r="QHN21" s="41"/>
      <c r="QHO21" s="41"/>
      <c r="QHP21" s="41"/>
      <c r="QHQ21" s="41"/>
      <c r="QHR21" s="41"/>
      <c r="QHS21" s="41"/>
      <c r="QHT21" s="41"/>
      <c r="QHU21" s="41"/>
      <c r="QHV21" s="41"/>
      <c r="QHW21" s="41"/>
      <c r="QHX21" s="41"/>
      <c r="QHY21" s="41"/>
      <c r="QHZ21" s="41"/>
      <c r="QIA21" s="41"/>
      <c r="QIB21" s="41"/>
      <c r="QIC21" s="41"/>
      <c r="QID21" s="41"/>
      <c r="QIE21" s="41"/>
      <c r="QIF21" s="41"/>
      <c r="QIG21" s="41"/>
      <c r="QIH21" s="41"/>
      <c r="QII21" s="41"/>
      <c r="QIJ21" s="41"/>
      <c r="QIK21" s="41"/>
      <c r="QIL21" s="41"/>
      <c r="QIM21" s="41"/>
      <c r="QIN21" s="41"/>
      <c r="QIO21" s="41"/>
      <c r="QIP21" s="41"/>
      <c r="QIQ21" s="41"/>
      <c r="QIR21" s="41"/>
      <c r="QIS21" s="41"/>
      <c r="QIT21" s="41"/>
      <c r="QIU21" s="41"/>
      <c r="QIV21" s="41"/>
      <c r="QIW21" s="41"/>
      <c r="QIX21" s="41"/>
      <c r="QIY21" s="41"/>
      <c r="QIZ21" s="41"/>
      <c r="QJA21" s="41"/>
      <c r="QJB21" s="41"/>
      <c r="QJC21" s="41"/>
      <c r="QJD21" s="41"/>
      <c r="QJE21" s="41"/>
      <c r="QJF21" s="41"/>
      <c r="QJG21" s="41"/>
      <c r="QJH21" s="41"/>
      <c r="QJI21" s="41"/>
      <c r="QJJ21" s="41"/>
      <c r="QJK21" s="41"/>
      <c r="QJL21" s="41"/>
      <c r="QJM21" s="41"/>
      <c r="QJN21" s="41"/>
      <c r="QJO21" s="41"/>
      <c r="QJP21" s="41"/>
      <c r="QJQ21" s="41"/>
      <c r="QJR21" s="41"/>
      <c r="QJS21" s="41"/>
      <c r="QJT21" s="41"/>
      <c r="QJU21" s="41"/>
      <c r="QJV21" s="41"/>
      <c r="QJW21" s="41"/>
      <c r="QJX21" s="41"/>
      <c r="QJY21" s="41"/>
      <c r="QJZ21" s="41"/>
      <c r="QKA21" s="41"/>
      <c r="QKB21" s="41"/>
      <c r="QKC21" s="41"/>
      <c r="QKD21" s="41"/>
      <c r="QKE21" s="41"/>
      <c r="QKF21" s="41"/>
      <c r="QKG21" s="41"/>
      <c r="QKH21" s="41"/>
      <c r="QKI21" s="41"/>
      <c r="QKJ21" s="41"/>
      <c r="QKK21" s="41"/>
      <c r="QKL21" s="41"/>
      <c r="QKM21" s="41"/>
      <c r="QKN21" s="41"/>
      <c r="QKO21" s="41"/>
      <c r="QKP21" s="41"/>
      <c r="QKQ21" s="41"/>
      <c r="QKR21" s="41"/>
      <c r="QKS21" s="41"/>
      <c r="QKT21" s="41"/>
      <c r="QKU21" s="41"/>
      <c r="QKV21" s="41"/>
      <c r="QKW21" s="41"/>
      <c r="QKX21" s="41"/>
      <c r="QKY21" s="41"/>
      <c r="QKZ21" s="41"/>
      <c r="QLA21" s="41"/>
      <c r="QLB21" s="41"/>
      <c r="QLC21" s="41"/>
      <c r="QLD21" s="41"/>
      <c r="QLE21" s="41"/>
      <c r="QLF21" s="41"/>
      <c r="QLG21" s="41"/>
      <c r="QLH21" s="41"/>
      <c r="QLI21" s="41"/>
      <c r="QLJ21" s="41"/>
      <c r="QLK21" s="41"/>
      <c r="QLL21" s="41"/>
      <c r="QLM21" s="41"/>
      <c r="QLN21" s="41"/>
      <c r="QLO21" s="41"/>
      <c r="QLP21" s="41"/>
      <c r="QLQ21" s="41"/>
      <c r="QLR21" s="41"/>
      <c r="QLS21" s="41"/>
      <c r="QLT21" s="41"/>
      <c r="QLU21" s="41"/>
      <c r="QLV21" s="41"/>
      <c r="QLW21" s="41"/>
      <c r="QLX21" s="41"/>
      <c r="QLY21" s="41"/>
      <c r="QLZ21" s="41"/>
      <c r="QMA21" s="41"/>
      <c r="QMB21" s="41"/>
      <c r="QMC21" s="41"/>
      <c r="QMD21" s="41"/>
      <c r="QME21" s="41"/>
      <c r="QMF21" s="41"/>
      <c r="QMG21" s="41"/>
      <c r="QMH21" s="41"/>
      <c r="QMI21" s="41"/>
      <c r="QMJ21" s="41"/>
      <c r="QMK21" s="41"/>
      <c r="QML21" s="41"/>
      <c r="QMM21" s="41"/>
      <c r="QMN21" s="41"/>
      <c r="QMO21" s="41"/>
      <c r="QMP21" s="41"/>
      <c r="QMQ21" s="41"/>
      <c r="QMR21" s="41"/>
      <c r="QMS21" s="41"/>
      <c r="QMT21" s="41"/>
      <c r="QMU21" s="41"/>
      <c r="QMV21" s="41"/>
      <c r="QMW21" s="41"/>
      <c r="QMX21" s="41"/>
      <c r="QMY21" s="41"/>
      <c r="QMZ21" s="41"/>
      <c r="QNA21" s="41"/>
      <c r="QNB21" s="41"/>
      <c r="QNC21" s="41"/>
      <c r="QND21" s="41"/>
      <c r="QNE21" s="41"/>
      <c r="QNF21" s="41"/>
      <c r="QNG21" s="41"/>
      <c r="QNH21" s="41"/>
      <c r="QNI21" s="41"/>
      <c r="QNJ21" s="41"/>
      <c r="QNK21" s="41"/>
      <c r="QNL21" s="41"/>
      <c r="QNM21" s="41"/>
      <c r="QNN21" s="41"/>
      <c r="QNO21" s="41"/>
      <c r="QNP21" s="41"/>
      <c r="QNQ21" s="41"/>
      <c r="QNR21" s="41"/>
      <c r="QNS21" s="41"/>
      <c r="QNT21" s="41"/>
      <c r="QNU21" s="41"/>
      <c r="QNV21" s="41"/>
      <c r="QNW21" s="41"/>
      <c r="QNX21" s="41"/>
      <c r="QNY21" s="41"/>
      <c r="QNZ21" s="41"/>
      <c r="QOA21" s="41"/>
      <c r="QOB21" s="41"/>
      <c r="QOC21" s="41"/>
      <c r="QOD21" s="41"/>
      <c r="QOE21" s="41"/>
      <c r="QOF21" s="41"/>
      <c r="QOG21" s="41"/>
      <c r="QOH21" s="41"/>
      <c r="QOI21" s="41"/>
      <c r="QOJ21" s="41"/>
      <c r="QOK21" s="41"/>
      <c r="QOL21" s="41"/>
      <c r="QOM21" s="41"/>
      <c r="QON21" s="41"/>
      <c r="QOO21" s="41"/>
      <c r="QOP21" s="41"/>
      <c r="QOQ21" s="41"/>
      <c r="QOR21" s="41"/>
      <c r="QOS21" s="41"/>
      <c r="QOT21" s="41"/>
      <c r="QOU21" s="41"/>
      <c r="QOV21" s="41"/>
      <c r="QOW21" s="41"/>
      <c r="QOX21" s="41"/>
      <c r="QOY21" s="41"/>
      <c r="QOZ21" s="41"/>
      <c r="QPA21" s="41"/>
      <c r="QPB21" s="41"/>
      <c r="QPC21" s="41"/>
      <c r="QPD21" s="41"/>
      <c r="QPE21" s="41"/>
      <c r="QPF21" s="41"/>
      <c r="QPG21" s="41"/>
      <c r="QPH21" s="41"/>
      <c r="QPI21" s="41"/>
      <c r="QPJ21" s="41"/>
      <c r="QPK21" s="41"/>
      <c r="QPL21" s="41"/>
      <c r="QPM21" s="41"/>
      <c r="QPN21" s="41"/>
      <c r="QPO21" s="41"/>
      <c r="QPP21" s="41"/>
      <c r="QPQ21" s="41"/>
      <c r="QPR21" s="41"/>
      <c r="QPS21" s="41"/>
      <c r="QPT21" s="41"/>
      <c r="QPU21" s="41"/>
      <c r="QPV21" s="41"/>
      <c r="QPW21" s="41"/>
      <c r="QPX21" s="41"/>
      <c r="QPY21" s="41"/>
      <c r="QPZ21" s="41"/>
      <c r="QQA21" s="41"/>
      <c r="QQB21" s="41"/>
      <c r="QQC21" s="41"/>
      <c r="QQD21" s="41"/>
      <c r="QQE21" s="41"/>
      <c r="QQF21" s="41"/>
      <c r="QQG21" s="41"/>
      <c r="QQH21" s="41"/>
      <c r="QQI21" s="41"/>
      <c r="QQJ21" s="41"/>
      <c r="QQK21" s="41"/>
      <c r="QQL21" s="41"/>
      <c r="QQM21" s="41"/>
      <c r="QQN21" s="41"/>
      <c r="QQO21" s="41"/>
      <c r="QQP21" s="41"/>
      <c r="QQQ21" s="41"/>
      <c r="QQR21" s="41"/>
      <c r="QQS21" s="41"/>
      <c r="QQT21" s="41"/>
      <c r="QQU21" s="41"/>
      <c r="QQV21" s="41"/>
      <c r="QQW21" s="41"/>
      <c r="QQX21" s="41"/>
      <c r="QQY21" s="41"/>
      <c r="QQZ21" s="41"/>
      <c r="QRA21" s="41"/>
      <c r="QRB21" s="41"/>
      <c r="QRC21" s="41"/>
      <c r="QRD21" s="41"/>
      <c r="QRE21" s="41"/>
      <c r="QRF21" s="41"/>
      <c r="QRG21" s="41"/>
      <c r="QRH21" s="41"/>
      <c r="QRI21" s="41"/>
      <c r="QRJ21" s="41"/>
      <c r="QRK21" s="41"/>
      <c r="QRL21" s="41"/>
      <c r="QRM21" s="41"/>
      <c r="QRN21" s="41"/>
      <c r="QRO21" s="41"/>
      <c r="QRP21" s="41"/>
      <c r="QRQ21" s="41"/>
      <c r="QRR21" s="41"/>
      <c r="QRS21" s="41"/>
      <c r="QRT21" s="41"/>
      <c r="QRU21" s="41"/>
      <c r="QRV21" s="41"/>
      <c r="QRW21" s="41"/>
      <c r="QRX21" s="41"/>
      <c r="QRY21" s="41"/>
      <c r="QRZ21" s="41"/>
      <c r="QSA21" s="41"/>
      <c r="QSB21" s="41"/>
      <c r="QSC21" s="41"/>
      <c r="QSD21" s="41"/>
      <c r="QSE21" s="41"/>
      <c r="QSF21" s="41"/>
      <c r="QSG21" s="41"/>
      <c r="QSH21" s="41"/>
      <c r="QSI21" s="41"/>
      <c r="QSJ21" s="41"/>
      <c r="QSK21" s="41"/>
      <c r="QSL21" s="41"/>
      <c r="QSM21" s="41"/>
      <c r="QSN21" s="41"/>
      <c r="QSO21" s="41"/>
      <c r="QSP21" s="41"/>
      <c r="QSQ21" s="41"/>
      <c r="QSR21" s="41"/>
      <c r="QSS21" s="41"/>
      <c r="QST21" s="41"/>
      <c r="QSU21" s="41"/>
      <c r="QSV21" s="41"/>
      <c r="QSW21" s="41"/>
      <c r="QSX21" s="41"/>
      <c r="QSY21" s="41"/>
      <c r="QSZ21" s="41"/>
      <c r="QTA21" s="41"/>
      <c r="QTB21" s="41"/>
      <c r="QTC21" s="41"/>
      <c r="QTD21" s="41"/>
      <c r="QTE21" s="41"/>
      <c r="QTF21" s="41"/>
      <c r="QTG21" s="41"/>
      <c r="QTH21" s="41"/>
      <c r="QTI21" s="41"/>
      <c r="QTJ21" s="41"/>
      <c r="QTK21" s="41"/>
      <c r="QTL21" s="41"/>
      <c r="QTM21" s="41"/>
      <c r="QTN21" s="41"/>
      <c r="QTO21" s="41"/>
      <c r="QTP21" s="41"/>
      <c r="QTQ21" s="41"/>
      <c r="QTR21" s="41"/>
      <c r="QTS21" s="41"/>
      <c r="QTT21" s="41"/>
      <c r="QTU21" s="41"/>
      <c r="QTV21" s="41"/>
      <c r="QTW21" s="41"/>
      <c r="QTX21" s="41"/>
      <c r="QTY21" s="41"/>
      <c r="QTZ21" s="41"/>
      <c r="QUA21" s="41"/>
      <c r="QUB21" s="41"/>
      <c r="QUC21" s="41"/>
      <c r="QUD21" s="41"/>
      <c r="QUE21" s="41"/>
      <c r="QUF21" s="41"/>
      <c r="QUG21" s="41"/>
      <c r="QUH21" s="41"/>
      <c r="QUI21" s="41"/>
      <c r="QUJ21" s="41"/>
      <c r="QUK21" s="41"/>
      <c r="QUL21" s="41"/>
      <c r="QUM21" s="41"/>
      <c r="QUN21" s="41"/>
      <c r="QUO21" s="41"/>
      <c r="QUP21" s="41"/>
      <c r="QUQ21" s="41"/>
      <c r="QUR21" s="41"/>
      <c r="QUS21" s="41"/>
      <c r="QUT21" s="41"/>
      <c r="QUU21" s="41"/>
      <c r="QUV21" s="41"/>
      <c r="QUW21" s="41"/>
      <c r="QUX21" s="41"/>
      <c r="QUY21" s="41"/>
      <c r="QUZ21" s="41"/>
      <c r="QVA21" s="41"/>
      <c r="QVB21" s="41"/>
      <c r="QVC21" s="41"/>
      <c r="QVD21" s="41"/>
      <c r="QVE21" s="41"/>
      <c r="QVF21" s="41"/>
      <c r="QVG21" s="41"/>
      <c r="QVH21" s="41"/>
      <c r="QVI21" s="41"/>
      <c r="QVJ21" s="41"/>
      <c r="QVK21" s="41"/>
      <c r="QVL21" s="41"/>
      <c r="QVM21" s="41"/>
      <c r="QVN21" s="41"/>
      <c r="QVO21" s="41"/>
      <c r="QVP21" s="41"/>
      <c r="QVQ21" s="41"/>
      <c r="QVR21" s="41"/>
      <c r="QVS21" s="41"/>
      <c r="QVT21" s="41"/>
      <c r="QVU21" s="41"/>
      <c r="QVV21" s="41"/>
      <c r="QVW21" s="41"/>
      <c r="QVX21" s="41"/>
      <c r="QVY21" s="41"/>
      <c r="QVZ21" s="41"/>
      <c r="QWA21" s="41"/>
      <c r="QWB21" s="41"/>
      <c r="QWC21" s="41"/>
      <c r="QWD21" s="41"/>
      <c r="QWE21" s="41"/>
      <c r="QWF21" s="41"/>
      <c r="QWG21" s="41"/>
      <c r="QWH21" s="41"/>
      <c r="QWI21" s="41"/>
      <c r="QWJ21" s="41"/>
      <c r="QWK21" s="41"/>
      <c r="QWL21" s="41"/>
      <c r="QWM21" s="41"/>
      <c r="QWN21" s="41"/>
      <c r="QWO21" s="41"/>
      <c r="QWP21" s="41"/>
      <c r="QWQ21" s="41"/>
      <c r="QWR21" s="41"/>
      <c r="QWS21" s="41"/>
      <c r="QWT21" s="41"/>
      <c r="QWU21" s="41"/>
      <c r="QWV21" s="41"/>
      <c r="QWW21" s="41"/>
      <c r="QWX21" s="41"/>
      <c r="QWY21" s="41"/>
      <c r="QWZ21" s="41"/>
      <c r="QXA21" s="41"/>
      <c r="QXB21" s="41"/>
      <c r="QXC21" s="41"/>
      <c r="QXD21" s="41"/>
      <c r="QXE21" s="41"/>
      <c r="QXF21" s="41"/>
      <c r="QXG21" s="41"/>
      <c r="QXH21" s="41"/>
      <c r="QXI21" s="41"/>
      <c r="QXJ21" s="41"/>
      <c r="QXK21" s="41"/>
      <c r="QXL21" s="41"/>
      <c r="QXM21" s="41"/>
      <c r="QXN21" s="41"/>
      <c r="QXO21" s="41"/>
      <c r="QXP21" s="41"/>
      <c r="QXQ21" s="41"/>
      <c r="QXR21" s="41"/>
      <c r="QXS21" s="41"/>
      <c r="QXT21" s="41"/>
      <c r="QXU21" s="41"/>
      <c r="QXV21" s="41"/>
      <c r="QXW21" s="41"/>
      <c r="QXX21" s="41"/>
      <c r="QXY21" s="41"/>
      <c r="QXZ21" s="41"/>
      <c r="QYA21" s="41"/>
      <c r="QYB21" s="41"/>
      <c r="QYC21" s="41"/>
      <c r="QYD21" s="41"/>
      <c r="QYE21" s="41"/>
      <c r="QYF21" s="41"/>
      <c r="QYG21" s="41"/>
      <c r="QYH21" s="41"/>
      <c r="QYI21" s="41"/>
      <c r="QYJ21" s="41"/>
      <c r="QYK21" s="41"/>
      <c r="QYL21" s="41"/>
      <c r="QYM21" s="41"/>
      <c r="QYN21" s="41"/>
      <c r="QYO21" s="41"/>
      <c r="QYP21" s="41"/>
      <c r="QYQ21" s="41"/>
      <c r="QYR21" s="41"/>
      <c r="QYS21" s="41"/>
      <c r="QYT21" s="41"/>
      <c r="QYU21" s="41"/>
      <c r="QYV21" s="41"/>
      <c r="QYW21" s="41"/>
      <c r="QYX21" s="41"/>
      <c r="QYY21" s="41"/>
      <c r="QYZ21" s="41"/>
      <c r="QZA21" s="41"/>
      <c r="QZB21" s="41"/>
      <c r="QZC21" s="41"/>
      <c r="QZD21" s="41"/>
      <c r="QZE21" s="41"/>
      <c r="QZF21" s="41"/>
      <c r="QZG21" s="41"/>
      <c r="QZH21" s="41"/>
      <c r="QZI21" s="41"/>
      <c r="QZJ21" s="41"/>
      <c r="QZK21" s="41"/>
      <c r="QZL21" s="41"/>
      <c r="QZM21" s="41"/>
      <c r="QZN21" s="41"/>
      <c r="QZO21" s="41"/>
      <c r="QZP21" s="41"/>
      <c r="QZQ21" s="41"/>
      <c r="QZR21" s="41"/>
      <c r="QZS21" s="41"/>
      <c r="QZT21" s="41"/>
      <c r="QZU21" s="41"/>
      <c r="QZV21" s="41"/>
      <c r="QZW21" s="41"/>
      <c r="QZX21" s="41"/>
      <c r="QZY21" s="41"/>
      <c r="QZZ21" s="41"/>
      <c r="RAA21" s="41"/>
      <c r="RAB21" s="41"/>
      <c r="RAC21" s="41"/>
      <c r="RAD21" s="41"/>
      <c r="RAE21" s="41"/>
      <c r="RAF21" s="41"/>
      <c r="RAG21" s="41"/>
      <c r="RAH21" s="41"/>
      <c r="RAI21" s="41"/>
      <c r="RAJ21" s="41"/>
      <c r="RAK21" s="41"/>
      <c r="RAL21" s="41"/>
      <c r="RAM21" s="41"/>
      <c r="RAN21" s="41"/>
      <c r="RAO21" s="41"/>
      <c r="RAP21" s="41"/>
      <c r="RAQ21" s="41"/>
      <c r="RAR21" s="41"/>
      <c r="RAS21" s="41"/>
      <c r="RAT21" s="41"/>
      <c r="RAU21" s="41"/>
      <c r="RAV21" s="41"/>
      <c r="RAW21" s="41"/>
      <c r="RAX21" s="41"/>
      <c r="RAY21" s="41"/>
      <c r="RAZ21" s="41"/>
      <c r="RBA21" s="41"/>
      <c r="RBB21" s="41"/>
      <c r="RBC21" s="41"/>
      <c r="RBD21" s="41"/>
      <c r="RBE21" s="41"/>
      <c r="RBF21" s="41"/>
      <c r="RBG21" s="41"/>
      <c r="RBH21" s="41"/>
      <c r="RBI21" s="41"/>
      <c r="RBJ21" s="41"/>
      <c r="RBK21" s="41"/>
      <c r="RBL21" s="41"/>
      <c r="RBM21" s="41"/>
      <c r="RBN21" s="41"/>
      <c r="RBO21" s="41"/>
      <c r="RBP21" s="41"/>
      <c r="RBQ21" s="41"/>
      <c r="RBR21" s="41"/>
      <c r="RBS21" s="41"/>
      <c r="RBT21" s="41"/>
      <c r="RBU21" s="41"/>
      <c r="RBV21" s="41"/>
      <c r="RBW21" s="41"/>
      <c r="RBX21" s="41"/>
      <c r="RBY21" s="41"/>
      <c r="RBZ21" s="41"/>
      <c r="RCA21" s="41"/>
      <c r="RCB21" s="41"/>
      <c r="RCC21" s="41"/>
      <c r="RCD21" s="41"/>
      <c r="RCE21" s="41"/>
      <c r="RCF21" s="41"/>
      <c r="RCG21" s="41"/>
      <c r="RCH21" s="41"/>
      <c r="RCI21" s="41"/>
      <c r="RCJ21" s="41"/>
      <c r="RCK21" s="41"/>
      <c r="RCL21" s="41"/>
      <c r="RCM21" s="41"/>
      <c r="RCN21" s="41"/>
      <c r="RCO21" s="41"/>
      <c r="RCP21" s="41"/>
      <c r="RCQ21" s="41"/>
      <c r="RCR21" s="41"/>
      <c r="RCS21" s="41"/>
      <c r="RCT21" s="41"/>
      <c r="RCU21" s="41"/>
      <c r="RCV21" s="41"/>
      <c r="RCW21" s="41"/>
      <c r="RCX21" s="41"/>
      <c r="RCY21" s="41"/>
      <c r="RCZ21" s="41"/>
      <c r="RDA21" s="41"/>
      <c r="RDB21" s="41"/>
      <c r="RDC21" s="41"/>
      <c r="RDD21" s="41"/>
      <c r="RDE21" s="41"/>
      <c r="RDF21" s="41"/>
      <c r="RDG21" s="41"/>
      <c r="RDH21" s="41"/>
      <c r="RDI21" s="41"/>
      <c r="RDJ21" s="41"/>
      <c r="RDK21" s="41"/>
      <c r="RDL21" s="41"/>
      <c r="RDM21" s="41"/>
      <c r="RDN21" s="41"/>
      <c r="RDO21" s="41"/>
      <c r="RDP21" s="41"/>
      <c r="RDQ21" s="41"/>
      <c r="RDR21" s="41"/>
      <c r="RDS21" s="41"/>
      <c r="RDT21" s="41"/>
      <c r="RDU21" s="41"/>
      <c r="RDV21" s="41"/>
      <c r="RDW21" s="41"/>
      <c r="RDX21" s="41"/>
      <c r="RDY21" s="41"/>
      <c r="RDZ21" s="41"/>
      <c r="REA21" s="41"/>
      <c r="REB21" s="41"/>
      <c r="REC21" s="41"/>
      <c r="RED21" s="41"/>
      <c r="REE21" s="41"/>
      <c r="REF21" s="41"/>
      <c r="REG21" s="41"/>
      <c r="REH21" s="41"/>
      <c r="REI21" s="41"/>
      <c r="REJ21" s="41"/>
      <c r="REK21" s="41"/>
      <c r="REL21" s="41"/>
      <c r="REM21" s="41"/>
      <c r="REN21" s="41"/>
      <c r="REO21" s="41"/>
      <c r="REP21" s="41"/>
      <c r="REQ21" s="41"/>
      <c r="RER21" s="41"/>
      <c r="RES21" s="41"/>
      <c r="RET21" s="41"/>
      <c r="REU21" s="41"/>
      <c r="REV21" s="41"/>
      <c r="REW21" s="41"/>
      <c r="REX21" s="41"/>
      <c r="REY21" s="41"/>
      <c r="REZ21" s="41"/>
      <c r="RFA21" s="41"/>
      <c r="RFB21" s="41"/>
      <c r="RFC21" s="41"/>
      <c r="RFD21" s="41"/>
      <c r="RFE21" s="41"/>
      <c r="RFF21" s="41"/>
      <c r="RFG21" s="41"/>
      <c r="RFH21" s="41"/>
      <c r="RFI21" s="41"/>
      <c r="RFJ21" s="41"/>
      <c r="RFK21" s="41"/>
      <c r="RFL21" s="41"/>
      <c r="RFM21" s="41"/>
      <c r="RFN21" s="41"/>
      <c r="RFO21" s="41"/>
      <c r="RFP21" s="41"/>
      <c r="RFQ21" s="41"/>
      <c r="RFR21" s="41"/>
      <c r="RFS21" s="41"/>
      <c r="RFT21" s="41"/>
      <c r="RFU21" s="41"/>
      <c r="RFV21" s="41"/>
      <c r="RFW21" s="41"/>
      <c r="RFX21" s="41"/>
      <c r="RFY21" s="41"/>
      <c r="RFZ21" s="41"/>
      <c r="RGA21" s="41"/>
      <c r="RGB21" s="41"/>
      <c r="RGC21" s="41"/>
      <c r="RGD21" s="41"/>
      <c r="RGE21" s="41"/>
      <c r="RGF21" s="41"/>
      <c r="RGG21" s="41"/>
      <c r="RGH21" s="41"/>
      <c r="RGI21" s="41"/>
      <c r="RGJ21" s="41"/>
      <c r="RGK21" s="41"/>
      <c r="RGL21" s="41"/>
      <c r="RGM21" s="41"/>
      <c r="RGN21" s="41"/>
      <c r="RGO21" s="41"/>
      <c r="RGP21" s="41"/>
      <c r="RGQ21" s="41"/>
      <c r="RGR21" s="41"/>
      <c r="RGS21" s="41"/>
      <c r="RGT21" s="41"/>
      <c r="RGU21" s="41"/>
      <c r="RGV21" s="41"/>
      <c r="RGW21" s="41"/>
      <c r="RGX21" s="41"/>
      <c r="RGY21" s="41"/>
      <c r="RGZ21" s="41"/>
      <c r="RHA21" s="41"/>
      <c r="RHB21" s="41"/>
      <c r="RHC21" s="41"/>
      <c r="RHD21" s="41"/>
      <c r="RHE21" s="41"/>
      <c r="RHF21" s="41"/>
      <c r="RHG21" s="41"/>
      <c r="RHH21" s="41"/>
      <c r="RHI21" s="41"/>
      <c r="RHJ21" s="41"/>
      <c r="RHK21" s="41"/>
      <c r="RHL21" s="41"/>
      <c r="RHM21" s="41"/>
      <c r="RHN21" s="41"/>
      <c r="RHO21" s="41"/>
      <c r="RHP21" s="41"/>
      <c r="RHQ21" s="41"/>
      <c r="RHR21" s="41"/>
      <c r="RHS21" s="41"/>
      <c r="RHT21" s="41"/>
      <c r="RHU21" s="41"/>
      <c r="RHV21" s="41"/>
      <c r="RHW21" s="41"/>
      <c r="RHX21" s="41"/>
      <c r="RHY21" s="41"/>
      <c r="RHZ21" s="41"/>
      <c r="RIA21" s="41"/>
      <c r="RIB21" s="41"/>
      <c r="RIC21" s="41"/>
      <c r="RID21" s="41"/>
      <c r="RIE21" s="41"/>
      <c r="RIF21" s="41"/>
      <c r="RIG21" s="41"/>
      <c r="RIH21" s="41"/>
      <c r="RII21" s="41"/>
      <c r="RIJ21" s="41"/>
      <c r="RIK21" s="41"/>
      <c r="RIL21" s="41"/>
      <c r="RIM21" s="41"/>
      <c r="RIN21" s="41"/>
      <c r="RIO21" s="41"/>
      <c r="RIP21" s="41"/>
      <c r="RIQ21" s="41"/>
      <c r="RIR21" s="41"/>
      <c r="RIS21" s="41"/>
      <c r="RIT21" s="41"/>
      <c r="RIU21" s="41"/>
      <c r="RIV21" s="41"/>
      <c r="RIW21" s="41"/>
      <c r="RIX21" s="41"/>
      <c r="RIY21" s="41"/>
      <c r="RIZ21" s="41"/>
      <c r="RJA21" s="41"/>
      <c r="RJB21" s="41"/>
      <c r="RJC21" s="41"/>
      <c r="RJD21" s="41"/>
      <c r="RJE21" s="41"/>
      <c r="RJF21" s="41"/>
      <c r="RJG21" s="41"/>
      <c r="RJH21" s="41"/>
      <c r="RJI21" s="41"/>
      <c r="RJJ21" s="41"/>
      <c r="RJK21" s="41"/>
      <c r="RJL21" s="41"/>
      <c r="RJM21" s="41"/>
      <c r="RJN21" s="41"/>
      <c r="RJO21" s="41"/>
      <c r="RJP21" s="41"/>
      <c r="RJQ21" s="41"/>
      <c r="RJR21" s="41"/>
      <c r="RJS21" s="41"/>
      <c r="RJT21" s="41"/>
      <c r="RJU21" s="41"/>
      <c r="RJV21" s="41"/>
      <c r="RJW21" s="41"/>
      <c r="RJX21" s="41"/>
      <c r="RJY21" s="41"/>
      <c r="RJZ21" s="41"/>
      <c r="RKA21" s="41"/>
      <c r="RKB21" s="41"/>
      <c r="RKC21" s="41"/>
      <c r="RKD21" s="41"/>
      <c r="RKE21" s="41"/>
      <c r="RKF21" s="41"/>
      <c r="RKG21" s="41"/>
      <c r="RKH21" s="41"/>
      <c r="RKI21" s="41"/>
      <c r="RKJ21" s="41"/>
      <c r="RKK21" s="41"/>
      <c r="RKL21" s="41"/>
      <c r="RKM21" s="41"/>
      <c r="RKN21" s="41"/>
      <c r="RKO21" s="41"/>
      <c r="RKP21" s="41"/>
      <c r="RKQ21" s="41"/>
      <c r="RKR21" s="41"/>
      <c r="RKS21" s="41"/>
      <c r="RKT21" s="41"/>
      <c r="RKU21" s="41"/>
      <c r="RKV21" s="41"/>
      <c r="RKW21" s="41"/>
      <c r="RKX21" s="41"/>
      <c r="RKY21" s="41"/>
      <c r="RKZ21" s="41"/>
      <c r="RLA21" s="41"/>
      <c r="RLB21" s="41"/>
      <c r="RLC21" s="41"/>
      <c r="RLD21" s="41"/>
      <c r="RLE21" s="41"/>
      <c r="RLF21" s="41"/>
      <c r="RLG21" s="41"/>
      <c r="RLH21" s="41"/>
      <c r="RLI21" s="41"/>
      <c r="RLJ21" s="41"/>
      <c r="RLK21" s="41"/>
      <c r="RLL21" s="41"/>
      <c r="RLM21" s="41"/>
      <c r="RLN21" s="41"/>
      <c r="RLO21" s="41"/>
      <c r="RLP21" s="41"/>
      <c r="RLQ21" s="41"/>
      <c r="RLR21" s="41"/>
      <c r="RLS21" s="41"/>
      <c r="RLT21" s="41"/>
      <c r="RLU21" s="41"/>
      <c r="RLV21" s="41"/>
      <c r="RLW21" s="41"/>
      <c r="RLX21" s="41"/>
      <c r="RLY21" s="41"/>
      <c r="RLZ21" s="41"/>
      <c r="RMA21" s="41"/>
      <c r="RMB21" s="41"/>
      <c r="RMC21" s="41"/>
      <c r="RMD21" s="41"/>
      <c r="RME21" s="41"/>
      <c r="RMF21" s="41"/>
      <c r="RMG21" s="41"/>
      <c r="RMH21" s="41"/>
      <c r="RMI21" s="41"/>
      <c r="RMJ21" s="41"/>
      <c r="RMK21" s="41"/>
      <c r="RML21" s="41"/>
      <c r="RMM21" s="41"/>
      <c r="RMN21" s="41"/>
      <c r="RMO21" s="41"/>
      <c r="RMP21" s="41"/>
      <c r="RMQ21" s="41"/>
      <c r="RMR21" s="41"/>
      <c r="RMS21" s="41"/>
      <c r="RMT21" s="41"/>
      <c r="RMU21" s="41"/>
      <c r="RMV21" s="41"/>
      <c r="RMW21" s="41"/>
      <c r="RMX21" s="41"/>
      <c r="RMY21" s="41"/>
      <c r="RMZ21" s="41"/>
      <c r="RNA21" s="41"/>
      <c r="RNB21" s="41"/>
      <c r="RNC21" s="41"/>
      <c r="RND21" s="41"/>
      <c r="RNE21" s="41"/>
      <c r="RNF21" s="41"/>
      <c r="RNG21" s="41"/>
      <c r="RNH21" s="41"/>
      <c r="RNI21" s="41"/>
      <c r="RNJ21" s="41"/>
      <c r="RNK21" s="41"/>
      <c r="RNL21" s="41"/>
      <c r="RNM21" s="41"/>
      <c r="RNN21" s="41"/>
      <c r="RNO21" s="41"/>
      <c r="RNP21" s="41"/>
      <c r="RNQ21" s="41"/>
      <c r="RNR21" s="41"/>
      <c r="RNS21" s="41"/>
      <c r="RNT21" s="41"/>
      <c r="RNU21" s="41"/>
      <c r="RNV21" s="41"/>
      <c r="RNW21" s="41"/>
      <c r="RNX21" s="41"/>
      <c r="RNY21" s="41"/>
      <c r="RNZ21" s="41"/>
      <c r="ROA21" s="41"/>
      <c r="ROB21" s="41"/>
      <c r="ROC21" s="41"/>
      <c r="ROD21" s="41"/>
      <c r="ROE21" s="41"/>
      <c r="ROF21" s="41"/>
      <c r="ROG21" s="41"/>
      <c r="ROH21" s="41"/>
      <c r="ROI21" s="41"/>
      <c r="ROJ21" s="41"/>
      <c r="ROK21" s="41"/>
      <c r="ROL21" s="41"/>
      <c r="ROM21" s="41"/>
      <c r="RON21" s="41"/>
      <c r="ROO21" s="41"/>
      <c r="ROP21" s="41"/>
      <c r="ROQ21" s="41"/>
      <c r="ROR21" s="41"/>
      <c r="ROS21" s="41"/>
      <c r="ROT21" s="41"/>
      <c r="ROU21" s="41"/>
      <c r="ROV21" s="41"/>
      <c r="ROW21" s="41"/>
      <c r="ROX21" s="41"/>
      <c r="ROY21" s="41"/>
      <c r="ROZ21" s="41"/>
      <c r="RPA21" s="41"/>
      <c r="RPB21" s="41"/>
      <c r="RPC21" s="41"/>
      <c r="RPD21" s="41"/>
      <c r="RPE21" s="41"/>
      <c r="RPF21" s="41"/>
      <c r="RPG21" s="41"/>
      <c r="RPH21" s="41"/>
      <c r="RPI21" s="41"/>
      <c r="RPJ21" s="41"/>
      <c r="RPK21" s="41"/>
      <c r="RPL21" s="41"/>
      <c r="RPM21" s="41"/>
      <c r="RPN21" s="41"/>
      <c r="RPO21" s="41"/>
      <c r="RPP21" s="41"/>
      <c r="RPQ21" s="41"/>
      <c r="RPR21" s="41"/>
      <c r="RPS21" s="41"/>
      <c r="RPT21" s="41"/>
      <c r="RPU21" s="41"/>
      <c r="RPV21" s="41"/>
      <c r="RPW21" s="41"/>
      <c r="RPX21" s="41"/>
      <c r="RPY21" s="41"/>
      <c r="RPZ21" s="41"/>
      <c r="RQA21" s="41"/>
      <c r="RQB21" s="41"/>
      <c r="RQC21" s="41"/>
      <c r="RQD21" s="41"/>
      <c r="RQE21" s="41"/>
      <c r="RQF21" s="41"/>
      <c r="RQG21" s="41"/>
      <c r="RQH21" s="41"/>
      <c r="RQI21" s="41"/>
      <c r="RQJ21" s="41"/>
      <c r="RQK21" s="41"/>
      <c r="RQL21" s="41"/>
      <c r="RQM21" s="41"/>
      <c r="RQN21" s="41"/>
      <c r="RQO21" s="41"/>
      <c r="RQP21" s="41"/>
      <c r="RQQ21" s="41"/>
      <c r="RQR21" s="41"/>
      <c r="RQS21" s="41"/>
      <c r="RQT21" s="41"/>
      <c r="RQU21" s="41"/>
      <c r="RQV21" s="41"/>
      <c r="RQW21" s="41"/>
      <c r="RQX21" s="41"/>
      <c r="RQY21" s="41"/>
      <c r="RQZ21" s="41"/>
      <c r="RRA21" s="41"/>
      <c r="RRB21" s="41"/>
      <c r="RRC21" s="41"/>
      <c r="RRD21" s="41"/>
      <c r="RRE21" s="41"/>
      <c r="RRF21" s="41"/>
      <c r="RRG21" s="41"/>
      <c r="RRH21" s="41"/>
      <c r="RRI21" s="41"/>
      <c r="RRJ21" s="41"/>
      <c r="RRK21" s="41"/>
      <c r="RRL21" s="41"/>
      <c r="RRM21" s="41"/>
      <c r="RRN21" s="41"/>
      <c r="RRO21" s="41"/>
      <c r="RRP21" s="41"/>
      <c r="RRQ21" s="41"/>
      <c r="RRR21" s="41"/>
      <c r="RRS21" s="41"/>
      <c r="RRT21" s="41"/>
      <c r="RRU21" s="41"/>
      <c r="RRV21" s="41"/>
      <c r="RRW21" s="41"/>
      <c r="RRX21" s="41"/>
      <c r="RRY21" s="41"/>
      <c r="RRZ21" s="41"/>
      <c r="RSA21" s="41"/>
      <c r="RSB21" s="41"/>
      <c r="RSC21" s="41"/>
      <c r="RSD21" s="41"/>
      <c r="RSE21" s="41"/>
      <c r="RSF21" s="41"/>
      <c r="RSG21" s="41"/>
      <c r="RSH21" s="41"/>
      <c r="RSI21" s="41"/>
      <c r="RSJ21" s="41"/>
      <c r="RSK21" s="41"/>
      <c r="RSL21" s="41"/>
      <c r="RSM21" s="41"/>
      <c r="RSN21" s="41"/>
      <c r="RSO21" s="41"/>
      <c r="RSP21" s="41"/>
      <c r="RSQ21" s="41"/>
      <c r="RSR21" s="41"/>
      <c r="RSS21" s="41"/>
      <c r="RST21" s="41"/>
      <c r="RSU21" s="41"/>
      <c r="RSV21" s="41"/>
      <c r="RSW21" s="41"/>
      <c r="RSX21" s="41"/>
      <c r="RSY21" s="41"/>
      <c r="RSZ21" s="41"/>
      <c r="RTA21" s="41"/>
      <c r="RTB21" s="41"/>
      <c r="RTC21" s="41"/>
      <c r="RTD21" s="41"/>
      <c r="RTE21" s="41"/>
      <c r="RTF21" s="41"/>
      <c r="RTG21" s="41"/>
      <c r="RTH21" s="41"/>
      <c r="RTI21" s="41"/>
      <c r="RTJ21" s="41"/>
      <c r="RTK21" s="41"/>
      <c r="RTL21" s="41"/>
      <c r="RTM21" s="41"/>
      <c r="RTN21" s="41"/>
      <c r="RTO21" s="41"/>
      <c r="RTP21" s="41"/>
      <c r="RTQ21" s="41"/>
      <c r="RTR21" s="41"/>
      <c r="RTS21" s="41"/>
      <c r="RTT21" s="41"/>
      <c r="RTU21" s="41"/>
      <c r="RTV21" s="41"/>
      <c r="RTW21" s="41"/>
      <c r="RTX21" s="41"/>
      <c r="RTY21" s="41"/>
      <c r="RTZ21" s="41"/>
      <c r="RUA21" s="41"/>
      <c r="RUB21" s="41"/>
      <c r="RUC21" s="41"/>
      <c r="RUD21" s="41"/>
      <c r="RUE21" s="41"/>
      <c r="RUF21" s="41"/>
      <c r="RUG21" s="41"/>
      <c r="RUH21" s="41"/>
      <c r="RUI21" s="41"/>
      <c r="RUJ21" s="41"/>
      <c r="RUK21" s="41"/>
      <c r="RUL21" s="41"/>
      <c r="RUM21" s="41"/>
      <c r="RUN21" s="41"/>
      <c r="RUO21" s="41"/>
      <c r="RUP21" s="41"/>
      <c r="RUQ21" s="41"/>
      <c r="RUR21" s="41"/>
      <c r="RUS21" s="41"/>
      <c r="RUT21" s="41"/>
      <c r="RUU21" s="41"/>
      <c r="RUV21" s="41"/>
      <c r="RUW21" s="41"/>
      <c r="RUX21" s="41"/>
      <c r="RUY21" s="41"/>
      <c r="RUZ21" s="41"/>
      <c r="RVA21" s="41"/>
      <c r="RVB21" s="41"/>
      <c r="RVC21" s="41"/>
      <c r="RVD21" s="41"/>
      <c r="RVE21" s="41"/>
      <c r="RVF21" s="41"/>
      <c r="RVG21" s="41"/>
      <c r="RVH21" s="41"/>
      <c r="RVI21" s="41"/>
      <c r="RVJ21" s="41"/>
      <c r="RVK21" s="41"/>
      <c r="RVL21" s="41"/>
      <c r="RVM21" s="41"/>
      <c r="RVN21" s="41"/>
      <c r="RVO21" s="41"/>
      <c r="RVP21" s="41"/>
      <c r="RVQ21" s="41"/>
      <c r="RVR21" s="41"/>
      <c r="RVS21" s="41"/>
      <c r="RVT21" s="41"/>
      <c r="RVU21" s="41"/>
      <c r="RVV21" s="41"/>
      <c r="RVW21" s="41"/>
      <c r="RVX21" s="41"/>
      <c r="RVY21" s="41"/>
      <c r="RVZ21" s="41"/>
      <c r="RWA21" s="41"/>
      <c r="RWB21" s="41"/>
      <c r="RWC21" s="41"/>
      <c r="RWD21" s="41"/>
      <c r="RWE21" s="41"/>
      <c r="RWF21" s="41"/>
      <c r="RWG21" s="41"/>
      <c r="RWH21" s="41"/>
      <c r="RWI21" s="41"/>
      <c r="RWJ21" s="41"/>
      <c r="RWK21" s="41"/>
      <c r="RWL21" s="41"/>
      <c r="RWM21" s="41"/>
      <c r="RWN21" s="41"/>
      <c r="RWO21" s="41"/>
      <c r="RWP21" s="41"/>
      <c r="RWQ21" s="41"/>
      <c r="RWR21" s="41"/>
      <c r="RWS21" s="41"/>
      <c r="RWT21" s="41"/>
      <c r="RWU21" s="41"/>
      <c r="RWV21" s="41"/>
      <c r="RWW21" s="41"/>
      <c r="RWX21" s="41"/>
      <c r="RWY21" s="41"/>
      <c r="RWZ21" s="41"/>
      <c r="RXA21" s="41"/>
      <c r="RXB21" s="41"/>
      <c r="RXC21" s="41"/>
      <c r="RXD21" s="41"/>
      <c r="RXE21" s="41"/>
      <c r="RXF21" s="41"/>
      <c r="RXG21" s="41"/>
      <c r="RXH21" s="41"/>
      <c r="RXI21" s="41"/>
      <c r="RXJ21" s="41"/>
      <c r="RXK21" s="41"/>
      <c r="RXL21" s="41"/>
      <c r="RXM21" s="41"/>
      <c r="RXN21" s="41"/>
      <c r="RXO21" s="41"/>
      <c r="RXP21" s="41"/>
      <c r="RXQ21" s="41"/>
      <c r="RXR21" s="41"/>
      <c r="RXS21" s="41"/>
      <c r="RXT21" s="41"/>
      <c r="RXU21" s="41"/>
      <c r="RXV21" s="41"/>
      <c r="RXW21" s="41"/>
      <c r="RXX21" s="41"/>
      <c r="RXY21" s="41"/>
      <c r="RXZ21" s="41"/>
      <c r="RYA21" s="41"/>
      <c r="RYB21" s="41"/>
      <c r="RYC21" s="41"/>
      <c r="RYD21" s="41"/>
      <c r="RYE21" s="41"/>
      <c r="RYF21" s="41"/>
      <c r="RYG21" s="41"/>
      <c r="RYH21" s="41"/>
      <c r="RYI21" s="41"/>
      <c r="RYJ21" s="41"/>
      <c r="RYK21" s="41"/>
      <c r="RYL21" s="41"/>
      <c r="RYM21" s="41"/>
      <c r="RYN21" s="41"/>
      <c r="RYO21" s="41"/>
      <c r="RYP21" s="41"/>
      <c r="RYQ21" s="41"/>
      <c r="RYR21" s="41"/>
      <c r="RYS21" s="41"/>
      <c r="RYT21" s="41"/>
      <c r="RYU21" s="41"/>
      <c r="RYV21" s="41"/>
      <c r="RYW21" s="41"/>
      <c r="RYX21" s="41"/>
      <c r="RYY21" s="41"/>
      <c r="RYZ21" s="41"/>
      <c r="RZA21" s="41"/>
      <c r="RZB21" s="41"/>
      <c r="RZC21" s="41"/>
      <c r="RZD21" s="41"/>
      <c r="RZE21" s="41"/>
      <c r="RZF21" s="41"/>
      <c r="RZG21" s="41"/>
      <c r="RZH21" s="41"/>
      <c r="RZI21" s="41"/>
      <c r="RZJ21" s="41"/>
      <c r="RZK21" s="41"/>
      <c r="RZL21" s="41"/>
      <c r="RZM21" s="41"/>
      <c r="RZN21" s="41"/>
      <c r="RZO21" s="41"/>
      <c r="RZP21" s="41"/>
      <c r="RZQ21" s="41"/>
      <c r="RZR21" s="41"/>
      <c r="RZS21" s="41"/>
      <c r="RZT21" s="41"/>
      <c r="RZU21" s="41"/>
      <c r="RZV21" s="41"/>
      <c r="RZW21" s="41"/>
      <c r="RZX21" s="41"/>
      <c r="RZY21" s="41"/>
      <c r="RZZ21" s="41"/>
      <c r="SAA21" s="41"/>
      <c r="SAB21" s="41"/>
      <c r="SAC21" s="41"/>
      <c r="SAD21" s="41"/>
      <c r="SAE21" s="41"/>
      <c r="SAF21" s="41"/>
      <c r="SAG21" s="41"/>
      <c r="SAH21" s="41"/>
      <c r="SAI21" s="41"/>
      <c r="SAJ21" s="41"/>
      <c r="SAK21" s="41"/>
      <c r="SAL21" s="41"/>
      <c r="SAM21" s="41"/>
      <c r="SAN21" s="41"/>
      <c r="SAO21" s="41"/>
      <c r="SAP21" s="41"/>
      <c r="SAQ21" s="41"/>
      <c r="SAR21" s="41"/>
      <c r="SAS21" s="41"/>
      <c r="SAT21" s="41"/>
      <c r="SAU21" s="41"/>
      <c r="SAV21" s="41"/>
      <c r="SAW21" s="41"/>
      <c r="SAX21" s="41"/>
      <c r="SAY21" s="41"/>
      <c r="SAZ21" s="41"/>
      <c r="SBA21" s="41"/>
      <c r="SBB21" s="41"/>
      <c r="SBC21" s="41"/>
      <c r="SBD21" s="41"/>
      <c r="SBE21" s="41"/>
      <c r="SBF21" s="41"/>
      <c r="SBG21" s="41"/>
      <c r="SBH21" s="41"/>
      <c r="SBI21" s="41"/>
      <c r="SBJ21" s="41"/>
      <c r="SBK21" s="41"/>
      <c r="SBL21" s="41"/>
      <c r="SBM21" s="41"/>
      <c r="SBN21" s="41"/>
      <c r="SBO21" s="41"/>
      <c r="SBP21" s="41"/>
      <c r="SBQ21" s="41"/>
      <c r="SBR21" s="41"/>
      <c r="SBS21" s="41"/>
      <c r="SBT21" s="41"/>
      <c r="SBU21" s="41"/>
      <c r="SBV21" s="41"/>
      <c r="SBW21" s="41"/>
      <c r="SBX21" s="41"/>
      <c r="SBY21" s="41"/>
      <c r="SBZ21" s="41"/>
      <c r="SCA21" s="41"/>
      <c r="SCB21" s="41"/>
      <c r="SCC21" s="41"/>
      <c r="SCD21" s="41"/>
      <c r="SCE21" s="41"/>
      <c r="SCF21" s="41"/>
      <c r="SCG21" s="41"/>
      <c r="SCH21" s="41"/>
      <c r="SCI21" s="41"/>
      <c r="SCJ21" s="41"/>
      <c r="SCK21" s="41"/>
      <c r="SCL21" s="41"/>
      <c r="SCM21" s="41"/>
      <c r="SCN21" s="41"/>
      <c r="SCO21" s="41"/>
      <c r="SCP21" s="41"/>
      <c r="SCQ21" s="41"/>
      <c r="SCR21" s="41"/>
      <c r="SCS21" s="41"/>
      <c r="SCT21" s="41"/>
      <c r="SCU21" s="41"/>
      <c r="SCV21" s="41"/>
      <c r="SCW21" s="41"/>
      <c r="SCX21" s="41"/>
      <c r="SCY21" s="41"/>
      <c r="SCZ21" s="41"/>
      <c r="SDA21" s="41"/>
      <c r="SDB21" s="41"/>
      <c r="SDC21" s="41"/>
      <c r="SDD21" s="41"/>
      <c r="SDE21" s="41"/>
      <c r="SDF21" s="41"/>
      <c r="SDG21" s="41"/>
      <c r="SDH21" s="41"/>
      <c r="SDI21" s="41"/>
      <c r="SDJ21" s="41"/>
      <c r="SDK21" s="41"/>
      <c r="SDL21" s="41"/>
      <c r="SDM21" s="41"/>
      <c r="SDN21" s="41"/>
      <c r="SDO21" s="41"/>
      <c r="SDP21" s="41"/>
      <c r="SDQ21" s="41"/>
      <c r="SDR21" s="41"/>
      <c r="SDS21" s="41"/>
      <c r="SDT21" s="41"/>
      <c r="SDU21" s="41"/>
      <c r="SDV21" s="41"/>
      <c r="SDW21" s="41"/>
      <c r="SDX21" s="41"/>
      <c r="SDY21" s="41"/>
      <c r="SDZ21" s="41"/>
      <c r="SEA21" s="41"/>
      <c r="SEB21" s="41"/>
      <c r="SEC21" s="41"/>
      <c r="SED21" s="41"/>
      <c r="SEE21" s="41"/>
      <c r="SEF21" s="41"/>
      <c r="SEG21" s="41"/>
      <c r="SEH21" s="41"/>
      <c r="SEI21" s="41"/>
      <c r="SEJ21" s="41"/>
      <c r="SEK21" s="41"/>
      <c r="SEL21" s="41"/>
      <c r="SEM21" s="41"/>
      <c r="SEN21" s="41"/>
      <c r="SEO21" s="41"/>
      <c r="SEP21" s="41"/>
      <c r="SEQ21" s="41"/>
      <c r="SER21" s="41"/>
      <c r="SES21" s="41"/>
      <c r="SET21" s="41"/>
      <c r="SEU21" s="41"/>
      <c r="SEV21" s="41"/>
      <c r="SEW21" s="41"/>
      <c r="SEX21" s="41"/>
      <c r="SEY21" s="41"/>
      <c r="SEZ21" s="41"/>
      <c r="SFA21" s="41"/>
      <c r="SFB21" s="41"/>
      <c r="SFC21" s="41"/>
      <c r="SFD21" s="41"/>
      <c r="SFE21" s="41"/>
      <c r="SFF21" s="41"/>
      <c r="SFG21" s="41"/>
      <c r="SFH21" s="41"/>
      <c r="SFI21" s="41"/>
      <c r="SFJ21" s="41"/>
      <c r="SFK21" s="41"/>
      <c r="SFL21" s="41"/>
      <c r="SFM21" s="41"/>
      <c r="SFN21" s="41"/>
      <c r="SFO21" s="41"/>
      <c r="SFP21" s="41"/>
      <c r="SFQ21" s="41"/>
      <c r="SFR21" s="41"/>
      <c r="SFS21" s="41"/>
      <c r="SFT21" s="41"/>
      <c r="SFU21" s="41"/>
      <c r="SFV21" s="41"/>
      <c r="SFW21" s="41"/>
      <c r="SFX21" s="41"/>
      <c r="SFY21" s="41"/>
      <c r="SFZ21" s="41"/>
      <c r="SGA21" s="41"/>
      <c r="SGB21" s="41"/>
      <c r="SGC21" s="41"/>
      <c r="SGD21" s="41"/>
      <c r="SGE21" s="41"/>
      <c r="SGF21" s="41"/>
      <c r="SGG21" s="41"/>
      <c r="SGH21" s="41"/>
      <c r="SGI21" s="41"/>
      <c r="SGJ21" s="41"/>
      <c r="SGK21" s="41"/>
      <c r="SGL21" s="41"/>
      <c r="SGM21" s="41"/>
      <c r="SGN21" s="41"/>
      <c r="SGO21" s="41"/>
      <c r="SGP21" s="41"/>
      <c r="SGQ21" s="41"/>
      <c r="SGR21" s="41"/>
      <c r="SGS21" s="41"/>
      <c r="SGT21" s="41"/>
      <c r="SGU21" s="41"/>
      <c r="SGV21" s="41"/>
      <c r="SGW21" s="41"/>
      <c r="SGX21" s="41"/>
      <c r="SGY21" s="41"/>
      <c r="SGZ21" s="41"/>
      <c r="SHA21" s="41"/>
      <c r="SHB21" s="41"/>
      <c r="SHC21" s="41"/>
      <c r="SHD21" s="41"/>
      <c r="SHE21" s="41"/>
      <c r="SHF21" s="41"/>
      <c r="SHG21" s="41"/>
      <c r="SHH21" s="41"/>
      <c r="SHI21" s="41"/>
      <c r="SHJ21" s="41"/>
      <c r="SHK21" s="41"/>
      <c r="SHL21" s="41"/>
      <c r="SHM21" s="41"/>
      <c r="SHN21" s="41"/>
      <c r="SHO21" s="41"/>
      <c r="SHP21" s="41"/>
      <c r="SHQ21" s="41"/>
      <c r="SHR21" s="41"/>
      <c r="SHS21" s="41"/>
      <c r="SHT21" s="41"/>
      <c r="SHU21" s="41"/>
      <c r="SHV21" s="41"/>
      <c r="SHW21" s="41"/>
      <c r="SHX21" s="41"/>
      <c r="SHY21" s="41"/>
      <c r="SHZ21" s="41"/>
      <c r="SIA21" s="41"/>
      <c r="SIB21" s="41"/>
      <c r="SIC21" s="41"/>
      <c r="SID21" s="41"/>
      <c r="SIE21" s="41"/>
      <c r="SIF21" s="41"/>
      <c r="SIG21" s="41"/>
      <c r="SIH21" s="41"/>
      <c r="SII21" s="41"/>
      <c r="SIJ21" s="41"/>
      <c r="SIK21" s="41"/>
      <c r="SIL21" s="41"/>
      <c r="SIM21" s="41"/>
      <c r="SIN21" s="41"/>
      <c r="SIO21" s="41"/>
      <c r="SIP21" s="41"/>
      <c r="SIQ21" s="41"/>
      <c r="SIR21" s="41"/>
      <c r="SIS21" s="41"/>
      <c r="SIT21" s="41"/>
      <c r="SIU21" s="41"/>
      <c r="SIV21" s="41"/>
      <c r="SIW21" s="41"/>
      <c r="SIX21" s="41"/>
      <c r="SIY21" s="41"/>
      <c r="SIZ21" s="41"/>
      <c r="SJA21" s="41"/>
      <c r="SJB21" s="41"/>
      <c r="SJC21" s="41"/>
      <c r="SJD21" s="41"/>
      <c r="SJE21" s="41"/>
      <c r="SJF21" s="41"/>
      <c r="SJG21" s="41"/>
      <c r="SJH21" s="41"/>
      <c r="SJI21" s="41"/>
      <c r="SJJ21" s="41"/>
      <c r="SJK21" s="41"/>
      <c r="SJL21" s="41"/>
      <c r="SJM21" s="41"/>
      <c r="SJN21" s="41"/>
      <c r="SJO21" s="41"/>
      <c r="SJP21" s="41"/>
      <c r="SJQ21" s="41"/>
      <c r="SJR21" s="41"/>
      <c r="SJS21" s="41"/>
      <c r="SJT21" s="41"/>
      <c r="SJU21" s="41"/>
      <c r="SJV21" s="41"/>
      <c r="SJW21" s="41"/>
      <c r="SJX21" s="41"/>
      <c r="SJY21" s="41"/>
      <c r="SJZ21" s="41"/>
      <c r="SKA21" s="41"/>
      <c r="SKB21" s="41"/>
      <c r="SKC21" s="41"/>
      <c r="SKD21" s="41"/>
      <c r="SKE21" s="41"/>
      <c r="SKF21" s="41"/>
      <c r="SKG21" s="41"/>
      <c r="SKH21" s="41"/>
      <c r="SKI21" s="41"/>
      <c r="SKJ21" s="41"/>
      <c r="SKK21" s="41"/>
      <c r="SKL21" s="41"/>
      <c r="SKM21" s="41"/>
      <c r="SKN21" s="41"/>
      <c r="SKO21" s="41"/>
      <c r="SKP21" s="41"/>
      <c r="SKQ21" s="41"/>
      <c r="SKR21" s="41"/>
      <c r="SKS21" s="41"/>
      <c r="SKT21" s="41"/>
      <c r="SKU21" s="41"/>
      <c r="SKV21" s="41"/>
      <c r="SKW21" s="41"/>
      <c r="SKX21" s="41"/>
      <c r="SKY21" s="41"/>
      <c r="SKZ21" s="41"/>
      <c r="SLA21" s="41"/>
      <c r="SLB21" s="41"/>
      <c r="SLC21" s="41"/>
      <c r="SLD21" s="41"/>
      <c r="SLE21" s="41"/>
      <c r="SLF21" s="41"/>
      <c r="SLG21" s="41"/>
      <c r="SLH21" s="41"/>
      <c r="SLI21" s="41"/>
      <c r="SLJ21" s="41"/>
      <c r="SLK21" s="41"/>
      <c r="SLL21" s="41"/>
      <c r="SLM21" s="41"/>
      <c r="SLN21" s="41"/>
      <c r="SLO21" s="41"/>
      <c r="SLP21" s="41"/>
      <c r="SLQ21" s="41"/>
      <c r="SLR21" s="41"/>
      <c r="SLS21" s="41"/>
      <c r="SLT21" s="41"/>
      <c r="SLU21" s="41"/>
      <c r="SLV21" s="41"/>
      <c r="SLW21" s="41"/>
      <c r="SLX21" s="41"/>
      <c r="SLY21" s="41"/>
      <c r="SLZ21" s="41"/>
      <c r="SMA21" s="41"/>
      <c r="SMB21" s="41"/>
      <c r="SMC21" s="41"/>
      <c r="SMD21" s="41"/>
      <c r="SME21" s="41"/>
      <c r="SMF21" s="41"/>
      <c r="SMG21" s="41"/>
      <c r="SMH21" s="41"/>
      <c r="SMI21" s="41"/>
      <c r="SMJ21" s="41"/>
      <c r="SMK21" s="41"/>
      <c r="SML21" s="41"/>
      <c r="SMM21" s="41"/>
      <c r="SMN21" s="41"/>
      <c r="SMO21" s="41"/>
      <c r="SMP21" s="41"/>
      <c r="SMQ21" s="41"/>
      <c r="SMR21" s="41"/>
      <c r="SMS21" s="41"/>
      <c r="SMT21" s="41"/>
      <c r="SMU21" s="41"/>
      <c r="SMV21" s="41"/>
      <c r="SMW21" s="41"/>
      <c r="SMX21" s="41"/>
      <c r="SMY21" s="41"/>
      <c r="SMZ21" s="41"/>
      <c r="SNA21" s="41"/>
      <c r="SNB21" s="41"/>
      <c r="SNC21" s="41"/>
      <c r="SND21" s="41"/>
      <c r="SNE21" s="41"/>
      <c r="SNF21" s="41"/>
      <c r="SNG21" s="41"/>
      <c r="SNH21" s="41"/>
      <c r="SNI21" s="41"/>
      <c r="SNJ21" s="41"/>
      <c r="SNK21" s="41"/>
      <c r="SNL21" s="41"/>
      <c r="SNM21" s="41"/>
      <c r="SNN21" s="41"/>
      <c r="SNO21" s="41"/>
      <c r="SNP21" s="41"/>
      <c r="SNQ21" s="41"/>
      <c r="SNR21" s="41"/>
      <c r="SNS21" s="41"/>
      <c r="SNT21" s="41"/>
      <c r="SNU21" s="41"/>
      <c r="SNV21" s="41"/>
      <c r="SNW21" s="41"/>
      <c r="SNX21" s="41"/>
      <c r="SNY21" s="41"/>
      <c r="SNZ21" s="41"/>
      <c r="SOA21" s="41"/>
      <c r="SOB21" s="41"/>
      <c r="SOC21" s="41"/>
      <c r="SOD21" s="41"/>
      <c r="SOE21" s="41"/>
      <c r="SOF21" s="41"/>
      <c r="SOG21" s="41"/>
      <c r="SOH21" s="41"/>
      <c r="SOI21" s="41"/>
      <c r="SOJ21" s="41"/>
      <c r="SOK21" s="41"/>
      <c r="SOL21" s="41"/>
      <c r="SOM21" s="41"/>
      <c r="SON21" s="41"/>
      <c r="SOO21" s="41"/>
      <c r="SOP21" s="41"/>
      <c r="SOQ21" s="41"/>
      <c r="SOR21" s="41"/>
      <c r="SOS21" s="41"/>
      <c r="SOT21" s="41"/>
      <c r="SOU21" s="41"/>
      <c r="SOV21" s="41"/>
      <c r="SOW21" s="41"/>
      <c r="SOX21" s="41"/>
      <c r="SOY21" s="41"/>
      <c r="SOZ21" s="41"/>
      <c r="SPA21" s="41"/>
      <c r="SPB21" s="41"/>
      <c r="SPC21" s="41"/>
      <c r="SPD21" s="41"/>
      <c r="SPE21" s="41"/>
      <c r="SPF21" s="41"/>
      <c r="SPG21" s="41"/>
      <c r="SPH21" s="41"/>
      <c r="SPI21" s="41"/>
      <c r="SPJ21" s="41"/>
      <c r="SPK21" s="41"/>
      <c r="SPL21" s="41"/>
      <c r="SPM21" s="41"/>
      <c r="SPN21" s="41"/>
      <c r="SPO21" s="41"/>
      <c r="SPP21" s="41"/>
      <c r="SPQ21" s="41"/>
      <c r="SPR21" s="41"/>
      <c r="SPS21" s="41"/>
      <c r="SPT21" s="41"/>
      <c r="SPU21" s="41"/>
      <c r="SPV21" s="41"/>
      <c r="SPW21" s="41"/>
      <c r="SPX21" s="41"/>
      <c r="SPY21" s="41"/>
      <c r="SPZ21" s="41"/>
      <c r="SQA21" s="41"/>
      <c r="SQB21" s="41"/>
      <c r="SQC21" s="41"/>
      <c r="SQD21" s="41"/>
      <c r="SQE21" s="41"/>
      <c r="SQF21" s="41"/>
      <c r="SQG21" s="41"/>
      <c r="SQH21" s="41"/>
      <c r="SQI21" s="41"/>
      <c r="SQJ21" s="41"/>
      <c r="SQK21" s="41"/>
      <c r="SQL21" s="41"/>
      <c r="SQM21" s="41"/>
      <c r="SQN21" s="41"/>
      <c r="SQO21" s="41"/>
      <c r="SQP21" s="41"/>
      <c r="SQQ21" s="41"/>
      <c r="SQR21" s="41"/>
      <c r="SQS21" s="41"/>
      <c r="SQT21" s="41"/>
      <c r="SQU21" s="41"/>
      <c r="SQV21" s="41"/>
      <c r="SQW21" s="41"/>
      <c r="SQX21" s="41"/>
      <c r="SQY21" s="41"/>
      <c r="SQZ21" s="41"/>
      <c r="SRA21" s="41"/>
      <c r="SRB21" s="41"/>
      <c r="SRC21" s="41"/>
      <c r="SRD21" s="41"/>
      <c r="SRE21" s="41"/>
      <c r="SRF21" s="41"/>
      <c r="SRG21" s="41"/>
      <c r="SRH21" s="41"/>
      <c r="SRI21" s="41"/>
      <c r="SRJ21" s="41"/>
      <c r="SRK21" s="41"/>
      <c r="SRL21" s="41"/>
      <c r="SRM21" s="41"/>
      <c r="SRN21" s="41"/>
      <c r="SRO21" s="41"/>
      <c r="SRP21" s="41"/>
      <c r="SRQ21" s="41"/>
      <c r="SRR21" s="41"/>
      <c r="SRS21" s="41"/>
      <c r="SRT21" s="41"/>
      <c r="SRU21" s="41"/>
      <c r="SRV21" s="41"/>
      <c r="SRW21" s="41"/>
      <c r="SRX21" s="41"/>
      <c r="SRY21" s="41"/>
      <c r="SRZ21" s="41"/>
      <c r="SSA21" s="41"/>
      <c r="SSB21" s="41"/>
      <c r="SSC21" s="41"/>
      <c r="SSD21" s="41"/>
      <c r="SSE21" s="41"/>
      <c r="SSF21" s="41"/>
      <c r="SSG21" s="41"/>
      <c r="SSH21" s="41"/>
      <c r="SSI21" s="41"/>
      <c r="SSJ21" s="41"/>
      <c r="SSK21" s="41"/>
      <c r="SSL21" s="41"/>
      <c r="SSM21" s="41"/>
      <c r="SSN21" s="41"/>
      <c r="SSO21" s="41"/>
      <c r="SSP21" s="41"/>
      <c r="SSQ21" s="41"/>
      <c r="SSR21" s="41"/>
      <c r="SSS21" s="41"/>
      <c r="SST21" s="41"/>
      <c r="SSU21" s="41"/>
      <c r="SSV21" s="41"/>
      <c r="SSW21" s="41"/>
      <c r="SSX21" s="41"/>
      <c r="SSY21" s="41"/>
      <c r="SSZ21" s="41"/>
      <c r="STA21" s="41"/>
      <c r="STB21" s="41"/>
      <c r="STC21" s="41"/>
      <c r="STD21" s="41"/>
      <c r="STE21" s="41"/>
      <c r="STF21" s="41"/>
      <c r="STG21" s="41"/>
      <c r="STH21" s="41"/>
      <c r="STI21" s="41"/>
      <c r="STJ21" s="41"/>
      <c r="STK21" s="41"/>
      <c r="STL21" s="41"/>
      <c r="STM21" s="41"/>
      <c r="STN21" s="41"/>
      <c r="STO21" s="41"/>
      <c r="STP21" s="41"/>
      <c r="STQ21" s="41"/>
      <c r="STR21" s="41"/>
      <c r="STS21" s="41"/>
      <c r="STT21" s="41"/>
      <c r="STU21" s="41"/>
      <c r="STV21" s="41"/>
      <c r="STW21" s="41"/>
      <c r="STX21" s="41"/>
      <c r="STY21" s="41"/>
      <c r="STZ21" s="41"/>
      <c r="SUA21" s="41"/>
      <c r="SUB21" s="41"/>
      <c r="SUC21" s="41"/>
      <c r="SUD21" s="41"/>
      <c r="SUE21" s="41"/>
      <c r="SUF21" s="41"/>
      <c r="SUG21" s="41"/>
      <c r="SUH21" s="41"/>
      <c r="SUI21" s="41"/>
      <c r="SUJ21" s="41"/>
      <c r="SUK21" s="41"/>
      <c r="SUL21" s="41"/>
      <c r="SUM21" s="41"/>
      <c r="SUN21" s="41"/>
      <c r="SUO21" s="41"/>
      <c r="SUP21" s="41"/>
      <c r="SUQ21" s="41"/>
      <c r="SUR21" s="41"/>
      <c r="SUS21" s="41"/>
      <c r="SUT21" s="41"/>
      <c r="SUU21" s="41"/>
      <c r="SUV21" s="41"/>
      <c r="SUW21" s="41"/>
      <c r="SUX21" s="41"/>
      <c r="SUY21" s="41"/>
      <c r="SUZ21" s="41"/>
      <c r="SVA21" s="41"/>
      <c r="SVB21" s="41"/>
      <c r="SVC21" s="41"/>
      <c r="SVD21" s="41"/>
      <c r="SVE21" s="41"/>
      <c r="SVF21" s="41"/>
      <c r="SVG21" s="41"/>
      <c r="SVH21" s="41"/>
      <c r="SVI21" s="41"/>
      <c r="SVJ21" s="41"/>
      <c r="SVK21" s="41"/>
      <c r="SVL21" s="41"/>
      <c r="SVM21" s="41"/>
      <c r="SVN21" s="41"/>
      <c r="SVO21" s="41"/>
      <c r="SVP21" s="41"/>
      <c r="SVQ21" s="41"/>
      <c r="SVR21" s="41"/>
      <c r="SVS21" s="41"/>
      <c r="SVT21" s="41"/>
      <c r="SVU21" s="41"/>
      <c r="SVV21" s="41"/>
      <c r="SVW21" s="41"/>
      <c r="SVX21" s="41"/>
      <c r="SVY21" s="41"/>
      <c r="SVZ21" s="41"/>
      <c r="SWA21" s="41"/>
      <c r="SWB21" s="41"/>
      <c r="SWC21" s="41"/>
      <c r="SWD21" s="41"/>
      <c r="SWE21" s="41"/>
      <c r="SWF21" s="41"/>
      <c r="SWG21" s="41"/>
      <c r="SWH21" s="41"/>
      <c r="SWI21" s="41"/>
      <c r="SWJ21" s="41"/>
      <c r="SWK21" s="41"/>
      <c r="SWL21" s="41"/>
      <c r="SWM21" s="41"/>
      <c r="SWN21" s="41"/>
      <c r="SWO21" s="41"/>
      <c r="SWP21" s="41"/>
      <c r="SWQ21" s="41"/>
      <c r="SWR21" s="41"/>
      <c r="SWS21" s="41"/>
      <c r="SWT21" s="41"/>
      <c r="SWU21" s="41"/>
      <c r="SWV21" s="41"/>
      <c r="SWW21" s="41"/>
      <c r="SWX21" s="41"/>
      <c r="SWY21" s="41"/>
      <c r="SWZ21" s="41"/>
      <c r="SXA21" s="41"/>
      <c r="SXB21" s="41"/>
      <c r="SXC21" s="41"/>
      <c r="SXD21" s="41"/>
      <c r="SXE21" s="41"/>
      <c r="SXF21" s="41"/>
      <c r="SXG21" s="41"/>
      <c r="SXH21" s="41"/>
      <c r="SXI21" s="41"/>
      <c r="SXJ21" s="41"/>
      <c r="SXK21" s="41"/>
      <c r="SXL21" s="41"/>
      <c r="SXM21" s="41"/>
      <c r="SXN21" s="41"/>
      <c r="SXO21" s="41"/>
      <c r="SXP21" s="41"/>
      <c r="SXQ21" s="41"/>
      <c r="SXR21" s="41"/>
      <c r="SXS21" s="41"/>
      <c r="SXT21" s="41"/>
      <c r="SXU21" s="41"/>
      <c r="SXV21" s="41"/>
      <c r="SXW21" s="41"/>
      <c r="SXX21" s="41"/>
      <c r="SXY21" s="41"/>
      <c r="SXZ21" s="41"/>
      <c r="SYA21" s="41"/>
      <c r="SYB21" s="41"/>
      <c r="SYC21" s="41"/>
      <c r="SYD21" s="41"/>
      <c r="SYE21" s="41"/>
      <c r="SYF21" s="41"/>
      <c r="SYG21" s="41"/>
      <c r="SYH21" s="41"/>
      <c r="SYI21" s="41"/>
      <c r="SYJ21" s="41"/>
      <c r="SYK21" s="41"/>
      <c r="SYL21" s="41"/>
      <c r="SYM21" s="41"/>
      <c r="SYN21" s="41"/>
      <c r="SYO21" s="41"/>
      <c r="SYP21" s="41"/>
      <c r="SYQ21" s="41"/>
      <c r="SYR21" s="41"/>
      <c r="SYS21" s="41"/>
      <c r="SYT21" s="41"/>
      <c r="SYU21" s="41"/>
      <c r="SYV21" s="41"/>
      <c r="SYW21" s="41"/>
      <c r="SYX21" s="41"/>
      <c r="SYY21" s="41"/>
      <c r="SYZ21" s="41"/>
      <c r="SZA21" s="41"/>
      <c r="SZB21" s="41"/>
      <c r="SZC21" s="41"/>
      <c r="SZD21" s="41"/>
      <c r="SZE21" s="41"/>
      <c r="SZF21" s="41"/>
      <c r="SZG21" s="41"/>
      <c r="SZH21" s="41"/>
      <c r="SZI21" s="41"/>
      <c r="SZJ21" s="41"/>
      <c r="SZK21" s="41"/>
      <c r="SZL21" s="41"/>
      <c r="SZM21" s="41"/>
      <c r="SZN21" s="41"/>
      <c r="SZO21" s="41"/>
      <c r="SZP21" s="41"/>
      <c r="SZQ21" s="41"/>
      <c r="SZR21" s="41"/>
      <c r="SZS21" s="41"/>
      <c r="SZT21" s="41"/>
      <c r="SZU21" s="41"/>
      <c r="SZV21" s="41"/>
      <c r="SZW21" s="41"/>
      <c r="SZX21" s="41"/>
      <c r="SZY21" s="41"/>
      <c r="SZZ21" s="41"/>
      <c r="TAA21" s="41"/>
      <c r="TAB21" s="41"/>
      <c r="TAC21" s="41"/>
      <c r="TAD21" s="41"/>
      <c r="TAE21" s="41"/>
      <c r="TAF21" s="41"/>
      <c r="TAG21" s="41"/>
      <c r="TAH21" s="41"/>
      <c r="TAI21" s="41"/>
      <c r="TAJ21" s="41"/>
      <c r="TAK21" s="41"/>
      <c r="TAL21" s="41"/>
      <c r="TAM21" s="41"/>
      <c r="TAN21" s="41"/>
      <c r="TAO21" s="41"/>
      <c r="TAP21" s="41"/>
      <c r="TAQ21" s="41"/>
      <c r="TAR21" s="41"/>
      <c r="TAS21" s="41"/>
      <c r="TAT21" s="41"/>
      <c r="TAU21" s="41"/>
      <c r="TAV21" s="41"/>
      <c r="TAW21" s="41"/>
      <c r="TAX21" s="41"/>
      <c r="TAY21" s="41"/>
      <c r="TAZ21" s="41"/>
      <c r="TBA21" s="41"/>
      <c r="TBB21" s="41"/>
      <c r="TBC21" s="41"/>
      <c r="TBD21" s="41"/>
      <c r="TBE21" s="41"/>
      <c r="TBF21" s="41"/>
      <c r="TBG21" s="41"/>
      <c r="TBH21" s="41"/>
      <c r="TBI21" s="41"/>
      <c r="TBJ21" s="41"/>
      <c r="TBK21" s="41"/>
      <c r="TBL21" s="41"/>
      <c r="TBM21" s="41"/>
      <c r="TBN21" s="41"/>
      <c r="TBO21" s="41"/>
      <c r="TBP21" s="41"/>
      <c r="TBQ21" s="41"/>
      <c r="TBR21" s="41"/>
      <c r="TBS21" s="41"/>
      <c r="TBT21" s="41"/>
      <c r="TBU21" s="41"/>
      <c r="TBV21" s="41"/>
      <c r="TBW21" s="41"/>
      <c r="TBX21" s="41"/>
      <c r="TBY21" s="41"/>
      <c r="TBZ21" s="41"/>
      <c r="TCA21" s="41"/>
      <c r="TCB21" s="41"/>
      <c r="TCC21" s="41"/>
      <c r="TCD21" s="41"/>
      <c r="TCE21" s="41"/>
      <c r="TCF21" s="41"/>
      <c r="TCG21" s="41"/>
      <c r="TCH21" s="41"/>
      <c r="TCI21" s="41"/>
      <c r="TCJ21" s="41"/>
      <c r="TCK21" s="41"/>
      <c r="TCL21" s="41"/>
      <c r="TCM21" s="41"/>
      <c r="TCN21" s="41"/>
      <c r="TCO21" s="41"/>
      <c r="TCP21" s="41"/>
      <c r="TCQ21" s="41"/>
      <c r="TCR21" s="41"/>
      <c r="TCS21" s="41"/>
      <c r="TCT21" s="41"/>
      <c r="TCU21" s="41"/>
      <c r="TCV21" s="41"/>
      <c r="TCW21" s="41"/>
      <c r="TCX21" s="41"/>
      <c r="TCY21" s="41"/>
      <c r="TCZ21" s="41"/>
      <c r="TDA21" s="41"/>
      <c r="TDB21" s="41"/>
      <c r="TDC21" s="41"/>
      <c r="TDD21" s="41"/>
      <c r="TDE21" s="41"/>
      <c r="TDF21" s="41"/>
      <c r="TDG21" s="41"/>
      <c r="TDH21" s="41"/>
      <c r="TDI21" s="41"/>
      <c r="TDJ21" s="41"/>
      <c r="TDK21" s="41"/>
      <c r="TDL21" s="41"/>
      <c r="TDM21" s="41"/>
      <c r="TDN21" s="41"/>
      <c r="TDO21" s="41"/>
      <c r="TDP21" s="41"/>
      <c r="TDQ21" s="41"/>
      <c r="TDR21" s="41"/>
      <c r="TDS21" s="41"/>
      <c r="TDT21" s="41"/>
      <c r="TDU21" s="41"/>
      <c r="TDV21" s="41"/>
      <c r="TDW21" s="41"/>
      <c r="TDX21" s="41"/>
      <c r="TDY21" s="41"/>
      <c r="TDZ21" s="41"/>
      <c r="TEA21" s="41"/>
      <c r="TEB21" s="41"/>
      <c r="TEC21" s="41"/>
      <c r="TED21" s="41"/>
      <c r="TEE21" s="41"/>
      <c r="TEF21" s="41"/>
      <c r="TEG21" s="41"/>
      <c r="TEH21" s="41"/>
      <c r="TEI21" s="41"/>
      <c r="TEJ21" s="41"/>
      <c r="TEK21" s="41"/>
      <c r="TEL21" s="41"/>
      <c r="TEM21" s="41"/>
      <c r="TEN21" s="41"/>
      <c r="TEO21" s="41"/>
      <c r="TEP21" s="41"/>
      <c r="TEQ21" s="41"/>
      <c r="TER21" s="41"/>
      <c r="TES21" s="41"/>
      <c r="TET21" s="41"/>
      <c r="TEU21" s="41"/>
      <c r="TEV21" s="41"/>
      <c r="TEW21" s="41"/>
      <c r="TEX21" s="41"/>
      <c r="TEY21" s="41"/>
      <c r="TEZ21" s="41"/>
      <c r="TFA21" s="41"/>
      <c r="TFB21" s="41"/>
      <c r="TFC21" s="41"/>
      <c r="TFD21" s="41"/>
      <c r="TFE21" s="41"/>
      <c r="TFF21" s="41"/>
      <c r="TFG21" s="41"/>
      <c r="TFH21" s="41"/>
      <c r="TFI21" s="41"/>
      <c r="TFJ21" s="41"/>
      <c r="TFK21" s="41"/>
      <c r="TFL21" s="41"/>
      <c r="TFM21" s="41"/>
      <c r="TFN21" s="41"/>
      <c r="TFO21" s="41"/>
      <c r="TFP21" s="41"/>
      <c r="TFQ21" s="41"/>
      <c r="TFR21" s="41"/>
      <c r="TFS21" s="41"/>
      <c r="TFT21" s="41"/>
      <c r="TFU21" s="41"/>
      <c r="TFV21" s="41"/>
      <c r="TFW21" s="41"/>
      <c r="TFX21" s="41"/>
      <c r="TFY21" s="41"/>
      <c r="TFZ21" s="41"/>
      <c r="TGA21" s="41"/>
      <c r="TGB21" s="41"/>
      <c r="TGC21" s="41"/>
      <c r="TGD21" s="41"/>
      <c r="TGE21" s="41"/>
      <c r="TGF21" s="41"/>
      <c r="TGG21" s="41"/>
      <c r="TGH21" s="41"/>
      <c r="TGI21" s="41"/>
      <c r="TGJ21" s="41"/>
      <c r="TGK21" s="41"/>
      <c r="TGL21" s="41"/>
      <c r="TGM21" s="41"/>
      <c r="TGN21" s="41"/>
      <c r="TGO21" s="41"/>
      <c r="TGP21" s="41"/>
      <c r="TGQ21" s="41"/>
      <c r="TGR21" s="41"/>
      <c r="TGS21" s="41"/>
      <c r="TGT21" s="41"/>
      <c r="TGU21" s="41"/>
      <c r="TGV21" s="41"/>
      <c r="TGW21" s="41"/>
      <c r="TGX21" s="41"/>
      <c r="TGY21" s="41"/>
      <c r="TGZ21" s="41"/>
      <c r="THA21" s="41"/>
      <c r="THB21" s="41"/>
      <c r="THC21" s="41"/>
      <c r="THD21" s="41"/>
      <c r="THE21" s="41"/>
      <c r="THF21" s="41"/>
      <c r="THG21" s="41"/>
      <c r="THH21" s="41"/>
      <c r="THI21" s="41"/>
      <c r="THJ21" s="41"/>
      <c r="THK21" s="41"/>
      <c r="THL21" s="41"/>
      <c r="THM21" s="41"/>
      <c r="THN21" s="41"/>
      <c r="THO21" s="41"/>
      <c r="THP21" s="41"/>
      <c r="THQ21" s="41"/>
      <c r="THR21" s="41"/>
      <c r="THS21" s="41"/>
      <c r="THT21" s="41"/>
      <c r="THU21" s="41"/>
      <c r="THV21" s="41"/>
      <c r="THW21" s="41"/>
      <c r="THX21" s="41"/>
      <c r="THY21" s="41"/>
      <c r="THZ21" s="41"/>
      <c r="TIA21" s="41"/>
      <c r="TIB21" s="41"/>
      <c r="TIC21" s="41"/>
      <c r="TID21" s="41"/>
      <c r="TIE21" s="41"/>
      <c r="TIF21" s="41"/>
      <c r="TIG21" s="41"/>
      <c r="TIH21" s="41"/>
      <c r="TII21" s="41"/>
      <c r="TIJ21" s="41"/>
      <c r="TIK21" s="41"/>
      <c r="TIL21" s="41"/>
      <c r="TIM21" s="41"/>
      <c r="TIN21" s="41"/>
      <c r="TIO21" s="41"/>
      <c r="TIP21" s="41"/>
      <c r="TIQ21" s="41"/>
      <c r="TIR21" s="41"/>
      <c r="TIS21" s="41"/>
      <c r="TIT21" s="41"/>
      <c r="TIU21" s="41"/>
      <c r="TIV21" s="41"/>
      <c r="TIW21" s="41"/>
      <c r="TIX21" s="41"/>
      <c r="TIY21" s="41"/>
      <c r="TIZ21" s="41"/>
      <c r="TJA21" s="41"/>
      <c r="TJB21" s="41"/>
      <c r="TJC21" s="41"/>
      <c r="TJD21" s="41"/>
      <c r="TJE21" s="41"/>
      <c r="TJF21" s="41"/>
      <c r="TJG21" s="41"/>
      <c r="TJH21" s="41"/>
      <c r="TJI21" s="41"/>
      <c r="TJJ21" s="41"/>
      <c r="TJK21" s="41"/>
      <c r="TJL21" s="41"/>
      <c r="TJM21" s="41"/>
      <c r="TJN21" s="41"/>
      <c r="TJO21" s="41"/>
      <c r="TJP21" s="41"/>
      <c r="TJQ21" s="41"/>
      <c r="TJR21" s="41"/>
      <c r="TJS21" s="41"/>
      <c r="TJT21" s="41"/>
      <c r="TJU21" s="41"/>
      <c r="TJV21" s="41"/>
      <c r="TJW21" s="41"/>
      <c r="TJX21" s="41"/>
      <c r="TJY21" s="41"/>
      <c r="TJZ21" s="41"/>
      <c r="TKA21" s="41"/>
      <c r="TKB21" s="41"/>
      <c r="TKC21" s="41"/>
      <c r="TKD21" s="41"/>
      <c r="TKE21" s="41"/>
      <c r="TKF21" s="41"/>
      <c r="TKG21" s="41"/>
      <c r="TKH21" s="41"/>
      <c r="TKI21" s="41"/>
      <c r="TKJ21" s="41"/>
      <c r="TKK21" s="41"/>
      <c r="TKL21" s="41"/>
      <c r="TKM21" s="41"/>
      <c r="TKN21" s="41"/>
      <c r="TKO21" s="41"/>
      <c r="TKP21" s="41"/>
      <c r="TKQ21" s="41"/>
      <c r="TKR21" s="41"/>
      <c r="TKS21" s="41"/>
      <c r="TKT21" s="41"/>
      <c r="TKU21" s="41"/>
      <c r="TKV21" s="41"/>
      <c r="TKW21" s="41"/>
      <c r="TKX21" s="41"/>
      <c r="TKY21" s="41"/>
      <c r="TKZ21" s="41"/>
      <c r="TLA21" s="41"/>
      <c r="TLB21" s="41"/>
      <c r="TLC21" s="41"/>
      <c r="TLD21" s="41"/>
      <c r="TLE21" s="41"/>
      <c r="TLF21" s="41"/>
      <c r="TLG21" s="41"/>
      <c r="TLH21" s="41"/>
      <c r="TLI21" s="41"/>
      <c r="TLJ21" s="41"/>
      <c r="TLK21" s="41"/>
      <c r="TLL21" s="41"/>
      <c r="TLM21" s="41"/>
      <c r="TLN21" s="41"/>
      <c r="TLO21" s="41"/>
      <c r="TLP21" s="41"/>
      <c r="TLQ21" s="41"/>
      <c r="TLR21" s="41"/>
      <c r="TLS21" s="41"/>
      <c r="TLT21" s="41"/>
      <c r="TLU21" s="41"/>
      <c r="TLV21" s="41"/>
      <c r="TLW21" s="41"/>
      <c r="TLX21" s="41"/>
      <c r="TLY21" s="41"/>
      <c r="TLZ21" s="41"/>
      <c r="TMA21" s="41"/>
      <c r="TMB21" s="41"/>
      <c r="TMC21" s="41"/>
      <c r="TMD21" s="41"/>
      <c r="TME21" s="41"/>
      <c r="TMF21" s="41"/>
      <c r="TMG21" s="41"/>
      <c r="TMH21" s="41"/>
      <c r="TMI21" s="41"/>
      <c r="TMJ21" s="41"/>
      <c r="TMK21" s="41"/>
      <c r="TML21" s="41"/>
      <c r="TMM21" s="41"/>
      <c r="TMN21" s="41"/>
      <c r="TMO21" s="41"/>
      <c r="TMP21" s="41"/>
      <c r="TMQ21" s="41"/>
      <c r="TMR21" s="41"/>
      <c r="TMS21" s="41"/>
      <c r="TMT21" s="41"/>
      <c r="TMU21" s="41"/>
      <c r="TMV21" s="41"/>
      <c r="TMW21" s="41"/>
      <c r="TMX21" s="41"/>
      <c r="TMY21" s="41"/>
      <c r="TMZ21" s="41"/>
      <c r="TNA21" s="41"/>
      <c r="TNB21" s="41"/>
      <c r="TNC21" s="41"/>
      <c r="TND21" s="41"/>
      <c r="TNE21" s="41"/>
      <c r="TNF21" s="41"/>
      <c r="TNG21" s="41"/>
      <c r="TNH21" s="41"/>
      <c r="TNI21" s="41"/>
      <c r="TNJ21" s="41"/>
      <c r="TNK21" s="41"/>
      <c r="TNL21" s="41"/>
      <c r="TNM21" s="41"/>
      <c r="TNN21" s="41"/>
      <c r="TNO21" s="41"/>
      <c r="TNP21" s="41"/>
      <c r="TNQ21" s="41"/>
      <c r="TNR21" s="41"/>
      <c r="TNS21" s="41"/>
      <c r="TNT21" s="41"/>
      <c r="TNU21" s="41"/>
      <c r="TNV21" s="41"/>
      <c r="TNW21" s="41"/>
      <c r="TNX21" s="41"/>
      <c r="TNY21" s="41"/>
      <c r="TNZ21" s="41"/>
      <c r="TOA21" s="41"/>
      <c r="TOB21" s="41"/>
      <c r="TOC21" s="41"/>
      <c r="TOD21" s="41"/>
      <c r="TOE21" s="41"/>
      <c r="TOF21" s="41"/>
      <c r="TOG21" s="41"/>
      <c r="TOH21" s="41"/>
      <c r="TOI21" s="41"/>
      <c r="TOJ21" s="41"/>
      <c r="TOK21" s="41"/>
      <c r="TOL21" s="41"/>
      <c r="TOM21" s="41"/>
      <c r="TON21" s="41"/>
      <c r="TOO21" s="41"/>
      <c r="TOP21" s="41"/>
      <c r="TOQ21" s="41"/>
      <c r="TOR21" s="41"/>
      <c r="TOS21" s="41"/>
      <c r="TOT21" s="41"/>
      <c r="TOU21" s="41"/>
      <c r="TOV21" s="41"/>
      <c r="TOW21" s="41"/>
      <c r="TOX21" s="41"/>
      <c r="TOY21" s="41"/>
      <c r="TOZ21" s="41"/>
      <c r="TPA21" s="41"/>
      <c r="TPB21" s="41"/>
      <c r="TPC21" s="41"/>
      <c r="TPD21" s="41"/>
      <c r="TPE21" s="41"/>
      <c r="TPF21" s="41"/>
      <c r="TPG21" s="41"/>
      <c r="TPH21" s="41"/>
      <c r="TPI21" s="41"/>
      <c r="TPJ21" s="41"/>
      <c r="TPK21" s="41"/>
      <c r="TPL21" s="41"/>
      <c r="TPM21" s="41"/>
      <c r="TPN21" s="41"/>
      <c r="TPO21" s="41"/>
      <c r="TPP21" s="41"/>
      <c r="TPQ21" s="41"/>
      <c r="TPR21" s="41"/>
      <c r="TPS21" s="41"/>
      <c r="TPT21" s="41"/>
      <c r="TPU21" s="41"/>
      <c r="TPV21" s="41"/>
      <c r="TPW21" s="41"/>
      <c r="TPX21" s="41"/>
      <c r="TPY21" s="41"/>
      <c r="TPZ21" s="41"/>
      <c r="TQA21" s="41"/>
      <c r="TQB21" s="41"/>
      <c r="TQC21" s="41"/>
      <c r="TQD21" s="41"/>
      <c r="TQE21" s="41"/>
      <c r="TQF21" s="41"/>
      <c r="TQG21" s="41"/>
      <c r="TQH21" s="41"/>
      <c r="TQI21" s="41"/>
      <c r="TQJ21" s="41"/>
      <c r="TQK21" s="41"/>
      <c r="TQL21" s="41"/>
      <c r="TQM21" s="41"/>
      <c r="TQN21" s="41"/>
      <c r="TQO21" s="41"/>
      <c r="TQP21" s="41"/>
      <c r="TQQ21" s="41"/>
      <c r="TQR21" s="41"/>
      <c r="TQS21" s="41"/>
      <c r="TQT21" s="41"/>
      <c r="TQU21" s="41"/>
      <c r="TQV21" s="41"/>
      <c r="TQW21" s="41"/>
      <c r="TQX21" s="41"/>
      <c r="TQY21" s="41"/>
      <c r="TQZ21" s="41"/>
      <c r="TRA21" s="41"/>
      <c r="TRB21" s="41"/>
      <c r="TRC21" s="41"/>
      <c r="TRD21" s="41"/>
      <c r="TRE21" s="41"/>
      <c r="TRF21" s="41"/>
      <c r="TRG21" s="41"/>
      <c r="TRH21" s="41"/>
      <c r="TRI21" s="41"/>
      <c r="TRJ21" s="41"/>
      <c r="TRK21" s="41"/>
      <c r="TRL21" s="41"/>
      <c r="TRM21" s="41"/>
      <c r="TRN21" s="41"/>
      <c r="TRO21" s="41"/>
      <c r="TRP21" s="41"/>
      <c r="TRQ21" s="41"/>
      <c r="TRR21" s="41"/>
      <c r="TRS21" s="41"/>
      <c r="TRT21" s="41"/>
      <c r="TRU21" s="41"/>
      <c r="TRV21" s="41"/>
      <c r="TRW21" s="41"/>
      <c r="TRX21" s="41"/>
      <c r="TRY21" s="41"/>
      <c r="TRZ21" s="41"/>
      <c r="TSA21" s="41"/>
      <c r="TSB21" s="41"/>
      <c r="TSC21" s="41"/>
      <c r="TSD21" s="41"/>
      <c r="TSE21" s="41"/>
      <c r="TSF21" s="41"/>
      <c r="TSG21" s="41"/>
      <c r="TSH21" s="41"/>
      <c r="TSI21" s="41"/>
      <c r="TSJ21" s="41"/>
      <c r="TSK21" s="41"/>
      <c r="TSL21" s="41"/>
      <c r="TSM21" s="41"/>
      <c r="TSN21" s="41"/>
      <c r="TSO21" s="41"/>
      <c r="TSP21" s="41"/>
      <c r="TSQ21" s="41"/>
      <c r="TSR21" s="41"/>
      <c r="TSS21" s="41"/>
      <c r="TST21" s="41"/>
      <c r="TSU21" s="41"/>
      <c r="TSV21" s="41"/>
      <c r="TSW21" s="41"/>
      <c r="TSX21" s="41"/>
      <c r="TSY21" s="41"/>
      <c r="TSZ21" s="41"/>
      <c r="TTA21" s="41"/>
      <c r="TTB21" s="41"/>
      <c r="TTC21" s="41"/>
      <c r="TTD21" s="41"/>
      <c r="TTE21" s="41"/>
      <c r="TTF21" s="41"/>
      <c r="TTG21" s="41"/>
      <c r="TTH21" s="41"/>
      <c r="TTI21" s="41"/>
      <c r="TTJ21" s="41"/>
      <c r="TTK21" s="41"/>
      <c r="TTL21" s="41"/>
      <c r="TTM21" s="41"/>
      <c r="TTN21" s="41"/>
      <c r="TTO21" s="41"/>
      <c r="TTP21" s="41"/>
      <c r="TTQ21" s="41"/>
      <c r="TTR21" s="41"/>
      <c r="TTS21" s="41"/>
      <c r="TTT21" s="41"/>
      <c r="TTU21" s="41"/>
      <c r="TTV21" s="41"/>
      <c r="TTW21" s="41"/>
      <c r="TTX21" s="41"/>
      <c r="TTY21" s="41"/>
      <c r="TTZ21" s="41"/>
      <c r="TUA21" s="41"/>
      <c r="TUB21" s="41"/>
      <c r="TUC21" s="41"/>
      <c r="TUD21" s="41"/>
      <c r="TUE21" s="41"/>
      <c r="TUF21" s="41"/>
      <c r="TUG21" s="41"/>
      <c r="TUH21" s="41"/>
      <c r="TUI21" s="41"/>
      <c r="TUJ21" s="41"/>
      <c r="TUK21" s="41"/>
      <c r="TUL21" s="41"/>
      <c r="TUM21" s="41"/>
      <c r="TUN21" s="41"/>
      <c r="TUO21" s="41"/>
      <c r="TUP21" s="41"/>
      <c r="TUQ21" s="41"/>
      <c r="TUR21" s="41"/>
      <c r="TUS21" s="41"/>
      <c r="TUT21" s="41"/>
      <c r="TUU21" s="41"/>
      <c r="TUV21" s="41"/>
      <c r="TUW21" s="41"/>
      <c r="TUX21" s="41"/>
      <c r="TUY21" s="41"/>
      <c r="TUZ21" s="41"/>
      <c r="TVA21" s="41"/>
      <c r="TVB21" s="41"/>
      <c r="TVC21" s="41"/>
      <c r="TVD21" s="41"/>
      <c r="TVE21" s="41"/>
      <c r="TVF21" s="41"/>
      <c r="TVG21" s="41"/>
      <c r="TVH21" s="41"/>
      <c r="TVI21" s="41"/>
      <c r="TVJ21" s="41"/>
      <c r="TVK21" s="41"/>
      <c r="TVL21" s="41"/>
      <c r="TVM21" s="41"/>
      <c r="TVN21" s="41"/>
      <c r="TVO21" s="41"/>
      <c r="TVP21" s="41"/>
      <c r="TVQ21" s="41"/>
      <c r="TVR21" s="41"/>
      <c r="TVS21" s="41"/>
      <c r="TVT21" s="41"/>
      <c r="TVU21" s="41"/>
      <c r="TVV21" s="41"/>
      <c r="TVW21" s="41"/>
      <c r="TVX21" s="41"/>
      <c r="TVY21" s="41"/>
      <c r="TVZ21" s="41"/>
      <c r="TWA21" s="41"/>
      <c r="TWB21" s="41"/>
      <c r="TWC21" s="41"/>
      <c r="TWD21" s="41"/>
      <c r="TWE21" s="41"/>
      <c r="TWF21" s="41"/>
      <c r="TWG21" s="41"/>
      <c r="TWH21" s="41"/>
      <c r="TWI21" s="41"/>
      <c r="TWJ21" s="41"/>
      <c r="TWK21" s="41"/>
      <c r="TWL21" s="41"/>
      <c r="TWM21" s="41"/>
      <c r="TWN21" s="41"/>
      <c r="TWO21" s="41"/>
      <c r="TWP21" s="41"/>
      <c r="TWQ21" s="41"/>
      <c r="TWR21" s="41"/>
      <c r="TWS21" s="41"/>
      <c r="TWT21" s="41"/>
      <c r="TWU21" s="41"/>
      <c r="TWV21" s="41"/>
      <c r="TWW21" s="41"/>
      <c r="TWX21" s="41"/>
      <c r="TWY21" s="41"/>
      <c r="TWZ21" s="41"/>
      <c r="TXA21" s="41"/>
      <c r="TXB21" s="41"/>
      <c r="TXC21" s="41"/>
      <c r="TXD21" s="41"/>
      <c r="TXE21" s="41"/>
      <c r="TXF21" s="41"/>
      <c r="TXG21" s="41"/>
      <c r="TXH21" s="41"/>
      <c r="TXI21" s="41"/>
      <c r="TXJ21" s="41"/>
      <c r="TXK21" s="41"/>
      <c r="TXL21" s="41"/>
      <c r="TXM21" s="41"/>
      <c r="TXN21" s="41"/>
      <c r="TXO21" s="41"/>
      <c r="TXP21" s="41"/>
      <c r="TXQ21" s="41"/>
      <c r="TXR21" s="41"/>
      <c r="TXS21" s="41"/>
      <c r="TXT21" s="41"/>
      <c r="TXU21" s="41"/>
      <c r="TXV21" s="41"/>
      <c r="TXW21" s="41"/>
      <c r="TXX21" s="41"/>
      <c r="TXY21" s="41"/>
      <c r="TXZ21" s="41"/>
      <c r="TYA21" s="41"/>
      <c r="TYB21" s="41"/>
      <c r="TYC21" s="41"/>
      <c r="TYD21" s="41"/>
      <c r="TYE21" s="41"/>
      <c r="TYF21" s="41"/>
      <c r="TYG21" s="41"/>
      <c r="TYH21" s="41"/>
      <c r="TYI21" s="41"/>
      <c r="TYJ21" s="41"/>
      <c r="TYK21" s="41"/>
      <c r="TYL21" s="41"/>
      <c r="TYM21" s="41"/>
      <c r="TYN21" s="41"/>
      <c r="TYO21" s="41"/>
      <c r="TYP21" s="41"/>
      <c r="TYQ21" s="41"/>
      <c r="TYR21" s="41"/>
      <c r="TYS21" s="41"/>
      <c r="TYT21" s="41"/>
      <c r="TYU21" s="41"/>
      <c r="TYV21" s="41"/>
      <c r="TYW21" s="41"/>
      <c r="TYX21" s="41"/>
      <c r="TYY21" s="41"/>
      <c r="TYZ21" s="41"/>
      <c r="TZA21" s="41"/>
      <c r="TZB21" s="41"/>
      <c r="TZC21" s="41"/>
      <c r="TZD21" s="41"/>
      <c r="TZE21" s="41"/>
      <c r="TZF21" s="41"/>
      <c r="TZG21" s="41"/>
      <c r="TZH21" s="41"/>
      <c r="TZI21" s="41"/>
      <c r="TZJ21" s="41"/>
      <c r="TZK21" s="41"/>
      <c r="TZL21" s="41"/>
      <c r="TZM21" s="41"/>
      <c r="TZN21" s="41"/>
      <c r="TZO21" s="41"/>
      <c r="TZP21" s="41"/>
      <c r="TZQ21" s="41"/>
      <c r="TZR21" s="41"/>
      <c r="TZS21" s="41"/>
      <c r="TZT21" s="41"/>
      <c r="TZU21" s="41"/>
      <c r="TZV21" s="41"/>
      <c r="TZW21" s="41"/>
      <c r="TZX21" s="41"/>
      <c r="TZY21" s="41"/>
      <c r="TZZ21" s="41"/>
      <c r="UAA21" s="41"/>
      <c r="UAB21" s="41"/>
      <c r="UAC21" s="41"/>
      <c r="UAD21" s="41"/>
      <c r="UAE21" s="41"/>
      <c r="UAF21" s="41"/>
      <c r="UAG21" s="41"/>
      <c r="UAH21" s="41"/>
      <c r="UAI21" s="41"/>
      <c r="UAJ21" s="41"/>
      <c r="UAK21" s="41"/>
      <c r="UAL21" s="41"/>
      <c r="UAM21" s="41"/>
      <c r="UAN21" s="41"/>
      <c r="UAO21" s="41"/>
      <c r="UAP21" s="41"/>
      <c r="UAQ21" s="41"/>
      <c r="UAR21" s="41"/>
      <c r="UAS21" s="41"/>
      <c r="UAT21" s="41"/>
      <c r="UAU21" s="41"/>
      <c r="UAV21" s="41"/>
      <c r="UAW21" s="41"/>
      <c r="UAX21" s="41"/>
      <c r="UAY21" s="41"/>
      <c r="UAZ21" s="41"/>
      <c r="UBA21" s="41"/>
      <c r="UBB21" s="41"/>
      <c r="UBC21" s="41"/>
      <c r="UBD21" s="41"/>
      <c r="UBE21" s="41"/>
      <c r="UBF21" s="41"/>
      <c r="UBG21" s="41"/>
      <c r="UBH21" s="41"/>
      <c r="UBI21" s="41"/>
      <c r="UBJ21" s="41"/>
      <c r="UBK21" s="41"/>
      <c r="UBL21" s="41"/>
      <c r="UBM21" s="41"/>
      <c r="UBN21" s="41"/>
      <c r="UBO21" s="41"/>
      <c r="UBP21" s="41"/>
      <c r="UBQ21" s="41"/>
      <c r="UBR21" s="41"/>
      <c r="UBS21" s="41"/>
      <c r="UBT21" s="41"/>
      <c r="UBU21" s="41"/>
      <c r="UBV21" s="41"/>
      <c r="UBW21" s="41"/>
      <c r="UBX21" s="41"/>
      <c r="UBY21" s="41"/>
      <c r="UBZ21" s="41"/>
      <c r="UCA21" s="41"/>
      <c r="UCB21" s="41"/>
      <c r="UCC21" s="41"/>
      <c r="UCD21" s="41"/>
      <c r="UCE21" s="41"/>
      <c r="UCF21" s="41"/>
      <c r="UCG21" s="41"/>
      <c r="UCH21" s="41"/>
      <c r="UCI21" s="41"/>
      <c r="UCJ21" s="41"/>
      <c r="UCK21" s="41"/>
      <c r="UCL21" s="41"/>
      <c r="UCM21" s="41"/>
      <c r="UCN21" s="41"/>
      <c r="UCO21" s="41"/>
      <c r="UCP21" s="41"/>
      <c r="UCQ21" s="41"/>
      <c r="UCR21" s="41"/>
      <c r="UCS21" s="41"/>
      <c r="UCT21" s="41"/>
      <c r="UCU21" s="41"/>
      <c r="UCV21" s="41"/>
      <c r="UCW21" s="41"/>
      <c r="UCX21" s="41"/>
      <c r="UCY21" s="41"/>
      <c r="UCZ21" s="41"/>
      <c r="UDA21" s="41"/>
      <c r="UDB21" s="41"/>
      <c r="UDC21" s="41"/>
      <c r="UDD21" s="41"/>
      <c r="UDE21" s="41"/>
      <c r="UDF21" s="41"/>
      <c r="UDG21" s="41"/>
      <c r="UDH21" s="41"/>
      <c r="UDI21" s="41"/>
      <c r="UDJ21" s="41"/>
      <c r="UDK21" s="41"/>
      <c r="UDL21" s="41"/>
      <c r="UDM21" s="41"/>
      <c r="UDN21" s="41"/>
      <c r="UDO21" s="41"/>
      <c r="UDP21" s="41"/>
      <c r="UDQ21" s="41"/>
      <c r="UDR21" s="41"/>
      <c r="UDS21" s="41"/>
      <c r="UDT21" s="41"/>
      <c r="UDU21" s="41"/>
      <c r="UDV21" s="41"/>
      <c r="UDW21" s="41"/>
      <c r="UDX21" s="41"/>
      <c r="UDY21" s="41"/>
      <c r="UDZ21" s="41"/>
      <c r="UEA21" s="41"/>
      <c r="UEB21" s="41"/>
      <c r="UEC21" s="41"/>
      <c r="UED21" s="41"/>
      <c r="UEE21" s="41"/>
      <c r="UEF21" s="41"/>
      <c r="UEG21" s="41"/>
      <c r="UEH21" s="41"/>
      <c r="UEI21" s="41"/>
      <c r="UEJ21" s="41"/>
      <c r="UEK21" s="41"/>
      <c r="UEL21" s="41"/>
      <c r="UEM21" s="41"/>
      <c r="UEN21" s="41"/>
      <c r="UEO21" s="41"/>
      <c r="UEP21" s="41"/>
      <c r="UEQ21" s="41"/>
      <c r="UER21" s="41"/>
      <c r="UES21" s="41"/>
      <c r="UET21" s="41"/>
      <c r="UEU21" s="41"/>
      <c r="UEV21" s="41"/>
      <c r="UEW21" s="41"/>
      <c r="UEX21" s="41"/>
      <c r="UEY21" s="41"/>
      <c r="UEZ21" s="41"/>
      <c r="UFA21" s="41"/>
      <c r="UFB21" s="41"/>
      <c r="UFC21" s="41"/>
      <c r="UFD21" s="41"/>
      <c r="UFE21" s="41"/>
      <c r="UFF21" s="41"/>
      <c r="UFG21" s="41"/>
      <c r="UFH21" s="41"/>
      <c r="UFI21" s="41"/>
      <c r="UFJ21" s="41"/>
      <c r="UFK21" s="41"/>
      <c r="UFL21" s="41"/>
      <c r="UFM21" s="41"/>
      <c r="UFN21" s="41"/>
      <c r="UFO21" s="41"/>
      <c r="UFP21" s="41"/>
      <c r="UFQ21" s="41"/>
      <c r="UFR21" s="41"/>
      <c r="UFS21" s="41"/>
      <c r="UFT21" s="41"/>
      <c r="UFU21" s="41"/>
      <c r="UFV21" s="41"/>
      <c r="UFW21" s="41"/>
      <c r="UFX21" s="41"/>
      <c r="UFY21" s="41"/>
      <c r="UFZ21" s="41"/>
      <c r="UGA21" s="41"/>
      <c r="UGB21" s="41"/>
      <c r="UGC21" s="41"/>
      <c r="UGD21" s="41"/>
      <c r="UGE21" s="41"/>
      <c r="UGF21" s="41"/>
      <c r="UGG21" s="41"/>
      <c r="UGH21" s="41"/>
      <c r="UGI21" s="41"/>
      <c r="UGJ21" s="41"/>
      <c r="UGK21" s="41"/>
      <c r="UGL21" s="41"/>
      <c r="UGM21" s="41"/>
      <c r="UGN21" s="41"/>
      <c r="UGO21" s="41"/>
      <c r="UGP21" s="41"/>
      <c r="UGQ21" s="41"/>
      <c r="UGR21" s="41"/>
      <c r="UGS21" s="41"/>
      <c r="UGT21" s="41"/>
      <c r="UGU21" s="41"/>
      <c r="UGV21" s="41"/>
      <c r="UGW21" s="41"/>
      <c r="UGX21" s="41"/>
      <c r="UGY21" s="41"/>
      <c r="UGZ21" s="41"/>
      <c r="UHA21" s="41"/>
      <c r="UHB21" s="41"/>
      <c r="UHC21" s="41"/>
      <c r="UHD21" s="41"/>
      <c r="UHE21" s="41"/>
      <c r="UHF21" s="41"/>
      <c r="UHG21" s="41"/>
      <c r="UHH21" s="41"/>
      <c r="UHI21" s="41"/>
      <c r="UHJ21" s="41"/>
      <c r="UHK21" s="41"/>
      <c r="UHL21" s="41"/>
      <c r="UHM21" s="41"/>
      <c r="UHN21" s="41"/>
      <c r="UHO21" s="41"/>
      <c r="UHP21" s="41"/>
      <c r="UHQ21" s="41"/>
      <c r="UHR21" s="41"/>
      <c r="UHS21" s="41"/>
      <c r="UHT21" s="41"/>
      <c r="UHU21" s="41"/>
      <c r="UHV21" s="41"/>
      <c r="UHW21" s="41"/>
      <c r="UHX21" s="41"/>
      <c r="UHY21" s="41"/>
      <c r="UHZ21" s="41"/>
      <c r="UIA21" s="41"/>
      <c r="UIB21" s="41"/>
      <c r="UIC21" s="41"/>
      <c r="UID21" s="41"/>
      <c r="UIE21" s="41"/>
      <c r="UIF21" s="41"/>
      <c r="UIG21" s="41"/>
      <c r="UIH21" s="41"/>
      <c r="UII21" s="41"/>
      <c r="UIJ21" s="41"/>
      <c r="UIK21" s="41"/>
      <c r="UIL21" s="41"/>
      <c r="UIM21" s="41"/>
      <c r="UIN21" s="41"/>
      <c r="UIO21" s="41"/>
      <c r="UIP21" s="41"/>
      <c r="UIQ21" s="41"/>
      <c r="UIR21" s="41"/>
      <c r="UIS21" s="41"/>
      <c r="UIT21" s="41"/>
      <c r="UIU21" s="41"/>
      <c r="UIV21" s="41"/>
      <c r="UIW21" s="41"/>
      <c r="UIX21" s="41"/>
      <c r="UIY21" s="41"/>
      <c r="UIZ21" s="41"/>
      <c r="UJA21" s="41"/>
      <c r="UJB21" s="41"/>
      <c r="UJC21" s="41"/>
      <c r="UJD21" s="41"/>
      <c r="UJE21" s="41"/>
      <c r="UJF21" s="41"/>
      <c r="UJG21" s="41"/>
      <c r="UJH21" s="41"/>
      <c r="UJI21" s="41"/>
      <c r="UJJ21" s="41"/>
      <c r="UJK21" s="41"/>
      <c r="UJL21" s="41"/>
      <c r="UJM21" s="41"/>
      <c r="UJN21" s="41"/>
      <c r="UJO21" s="41"/>
      <c r="UJP21" s="41"/>
      <c r="UJQ21" s="41"/>
      <c r="UJR21" s="41"/>
      <c r="UJS21" s="41"/>
      <c r="UJT21" s="41"/>
      <c r="UJU21" s="41"/>
      <c r="UJV21" s="41"/>
      <c r="UJW21" s="41"/>
      <c r="UJX21" s="41"/>
      <c r="UJY21" s="41"/>
      <c r="UJZ21" s="41"/>
      <c r="UKA21" s="41"/>
      <c r="UKB21" s="41"/>
      <c r="UKC21" s="41"/>
      <c r="UKD21" s="41"/>
      <c r="UKE21" s="41"/>
      <c r="UKF21" s="41"/>
      <c r="UKG21" s="41"/>
      <c r="UKH21" s="41"/>
      <c r="UKI21" s="41"/>
      <c r="UKJ21" s="41"/>
      <c r="UKK21" s="41"/>
      <c r="UKL21" s="41"/>
      <c r="UKM21" s="41"/>
      <c r="UKN21" s="41"/>
      <c r="UKO21" s="41"/>
      <c r="UKP21" s="41"/>
      <c r="UKQ21" s="41"/>
      <c r="UKR21" s="41"/>
      <c r="UKS21" s="41"/>
      <c r="UKT21" s="41"/>
      <c r="UKU21" s="41"/>
      <c r="UKV21" s="41"/>
      <c r="UKW21" s="41"/>
      <c r="UKX21" s="41"/>
      <c r="UKY21" s="41"/>
      <c r="UKZ21" s="41"/>
      <c r="ULA21" s="41"/>
      <c r="ULB21" s="41"/>
      <c r="ULC21" s="41"/>
      <c r="ULD21" s="41"/>
      <c r="ULE21" s="41"/>
      <c r="ULF21" s="41"/>
      <c r="ULG21" s="41"/>
      <c r="ULH21" s="41"/>
      <c r="ULI21" s="41"/>
      <c r="ULJ21" s="41"/>
      <c r="ULK21" s="41"/>
      <c r="ULL21" s="41"/>
      <c r="ULM21" s="41"/>
      <c r="ULN21" s="41"/>
      <c r="ULO21" s="41"/>
      <c r="ULP21" s="41"/>
      <c r="ULQ21" s="41"/>
      <c r="ULR21" s="41"/>
      <c r="ULS21" s="41"/>
      <c r="ULT21" s="41"/>
      <c r="ULU21" s="41"/>
      <c r="ULV21" s="41"/>
      <c r="ULW21" s="41"/>
      <c r="ULX21" s="41"/>
      <c r="ULY21" s="41"/>
      <c r="ULZ21" s="41"/>
      <c r="UMA21" s="41"/>
      <c r="UMB21" s="41"/>
      <c r="UMC21" s="41"/>
      <c r="UMD21" s="41"/>
      <c r="UME21" s="41"/>
      <c r="UMF21" s="41"/>
      <c r="UMG21" s="41"/>
      <c r="UMH21" s="41"/>
      <c r="UMI21" s="41"/>
      <c r="UMJ21" s="41"/>
      <c r="UMK21" s="41"/>
      <c r="UML21" s="41"/>
      <c r="UMM21" s="41"/>
      <c r="UMN21" s="41"/>
      <c r="UMO21" s="41"/>
      <c r="UMP21" s="41"/>
      <c r="UMQ21" s="41"/>
      <c r="UMR21" s="41"/>
      <c r="UMS21" s="41"/>
      <c r="UMT21" s="41"/>
      <c r="UMU21" s="41"/>
      <c r="UMV21" s="41"/>
      <c r="UMW21" s="41"/>
      <c r="UMX21" s="41"/>
      <c r="UMY21" s="41"/>
      <c r="UMZ21" s="41"/>
      <c r="UNA21" s="41"/>
      <c r="UNB21" s="41"/>
      <c r="UNC21" s="41"/>
      <c r="UND21" s="41"/>
      <c r="UNE21" s="41"/>
      <c r="UNF21" s="41"/>
      <c r="UNG21" s="41"/>
      <c r="UNH21" s="41"/>
      <c r="UNI21" s="41"/>
      <c r="UNJ21" s="41"/>
      <c r="UNK21" s="41"/>
      <c r="UNL21" s="41"/>
      <c r="UNM21" s="41"/>
      <c r="UNN21" s="41"/>
      <c r="UNO21" s="41"/>
      <c r="UNP21" s="41"/>
      <c r="UNQ21" s="41"/>
      <c r="UNR21" s="41"/>
      <c r="UNS21" s="41"/>
      <c r="UNT21" s="41"/>
      <c r="UNU21" s="41"/>
      <c r="UNV21" s="41"/>
      <c r="UNW21" s="41"/>
      <c r="UNX21" s="41"/>
      <c r="UNY21" s="41"/>
      <c r="UNZ21" s="41"/>
      <c r="UOA21" s="41"/>
      <c r="UOB21" s="41"/>
      <c r="UOC21" s="41"/>
      <c r="UOD21" s="41"/>
      <c r="UOE21" s="41"/>
      <c r="UOF21" s="41"/>
      <c r="UOG21" s="41"/>
      <c r="UOH21" s="41"/>
      <c r="UOI21" s="41"/>
      <c r="UOJ21" s="41"/>
      <c r="UOK21" s="41"/>
      <c r="UOL21" s="41"/>
      <c r="UOM21" s="41"/>
      <c r="UON21" s="41"/>
      <c r="UOO21" s="41"/>
      <c r="UOP21" s="41"/>
      <c r="UOQ21" s="41"/>
      <c r="UOR21" s="41"/>
      <c r="UOS21" s="41"/>
      <c r="UOT21" s="41"/>
      <c r="UOU21" s="41"/>
      <c r="UOV21" s="41"/>
      <c r="UOW21" s="41"/>
      <c r="UOX21" s="41"/>
      <c r="UOY21" s="41"/>
      <c r="UOZ21" s="41"/>
      <c r="UPA21" s="41"/>
      <c r="UPB21" s="41"/>
      <c r="UPC21" s="41"/>
      <c r="UPD21" s="41"/>
      <c r="UPE21" s="41"/>
      <c r="UPF21" s="41"/>
      <c r="UPG21" s="41"/>
      <c r="UPH21" s="41"/>
      <c r="UPI21" s="41"/>
      <c r="UPJ21" s="41"/>
      <c r="UPK21" s="41"/>
      <c r="UPL21" s="41"/>
      <c r="UPM21" s="41"/>
      <c r="UPN21" s="41"/>
      <c r="UPO21" s="41"/>
      <c r="UPP21" s="41"/>
      <c r="UPQ21" s="41"/>
      <c r="UPR21" s="41"/>
      <c r="UPS21" s="41"/>
      <c r="UPT21" s="41"/>
      <c r="UPU21" s="41"/>
      <c r="UPV21" s="41"/>
      <c r="UPW21" s="41"/>
      <c r="UPX21" s="41"/>
      <c r="UPY21" s="41"/>
      <c r="UPZ21" s="41"/>
      <c r="UQA21" s="41"/>
      <c r="UQB21" s="41"/>
      <c r="UQC21" s="41"/>
      <c r="UQD21" s="41"/>
      <c r="UQE21" s="41"/>
      <c r="UQF21" s="41"/>
      <c r="UQG21" s="41"/>
      <c r="UQH21" s="41"/>
      <c r="UQI21" s="41"/>
      <c r="UQJ21" s="41"/>
      <c r="UQK21" s="41"/>
      <c r="UQL21" s="41"/>
      <c r="UQM21" s="41"/>
      <c r="UQN21" s="41"/>
      <c r="UQO21" s="41"/>
      <c r="UQP21" s="41"/>
      <c r="UQQ21" s="41"/>
      <c r="UQR21" s="41"/>
      <c r="UQS21" s="41"/>
      <c r="UQT21" s="41"/>
      <c r="UQU21" s="41"/>
      <c r="UQV21" s="41"/>
      <c r="UQW21" s="41"/>
      <c r="UQX21" s="41"/>
      <c r="UQY21" s="41"/>
      <c r="UQZ21" s="41"/>
      <c r="URA21" s="41"/>
      <c r="URB21" s="41"/>
      <c r="URC21" s="41"/>
      <c r="URD21" s="41"/>
      <c r="URE21" s="41"/>
      <c r="URF21" s="41"/>
      <c r="URG21" s="41"/>
      <c r="URH21" s="41"/>
      <c r="URI21" s="41"/>
      <c r="URJ21" s="41"/>
      <c r="URK21" s="41"/>
      <c r="URL21" s="41"/>
      <c r="URM21" s="41"/>
      <c r="URN21" s="41"/>
      <c r="URO21" s="41"/>
      <c r="URP21" s="41"/>
      <c r="URQ21" s="41"/>
      <c r="URR21" s="41"/>
      <c r="URS21" s="41"/>
      <c r="URT21" s="41"/>
      <c r="URU21" s="41"/>
      <c r="URV21" s="41"/>
      <c r="URW21" s="41"/>
      <c r="URX21" s="41"/>
      <c r="URY21" s="41"/>
      <c r="URZ21" s="41"/>
      <c r="USA21" s="41"/>
      <c r="USB21" s="41"/>
      <c r="USC21" s="41"/>
      <c r="USD21" s="41"/>
      <c r="USE21" s="41"/>
      <c r="USF21" s="41"/>
      <c r="USG21" s="41"/>
      <c r="USH21" s="41"/>
      <c r="USI21" s="41"/>
      <c r="USJ21" s="41"/>
      <c r="USK21" s="41"/>
      <c r="USL21" s="41"/>
      <c r="USM21" s="41"/>
      <c r="USN21" s="41"/>
      <c r="USO21" s="41"/>
      <c r="USP21" s="41"/>
      <c r="USQ21" s="41"/>
      <c r="USR21" s="41"/>
      <c r="USS21" s="41"/>
      <c r="UST21" s="41"/>
      <c r="USU21" s="41"/>
      <c r="USV21" s="41"/>
      <c r="USW21" s="41"/>
      <c r="USX21" s="41"/>
      <c r="USY21" s="41"/>
      <c r="USZ21" s="41"/>
      <c r="UTA21" s="41"/>
      <c r="UTB21" s="41"/>
      <c r="UTC21" s="41"/>
      <c r="UTD21" s="41"/>
      <c r="UTE21" s="41"/>
      <c r="UTF21" s="41"/>
      <c r="UTG21" s="41"/>
      <c r="UTH21" s="41"/>
      <c r="UTI21" s="41"/>
      <c r="UTJ21" s="41"/>
      <c r="UTK21" s="41"/>
      <c r="UTL21" s="41"/>
      <c r="UTM21" s="41"/>
      <c r="UTN21" s="41"/>
      <c r="UTO21" s="41"/>
      <c r="UTP21" s="41"/>
      <c r="UTQ21" s="41"/>
      <c r="UTR21" s="41"/>
      <c r="UTS21" s="41"/>
      <c r="UTT21" s="41"/>
      <c r="UTU21" s="41"/>
      <c r="UTV21" s="41"/>
      <c r="UTW21" s="41"/>
      <c r="UTX21" s="41"/>
      <c r="UTY21" s="41"/>
      <c r="UTZ21" s="41"/>
      <c r="UUA21" s="41"/>
      <c r="UUB21" s="41"/>
      <c r="UUC21" s="41"/>
      <c r="UUD21" s="41"/>
      <c r="UUE21" s="41"/>
      <c r="UUF21" s="41"/>
      <c r="UUG21" s="41"/>
      <c r="UUH21" s="41"/>
      <c r="UUI21" s="41"/>
      <c r="UUJ21" s="41"/>
      <c r="UUK21" s="41"/>
      <c r="UUL21" s="41"/>
      <c r="UUM21" s="41"/>
      <c r="UUN21" s="41"/>
      <c r="UUO21" s="41"/>
      <c r="UUP21" s="41"/>
      <c r="UUQ21" s="41"/>
      <c r="UUR21" s="41"/>
      <c r="UUS21" s="41"/>
      <c r="UUT21" s="41"/>
      <c r="UUU21" s="41"/>
      <c r="UUV21" s="41"/>
      <c r="UUW21" s="41"/>
      <c r="UUX21" s="41"/>
      <c r="UUY21" s="41"/>
      <c r="UUZ21" s="41"/>
      <c r="UVA21" s="41"/>
      <c r="UVB21" s="41"/>
      <c r="UVC21" s="41"/>
      <c r="UVD21" s="41"/>
      <c r="UVE21" s="41"/>
      <c r="UVF21" s="41"/>
      <c r="UVG21" s="41"/>
      <c r="UVH21" s="41"/>
      <c r="UVI21" s="41"/>
      <c r="UVJ21" s="41"/>
      <c r="UVK21" s="41"/>
      <c r="UVL21" s="41"/>
      <c r="UVM21" s="41"/>
      <c r="UVN21" s="41"/>
      <c r="UVO21" s="41"/>
      <c r="UVP21" s="41"/>
      <c r="UVQ21" s="41"/>
      <c r="UVR21" s="41"/>
      <c r="UVS21" s="41"/>
      <c r="UVT21" s="41"/>
      <c r="UVU21" s="41"/>
      <c r="UVV21" s="41"/>
      <c r="UVW21" s="41"/>
      <c r="UVX21" s="41"/>
      <c r="UVY21" s="41"/>
      <c r="UVZ21" s="41"/>
      <c r="UWA21" s="41"/>
      <c r="UWB21" s="41"/>
      <c r="UWC21" s="41"/>
      <c r="UWD21" s="41"/>
      <c r="UWE21" s="41"/>
      <c r="UWF21" s="41"/>
      <c r="UWG21" s="41"/>
      <c r="UWH21" s="41"/>
      <c r="UWI21" s="41"/>
      <c r="UWJ21" s="41"/>
      <c r="UWK21" s="41"/>
      <c r="UWL21" s="41"/>
      <c r="UWM21" s="41"/>
      <c r="UWN21" s="41"/>
      <c r="UWO21" s="41"/>
      <c r="UWP21" s="41"/>
      <c r="UWQ21" s="41"/>
      <c r="UWR21" s="41"/>
      <c r="UWS21" s="41"/>
      <c r="UWT21" s="41"/>
      <c r="UWU21" s="41"/>
      <c r="UWV21" s="41"/>
      <c r="UWW21" s="41"/>
      <c r="UWX21" s="41"/>
      <c r="UWY21" s="41"/>
      <c r="UWZ21" s="41"/>
      <c r="UXA21" s="41"/>
      <c r="UXB21" s="41"/>
      <c r="UXC21" s="41"/>
      <c r="UXD21" s="41"/>
      <c r="UXE21" s="41"/>
      <c r="UXF21" s="41"/>
      <c r="UXG21" s="41"/>
      <c r="UXH21" s="41"/>
      <c r="UXI21" s="41"/>
      <c r="UXJ21" s="41"/>
      <c r="UXK21" s="41"/>
      <c r="UXL21" s="41"/>
      <c r="UXM21" s="41"/>
      <c r="UXN21" s="41"/>
      <c r="UXO21" s="41"/>
      <c r="UXP21" s="41"/>
      <c r="UXQ21" s="41"/>
      <c r="UXR21" s="41"/>
      <c r="UXS21" s="41"/>
      <c r="UXT21" s="41"/>
      <c r="UXU21" s="41"/>
      <c r="UXV21" s="41"/>
      <c r="UXW21" s="41"/>
      <c r="UXX21" s="41"/>
      <c r="UXY21" s="41"/>
      <c r="UXZ21" s="41"/>
      <c r="UYA21" s="41"/>
      <c r="UYB21" s="41"/>
      <c r="UYC21" s="41"/>
      <c r="UYD21" s="41"/>
      <c r="UYE21" s="41"/>
      <c r="UYF21" s="41"/>
      <c r="UYG21" s="41"/>
      <c r="UYH21" s="41"/>
      <c r="UYI21" s="41"/>
      <c r="UYJ21" s="41"/>
      <c r="UYK21" s="41"/>
      <c r="UYL21" s="41"/>
      <c r="UYM21" s="41"/>
      <c r="UYN21" s="41"/>
      <c r="UYO21" s="41"/>
      <c r="UYP21" s="41"/>
      <c r="UYQ21" s="41"/>
      <c r="UYR21" s="41"/>
      <c r="UYS21" s="41"/>
      <c r="UYT21" s="41"/>
      <c r="UYU21" s="41"/>
      <c r="UYV21" s="41"/>
      <c r="UYW21" s="41"/>
      <c r="UYX21" s="41"/>
      <c r="UYY21" s="41"/>
      <c r="UYZ21" s="41"/>
      <c r="UZA21" s="41"/>
      <c r="UZB21" s="41"/>
      <c r="UZC21" s="41"/>
      <c r="UZD21" s="41"/>
      <c r="UZE21" s="41"/>
      <c r="UZF21" s="41"/>
      <c r="UZG21" s="41"/>
      <c r="UZH21" s="41"/>
      <c r="UZI21" s="41"/>
      <c r="UZJ21" s="41"/>
      <c r="UZK21" s="41"/>
      <c r="UZL21" s="41"/>
      <c r="UZM21" s="41"/>
      <c r="UZN21" s="41"/>
      <c r="UZO21" s="41"/>
      <c r="UZP21" s="41"/>
      <c r="UZQ21" s="41"/>
      <c r="UZR21" s="41"/>
      <c r="UZS21" s="41"/>
      <c r="UZT21" s="41"/>
      <c r="UZU21" s="41"/>
      <c r="UZV21" s="41"/>
      <c r="UZW21" s="41"/>
      <c r="UZX21" s="41"/>
      <c r="UZY21" s="41"/>
      <c r="UZZ21" s="41"/>
      <c r="VAA21" s="41"/>
      <c r="VAB21" s="41"/>
      <c r="VAC21" s="41"/>
      <c r="VAD21" s="41"/>
      <c r="VAE21" s="41"/>
      <c r="VAF21" s="41"/>
      <c r="VAG21" s="41"/>
      <c r="VAH21" s="41"/>
      <c r="VAI21" s="41"/>
      <c r="VAJ21" s="41"/>
      <c r="VAK21" s="41"/>
      <c r="VAL21" s="41"/>
      <c r="VAM21" s="41"/>
      <c r="VAN21" s="41"/>
      <c r="VAO21" s="41"/>
      <c r="VAP21" s="41"/>
      <c r="VAQ21" s="41"/>
      <c r="VAR21" s="41"/>
      <c r="VAS21" s="41"/>
      <c r="VAT21" s="41"/>
      <c r="VAU21" s="41"/>
      <c r="VAV21" s="41"/>
      <c r="VAW21" s="41"/>
      <c r="VAX21" s="41"/>
      <c r="VAY21" s="41"/>
      <c r="VAZ21" s="41"/>
      <c r="VBA21" s="41"/>
      <c r="VBB21" s="41"/>
      <c r="VBC21" s="41"/>
      <c r="VBD21" s="41"/>
      <c r="VBE21" s="41"/>
      <c r="VBF21" s="41"/>
      <c r="VBG21" s="41"/>
      <c r="VBH21" s="41"/>
      <c r="VBI21" s="41"/>
      <c r="VBJ21" s="41"/>
      <c r="VBK21" s="41"/>
      <c r="VBL21" s="41"/>
      <c r="VBM21" s="41"/>
      <c r="VBN21" s="41"/>
      <c r="VBO21" s="41"/>
      <c r="VBP21" s="41"/>
      <c r="VBQ21" s="41"/>
      <c r="VBR21" s="41"/>
      <c r="VBS21" s="41"/>
      <c r="VBT21" s="41"/>
      <c r="VBU21" s="41"/>
      <c r="VBV21" s="41"/>
      <c r="VBW21" s="41"/>
      <c r="VBX21" s="41"/>
      <c r="VBY21" s="41"/>
      <c r="VBZ21" s="41"/>
      <c r="VCA21" s="41"/>
      <c r="VCB21" s="41"/>
      <c r="VCC21" s="41"/>
      <c r="VCD21" s="41"/>
      <c r="VCE21" s="41"/>
      <c r="VCF21" s="41"/>
      <c r="VCG21" s="41"/>
      <c r="VCH21" s="41"/>
      <c r="VCI21" s="41"/>
      <c r="VCJ21" s="41"/>
      <c r="VCK21" s="41"/>
      <c r="VCL21" s="41"/>
      <c r="VCM21" s="41"/>
      <c r="VCN21" s="41"/>
      <c r="VCO21" s="41"/>
      <c r="VCP21" s="41"/>
      <c r="VCQ21" s="41"/>
      <c r="VCR21" s="41"/>
      <c r="VCS21" s="41"/>
      <c r="VCT21" s="41"/>
      <c r="VCU21" s="41"/>
      <c r="VCV21" s="41"/>
      <c r="VCW21" s="41"/>
      <c r="VCX21" s="41"/>
      <c r="VCY21" s="41"/>
      <c r="VCZ21" s="41"/>
      <c r="VDA21" s="41"/>
      <c r="VDB21" s="41"/>
      <c r="VDC21" s="41"/>
      <c r="VDD21" s="41"/>
      <c r="VDE21" s="41"/>
      <c r="VDF21" s="41"/>
      <c r="VDG21" s="41"/>
      <c r="VDH21" s="41"/>
      <c r="VDI21" s="41"/>
      <c r="VDJ21" s="41"/>
      <c r="VDK21" s="41"/>
      <c r="VDL21" s="41"/>
      <c r="VDM21" s="41"/>
      <c r="VDN21" s="41"/>
      <c r="VDO21" s="41"/>
      <c r="VDP21" s="41"/>
      <c r="VDQ21" s="41"/>
      <c r="VDR21" s="41"/>
      <c r="VDS21" s="41"/>
      <c r="VDT21" s="41"/>
      <c r="VDU21" s="41"/>
      <c r="VDV21" s="41"/>
      <c r="VDW21" s="41"/>
      <c r="VDX21" s="41"/>
      <c r="VDY21" s="41"/>
      <c r="VDZ21" s="41"/>
      <c r="VEA21" s="41"/>
      <c r="VEB21" s="41"/>
      <c r="VEC21" s="41"/>
      <c r="VED21" s="41"/>
      <c r="VEE21" s="41"/>
      <c r="VEF21" s="41"/>
      <c r="VEG21" s="41"/>
      <c r="VEH21" s="41"/>
      <c r="VEI21" s="41"/>
      <c r="VEJ21" s="41"/>
      <c r="VEK21" s="41"/>
      <c r="VEL21" s="41"/>
      <c r="VEM21" s="41"/>
      <c r="VEN21" s="41"/>
      <c r="VEO21" s="41"/>
      <c r="VEP21" s="41"/>
      <c r="VEQ21" s="41"/>
      <c r="VER21" s="41"/>
      <c r="VES21" s="41"/>
      <c r="VET21" s="41"/>
      <c r="VEU21" s="41"/>
      <c r="VEV21" s="41"/>
      <c r="VEW21" s="41"/>
      <c r="VEX21" s="41"/>
      <c r="VEY21" s="41"/>
      <c r="VEZ21" s="41"/>
      <c r="VFA21" s="41"/>
      <c r="VFB21" s="41"/>
      <c r="VFC21" s="41"/>
      <c r="VFD21" s="41"/>
      <c r="VFE21" s="41"/>
      <c r="VFF21" s="41"/>
      <c r="VFG21" s="41"/>
      <c r="VFH21" s="41"/>
      <c r="VFI21" s="41"/>
      <c r="VFJ21" s="41"/>
      <c r="VFK21" s="41"/>
      <c r="VFL21" s="41"/>
      <c r="VFM21" s="41"/>
      <c r="VFN21" s="41"/>
      <c r="VFO21" s="41"/>
      <c r="VFP21" s="41"/>
      <c r="VFQ21" s="41"/>
      <c r="VFR21" s="41"/>
      <c r="VFS21" s="41"/>
      <c r="VFT21" s="41"/>
      <c r="VFU21" s="41"/>
      <c r="VFV21" s="41"/>
      <c r="VFW21" s="41"/>
      <c r="VFX21" s="41"/>
      <c r="VFY21" s="41"/>
      <c r="VFZ21" s="41"/>
      <c r="VGA21" s="41"/>
      <c r="VGB21" s="41"/>
      <c r="VGC21" s="41"/>
      <c r="VGD21" s="41"/>
      <c r="VGE21" s="41"/>
      <c r="VGF21" s="41"/>
      <c r="VGG21" s="41"/>
      <c r="VGH21" s="41"/>
      <c r="VGI21" s="41"/>
      <c r="VGJ21" s="41"/>
      <c r="VGK21" s="41"/>
      <c r="VGL21" s="41"/>
      <c r="VGM21" s="41"/>
      <c r="VGN21" s="41"/>
      <c r="VGO21" s="41"/>
      <c r="VGP21" s="41"/>
      <c r="VGQ21" s="41"/>
      <c r="VGR21" s="41"/>
      <c r="VGS21" s="41"/>
      <c r="VGT21" s="41"/>
      <c r="VGU21" s="41"/>
      <c r="VGV21" s="41"/>
      <c r="VGW21" s="41"/>
      <c r="VGX21" s="41"/>
      <c r="VGY21" s="41"/>
      <c r="VGZ21" s="41"/>
      <c r="VHA21" s="41"/>
      <c r="VHB21" s="41"/>
      <c r="VHC21" s="41"/>
      <c r="VHD21" s="41"/>
      <c r="VHE21" s="41"/>
      <c r="VHF21" s="41"/>
      <c r="VHG21" s="41"/>
      <c r="VHH21" s="41"/>
      <c r="VHI21" s="41"/>
      <c r="VHJ21" s="41"/>
      <c r="VHK21" s="41"/>
      <c r="VHL21" s="41"/>
      <c r="VHM21" s="41"/>
      <c r="VHN21" s="41"/>
      <c r="VHO21" s="41"/>
      <c r="VHP21" s="41"/>
      <c r="VHQ21" s="41"/>
      <c r="VHR21" s="41"/>
      <c r="VHS21" s="41"/>
      <c r="VHT21" s="41"/>
      <c r="VHU21" s="41"/>
      <c r="VHV21" s="41"/>
      <c r="VHW21" s="41"/>
      <c r="VHX21" s="41"/>
      <c r="VHY21" s="41"/>
      <c r="VHZ21" s="41"/>
      <c r="VIA21" s="41"/>
      <c r="VIB21" s="41"/>
      <c r="VIC21" s="41"/>
      <c r="VID21" s="41"/>
      <c r="VIE21" s="41"/>
      <c r="VIF21" s="41"/>
      <c r="VIG21" s="41"/>
      <c r="VIH21" s="41"/>
      <c r="VII21" s="41"/>
      <c r="VIJ21" s="41"/>
      <c r="VIK21" s="41"/>
      <c r="VIL21" s="41"/>
      <c r="VIM21" s="41"/>
      <c r="VIN21" s="41"/>
      <c r="VIO21" s="41"/>
      <c r="VIP21" s="41"/>
      <c r="VIQ21" s="41"/>
      <c r="VIR21" s="41"/>
      <c r="VIS21" s="41"/>
      <c r="VIT21" s="41"/>
      <c r="VIU21" s="41"/>
      <c r="VIV21" s="41"/>
      <c r="VIW21" s="41"/>
      <c r="VIX21" s="41"/>
      <c r="VIY21" s="41"/>
      <c r="VIZ21" s="41"/>
      <c r="VJA21" s="41"/>
      <c r="VJB21" s="41"/>
      <c r="VJC21" s="41"/>
      <c r="VJD21" s="41"/>
      <c r="VJE21" s="41"/>
      <c r="VJF21" s="41"/>
      <c r="VJG21" s="41"/>
      <c r="VJH21" s="41"/>
      <c r="VJI21" s="41"/>
      <c r="VJJ21" s="41"/>
      <c r="VJK21" s="41"/>
      <c r="VJL21" s="41"/>
      <c r="VJM21" s="41"/>
      <c r="VJN21" s="41"/>
      <c r="VJO21" s="41"/>
      <c r="VJP21" s="41"/>
      <c r="VJQ21" s="41"/>
      <c r="VJR21" s="41"/>
      <c r="VJS21" s="41"/>
      <c r="VJT21" s="41"/>
      <c r="VJU21" s="41"/>
      <c r="VJV21" s="41"/>
      <c r="VJW21" s="41"/>
      <c r="VJX21" s="41"/>
      <c r="VJY21" s="41"/>
      <c r="VJZ21" s="41"/>
      <c r="VKA21" s="41"/>
      <c r="VKB21" s="41"/>
      <c r="VKC21" s="41"/>
      <c r="VKD21" s="41"/>
      <c r="VKE21" s="41"/>
      <c r="VKF21" s="41"/>
      <c r="VKG21" s="41"/>
      <c r="VKH21" s="41"/>
      <c r="VKI21" s="41"/>
      <c r="VKJ21" s="41"/>
      <c r="VKK21" s="41"/>
      <c r="VKL21" s="41"/>
      <c r="VKM21" s="41"/>
      <c r="VKN21" s="41"/>
      <c r="VKO21" s="41"/>
      <c r="VKP21" s="41"/>
      <c r="VKQ21" s="41"/>
      <c r="VKR21" s="41"/>
      <c r="VKS21" s="41"/>
      <c r="VKT21" s="41"/>
      <c r="VKU21" s="41"/>
      <c r="VKV21" s="41"/>
      <c r="VKW21" s="41"/>
      <c r="VKX21" s="41"/>
      <c r="VKY21" s="41"/>
      <c r="VKZ21" s="41"/>
      <c r="VLA21" s="41"/>
      <c r="VLB21" s="41"/>
      <c r="VLC21" s="41"/>
      <c r="VLD21" s="41"/>
      <c r="VLE21" s="41"/>
      <c r="VLF21" s="41"/>
      <c r="VLG21" s="41"/>
      <c r="VLH21" s="41"/>
      <c r="VLI21" s="41"/>
      <c r="VLJ21" s="41"/>
      <c r="VLK21" s="41"/>
      <c r="VLL21" s="41"/>
      <c r="VLM21" s="41"/>
      <c r="VLN21" s="41"/>
      <c r="VLO21" s="41"/>
      <c r="VLP21" s="41"/>
      <c r="VLQ21" s="41"/>
      <c r="VLR21" s="41"/>
      <c r="VLS21" s="41"/>
      <c r="VLT21" s="41"/>
      <c r="VLU21" s="41"/>
      <c r="VLV21" s="41"/>
      <c r="VLW21" s="41"/>
      <c r="VLX21" s="41"/>
      <c r="VLY21" s="41"/>
      <c r="VLZ21" s="41"/>
      <c r="VMA21" s="41"/>
      <c r="VMB21" s="41"/>
      <c r="VMC21" s="41"/>
      <c r="VMD21" s="41"/>
      <c r="VME21" s="41"/>
      <c r="VMF21" s="41"/>
      <c r="VMG21" s="41"/>
      <c r="VMH21" s="41"/>
      <c r="VMI21" s="41"/>
      <c r="VMJ21" s="41"/>
      <c r="VMK21" s="41"/>
      <c r="VML21" s="41"/>
      <c r="VMM21" s="41"/>
      <c r="VMN21" s="41"/>
      <c r="VMO21" s="41"/>
      <c r="VMP21" s="41"/>
      <c r="VMQ21" s="41"/>
      <c r="VMR21" s="41"/>
      <c r="VMS21" s="41"/>
      <c r="VMT21" s="41"/>
      <c r="VMU21" s="41"/>
      <c r="VMV21" s="41"/>
      <c r="VMW21" s="41"/>
      <c r="VMX21" s="41"/>
      <c r="VMY21" s="41"/>
      <c r="VMZ21" s="41"/>
      <c r="VNA21" s="41"/>
      <c r="VNB21" s="41"/>
      <c r="VNC21" s="41"/>
      <c r="VND21" s="41"/>
      <c r="VNE21" s="41"/>
      <c r="VNF21" s="41"/>
      <c r="VNG21" s="41"/>
      <c r="VNH21" s="41"/>
      <c r="VNI21" s="41"/>
      <c r="VNJ21" s="41"/>
      <c r="VNK21" s="41"/>
      <c r="VNL21" s="41"/>
      <c r="VNM21" s="41"/>
      <c r="VNN21" s="41"/>
      <c r="VNO21" s="41"/>
      <c r="VNP21" s="41"/>
      <c r="VNQ21" s="41"/>
      <c r="VNR21" s="41"/>
      <c r="VNS21" s="41"/>
      <c r="VNT21" s="41"/>
      <c r="VNU21" s="41"/>
      <c r="VNV21" s="41"/>
      <c r="VNW21" s="41"/>
      <c r="VNX21" s="41"/>
      <c r="VNY21" s="41"/>
      <c r="VNZ21" s="41"/>
      <c r="VOA21" s="41"/>
      <c r="VOB21" s="41"/>
      <c r="VOC21" s="41"/>
      <c r="VOD21" s="41"/>
      <c r="VOE21" s="41"/>
      <c r="VOF21" s="41"/>
      <c r="VOG21" s="41"/>
      <c r="VOH21" s="41"/>
      <c r="VOI21" s="41"/>
      <c r="VOJ21" s="41"/>
      <c r="VOK21" s="41"/>
      <c r="VOL21" s="41"/>
      <c r="VOM21" s="41"/>
      <c r="VON21" s="41"/>
      <c r="VOO21" s="41"/>
      <c r="VOP21" s="41"/>
      <c r="VOQ21" s="41"/>
      <c r="VOR21" s="41"/>
      <c r="VOS21" s="41"/>
      <c r="VOT21" s="41"/>
      <c r="VOU21" s="41"/>
      <c r="VOV21" s="41"/>
      <c r="VOW21" s="41"/>
      <c r="VOX21" s="41"/>
      <c r="VOY21" s="41"/>
      <c r="VOZ21" s="41"/>
      <c r="VPA21" s="41"/>
      <c r="VPB21" s="41"/>
      <c r="VPC21" s="41"/>
      <c r="VPD21" s="41"/>
      <c r="VPE21" s="41"/>
      <c r="VPF21" s="41"/>
      <c r="VPG21" s="41"/>
      <c r="VPH21" s="41"/>
      <c r="VPI21" s="41"/>
      <c r="VPJ21" s="41"/>
      <c r="VPK21" s="41"/>
      <c r="VPL21" s="41"/>
      <c r="VPM21" s="41"/>
      <c r="VPN21" s="41"/>
      <c r="VPO21" s="41"/>
      <c r="VPP21" s="41"/>
      <c r="VPQ21" s="41"/>
      <c r="VPR21" s="41"/>
      <c r="VPS21" s="41"/>
      <c r="VPT21" s="41"/>
      <c r="VPU21" s="41"/>
      <c r="VPV21" s="41"/>
      <c r="VPW21" s="41"/>
      <c r="VPX21" s="41"/>
      <c r="VPY21" s="41"/>
      <c r="VPZ21" s="41"/>
      <c r="VQA21" s="41"/>
      <c r="VQB21" s="41"/>
      <c r="VQC21" s="41"/>
      <c r="VQD21" s="41"/>
      <c r="VQE21" s="41"/>
      <c r="VQF21" s="41"/>
      <c r="VQG21" s="41"/>
      <c r="VQH21" s="41"/>
      <c r="VQI21" s="41"/>
      <c r="VQJ21" s="41"/>
      <c r="VQK21" s="41"/>
      <c r="VQL21" s="41"/>
      <c r="VQM21" s="41"/>
      <c r="VQN21" s="41"/>
      <c r="VQO21" s="41"/>
      <c r="VQP21" s="41"/>
      <c r="VQQ21" s="41"/>
      <c r="VQR21" s="41"/>
      <c r="VQS21" s="41"/>
      <c r="VQT21" s="41"/>
      <c r="VQU21" s="41"/>
      <c r="VQV21" s="41"/>
      <c r="VQW21" s="41"/>
      <c r="VQX21" s="41"/>
      <c r="VQY21" s="41"/>
      <c r="VQZ21" s="41"/>
      <c r="VRA21" s="41"/>
      <c r="VRB21" s="41"/>
      <c r="VRC21" s="41"/>
      <c r="VRD21" s="41"/>
      <c r="VRE21" s="41"/>
      <c r="VRF21" s="41"/>
      <c r="VRG21" s="41"/>
      <c r="VRH21" s="41"/>
      <c r="VRI21" s="41"/>
      <c r="VRJ21" s="41"/>
      <c r="VRK21" s="41"/>
      <c r="VRL21" s="41"/>
      <c r="VRM21" s="41"/>
      <c r="VRN21" s="41"/>
      <c r="VRO21" s="41"/>
      <c r="VRP21" s="41"/>
      <c r="VRQ21" s="41"/>
      <c r="VRR21" s="41"/>
      <c r="VRS21" s="41"/>
      <c r="VRT21" s="41"/>
      <c r="VRU21" s="41"/>
      <c r="VRV21" s="41"/>
      <c r="VRW21" s="41"/>
      <c r="VRX21" s="41"/>
      <c r="VRY21" s="41"/>
      <c r="VRZ21" s="41"/>
      <c r="VSA21" s="41"/>
      <c r="VSB21" s="41"/>
      <c r="VSC21" s="41"/>
      <c r="VSD21" s="41"/>
      <c r="VSE21" s="41"/>
      <c r="VSF21" s="41"/>
      <c r="VSG21" s="41"/>
      <c r="VSH21" s="41"/>
      <c r="VSI21" s="41"/>
      <c r="VSJ21" s="41"/>
      <c r="VSK21" s="41"/>
      <c r="VSL21" s="41"/>
      <c r="VSM21" s="41"/>
      <c r="VSN21" s="41"/>
      <c r="VSO21" s="41"/>
      <c r="VSP21" s="41"/>
      <c r="VSQ21" s="41"/>
      <c r="VSR21" s="41"/>
      <c r="VSS21" s="41"/>
      <c r="VST21" s="41"/>
      <c r="VSU21" s="41"/>
      <c r="VSV21" s="41"/>
      <c r="VSW21" s="41"/>
      <c r="VSX21" s="41"/>
      <c r="VSY21" s="41"/>
      <c r="VSZ21" s="41"/>
      <c r="VTA21" s="41"/>
      <c r="VTB21" s="41"/>
      <c r="VTC21" s="41"/>
      <c r="VTD21" s="41"/>
      <c r="VTE21" s="41"/>
      <c r="VTF21" s="41"/>
      <c r="VTG21" s="41"/>
      <c r="VTH21" s="41"/>
      <c r="VTI21" s="41"/>
      <c r="VTJ21" s="41"/>
      <c r="VTK21" s="41"/>
      <c r="VTL21" s="41"/>
      <c r="VTM21" s="41"/>
      <c r="VTN21" s="41"/>
      <c r="VTO21" s="41"/>
      <c r="VTP21" s="41"/>
      <c r="VTQ21" s="41"/>
      <c r="VTR21" s="41"/>
      <c r="VTS21" s="41"/>
      <c r="VTT21" s="41"/>
      <c r="VTU21" s="41"/>
      <c r="VTV21" s="41"/>
      <c r="VTW21" s="41"/>
      <c r="VTX21" s="41"/>
      <c r="VTY21" s="41"/>
      <c r="VTZ21" s="41"/>
      <c r="VUA21" s="41"/>
      <c r="VUB21" s="41"/>
      <c r="VUC21" s="41"/>
      <c r="VUD21" s="41"/>
      <c r="VUE21" s="41"/>
      <c r="VUF21" s="41"/>
      <c r="VUG21" s="41"/>
      <c r="VUH21" s="41"/>
      <c r="VUI21" s="41"/>
      <c r="VUJ21" s="41"/>
      <c r="VUK21" s="41"/>
      <c r="VUL21" s="41"/>
      <c r="VUM21" s="41"/>
      <c r="VUN21" s="41"/>
      <c r="VUO21" s="41"/>
      <c r="VUP21" s="41"/>
      <c r="VUQ21" s="41"/>
      <c r="VUR21" s="41"/>
      <c r="VUS21" s="41"/>
      <c r="VUT21" s="41"/>
      <c r="VUU21" s="41"/>
      <c r="VUV21" s="41"/>
      <c r="VUW21" s="41"/>
      <c r="VUX21" s="41"/>
      <c r="VUY21" s="41"/>
      <c r="VUZ21" s="41"/>
      <c r="VVA21" s="41"/>
      <c r="VVB21" s="41"/>
      <c r="VVC21" s="41"/>
      <c r="VVD21" s="41"/>
      <c r="VVE21" s="41"/>
      <c r="VVF21" s="41"/>
      <c r="VVG21" s="41"/>
      <c r="VVH21" s="41"/>
      <c r="VVI21" s="41"/>
      <c r="VVJ21" s="41"/>
      <c r="VVK21" s="41"/>
      <c r="VVL21" s="41"/>
      <c r="VVM21" s="41"/>
      <c r="VVN21" s="41"/>
      <c r="VVO21" s="41"/>
      <c r="VVP21" s="41"/>
      <c r="VVQ21" s="41"/>
      <c r="VVR21" s="41"/>
      <c r="VVS21" s="41"/>
      <c r="VVT21" s="41"/>
      <c r="VVU21" s="41"/>
      <c r="VVV21" s="41"/>
      <c r="VVW21" s="41"/>
      <c r="VVX21" s="41"/>
      <c r="VVY21" s="41"/>
      <c r="VVZ21" s="41"/>
      <c r="VWA21" s="41"/>
      <c r="VWB21" s="41"/>
      <c r="VWC21" s="41"/>
      <c r="VWD21" s="41"/>
      <c r="VWE21" s="41"/>
      <c r="VWF21" s="41"/>
      <c r="VWG21" s="41"/>
      <c r="VWH21" s="41"/>
      <c r="VWI21" s="41"/>
      <c r="VWJ21" s="41"/>
      <c r="VWK21" s="41"/>
      <c r="VWL21" s="41"/>
      <c r="VWM21" s="41"/>
      <c r="VWN21" s="41"/>
      <c r="VWO21" s="41"/>
      <c r="VWP21" s="41"/>
      <c r="VWQ21" s="41"/>
      <c r="VWR21" s="41"/>
      <c r="VWS21" s="41"/>
      <c r="VWT21" s="41"/>
      <c r="VWU21" s="41"/>
      <c r="VWV21" s="41"/>
      <c r="VWW21" s="41"/>
      <c r="VWX21" s="41"/>
      <c r="VWY21" s="41"/>
      <c r="VWZ21" s="41"/>
      <c r="VXA21" s="41"/>
      <c r="VXB21" s="41"/>
      <c r="VXC21" s="41"/>
      <c r="VXD21" s="41"/>
      <c r="VXE21" s="41"/>
      <c r="VXF21" s="41"/>
      <c r="VXG21" s="41"/>
      <c r="VXH21" s="41"/>
      <c r="VXI21" s="41"/>
      <c r="VXJ21" s="41"/>
      <c r="VXK21" s="41"/>
      <c r="VXL21" s="41"/>
      <c r="VXM21" s="41"/>
      <c r="VXN21" s="41"/>
      <c r="VXO21" s="41"/>
      <c r="VXP21" s="41"/>
      <c r="VXQ21" s="41"/>
      <c r="VXR21" s="41"/>
      <c r="VXS21" s="41"/>
      <c r="VXT21" s="41"/>
      <c r="VXU21" s="41"/>
      <c r="VXV21" s="41"/>
      <c r="VXW21" s="41"/>
      <c r="VXX21" s="41"/>
      <c r="VXY21" s="41"/>
      <c r="VXZ21" s="41"/>
      <c r="VYA21" s="41"/>
      <c r="VYB21" s="41"/>
      <c r="VYC21" s="41"/>
      <c r="VYD21" s="41"/>
      <c r="VYE21" s="41"/>
      <c r="VYF21" s="41"/>
      <c r="VYG21" s="41"/>
      <c r="VYH21" s="41"/>
      <c r="VYI21" s="41"/>
      <c r="VYJ21" s="41"/>
      <c r="VYK21" s="41"/>
      <c r="VYL21" s="41"/>
      <c r="VYM21" s="41"/>
      <c r="VYN21" s="41"/>
      <c r="VYO21" s="41"/>
      <c r="VYP21" s="41"/>
      <c r="VYQ21" s="41"/>
      <c r="VYR21" s="41"/>
      <c r="VYS21" s="41"/>
      <c r="VYT21" s="41"/>
      <c r="VYU21" s="41"/>
      <c r="VYV21" s="41"/>
      <c r="VYW21" s="41"/>
      <c r="VYX21" s="41"/>
      <c r="VYY21" s="41"/>
      <c r="VYZ21" s="41"/>
      <c r="VZA21" s="41"/>
      <c r="VZB21" s="41"/>
      <c r="VZC21" s="41"/>
      <c r="VZD21" s="41"/>
      <c r="VZE21" s="41"/>
      <c r="VZF21" s="41"/>
      <c r="VZG21" s="41"/>
      <c r="VZH21" s="41"/>
      <c r="VZI21" s="41"/>
      <c r="VZJ21" s="41"/>
      <c r="VZK21" s="41"/>
      <c r="VZL21" s="41"/>
      <c r="VZM21" s="41"/>
      <c r="VZN21" s="41"/>
      <c r="VZO21" s="41"/>
      <c r="VZP21" s="41"/>
      <c r="VZQ21" s="41"/>
      <c r="VZR21" s="41"/>
      <c r="VZS21" s="41"/>
      <c r="VZT21" s="41"/>
      <c r="VZU21" s="41"/>
      <c r="VZV21" s="41"/>
      <c r="VZW21" s="41"/>
      <c r="VZX21" s="41"/>
      <c r="VZY21" s="41"/>
      <c r="VZZ21" s="41"/>
      <c r="WAA21" s="41"/>
      <c r="WAB21" s="41"/>
      <c r="WAC21" s="41"/>
      <c r="WAD21" s="41"/>
      <c r="WAE21" s="41"/>
      <c r="WAF21" s="41"/>
      <c r="WAG21" s="41"/>
      <c r="WAH21" s="41"/>
      <c r="WAI21" s="41"/>
      <c r="WAJ21" s="41"/>
      <c r="WAK21" s="41"/>
      <c r="WAL21" s="41"/>
      <c r="WAM21" s="41"/>
      <c r="WAN21" s="41"/>
      <c r="WAO21" s="41"/>
      <c r="WAP21" s="41"/>
      <c r="WAQ21" s="41"/>
      <c r="WAR21" s="41"/>
      <c r="WAS21" s="41"/>
      <c r="WAT21" s="41"/>
      <c r="WAU21" s="41"/>
      <c r="WAV21" s="41"/>
      <c r="WAW21" s="41"/>
      <c r="WAX21" s="41"/>
      <c r="WAY21" s="41"/>
      <c r="WAZ21" s="41"/>
      <c r="WBA21" s="41"/>
      <c r="WBB21" s="41"/>
      <c r="WBC21" s="41"/>
      <c r="WBD21" s="41"/>
      <c r="WBE21" s="41"/>
      <c r="WBF21" s="41"/>
      <c r="WBG21" s="41"/>
      <c r="WBH21" s="41"/>
      <c r="WBI21" s="41"/>
      <c r="WBJ21" s="41"/>
      <c r="WBK21" s="41"/>
      <c r="WBL21" s="41"/>
      <c r="WBM21" s="41"/>
      <c r="WBN21" s="41"/>
      <c r="WBO21" s="41"/>
      <c r="WBP21" s="41"/>
      <c r="WBQ21" s="41"/>
      <c r="WBR21" s="41"/>
      <c r="WBS21" s="41"/>
      <c r="WBT21" s="41"/>
      <c r="WBU21" s="41"/>
      <c r="WBV21" s="41"/>
      <c r="WBW21" s="41"/>
      <c r="WBX21" s="41"/>
      <c r="WBY21" s="41"/>
      <c r="WBZ21" s="41"/>
      <c r="WCA21" s="41"/>
      <c r="WCB21" s="41"/>
      <c r="WCC21" s="41"/>
      <c r="WCD21" s="41"/>
      <c r="WCE21" s="41"/>
      <c r="WCF21" s="41"/>
      <c r="WCG21" s="41"/>
      <c r="WCH21" s="41"/>
      <c r="WCI21" s="41"/>
      <c r="WCJ21" s="41"/>
      <c r="WCK21" s="41"/>
      <c r="WCL21" s="41"/>
      <c r="WCM21" s="41"/>
      <c r="WCN21" s="41"/>
      <c r="WCO21" s="41"/>
      <c r="WCP21" s="41"/>
      <c r="WCQ21" s="41"/>
      <c r="WCR21" s="41"/>
      <c r="WCS21" s="41"/>
      <c r="WCT21" s="41"/>
      <c r="WCU21" s="41"/>
      <c r="WCV21" s="41"/>
      <c r="WCW21" s="41"/>
      <c r="WCX21" s="41"/>
      <c r="WCY21" s="41"/>
      <c r="WCZ21" s="41"/>
      <c r="WDA21" s="41"/>
      <c r="WDB21" s="41"/>
      <c r="WDC21" s="41"/>
      <c r="WDD21" s="41"/>
      <c r="WDE21" s="41"/>
      <c r="WDF21" s="41"/>
      <c r="WDG21" s="41"/>
      <c r="WDH21" s="41"/>
      <c r="WDI21" s="41"/>
      <c r="WDJ21" s="41"/>
      <c r="WDK21" s="41"/>
      <c r="WDL21" s="41"/>
      <c r="WDM21" s="41"/>
      <c r="WDN21" s="41"/>
      <c r="WDO21" s="41"/>
      <c r="WDP21" s="41"/>
      <c r="WDQ21" s="41"/>
      <c r="WDR21" s="41"/>
      <c r="WDS21" s="41"/>
      <c r="WDT21" s="41"/>
      <c r="WDU21" s="41"/>
      <c r="WDV21" s="41"/>
      <c r="WDW21" s="41"/>
      <c r="WDX21" s="41"/>
      <c r="WDY21" s="41"/>
      <c r="WDZ21" s="41"/>
      <c r="WEA21" s="41"/>
      <c r="WEB21" s="41"/>
      <c r="WEC21" s="41"/>
      <c r="WED21" s="41"/>
      <c r="WEE21" s="41"/>
      <c r="WEF21" s="41"/>
      <c r="WEG21" s="41"/>
      <c r="WEH21" s="41"/>
      <c r="WEI21" s="41"/>
      <c r="WEJ21" s="41"/>
      <c r="WEK21" s="41"/>
      <c r="WEL21" s="41"/>
      <c r="WEM21" s="41"/>
      <c r="WEN21" s="41"/>
      <c r="WEO21" s="41"/>
      <c r="WEP21" s="41"/>
      <c r="WEQ21" s="41"/>
      <c r="WER21" s="41"/>
      <c r="WES21" s="41"/>
      <c r="WET21" s="41"/>
      <c r="WEU21" s="41"/>
      <c r="WEV21" s="41"/>
      <c r="WEW21" s="41"/>
      <c r="WEX21" s="41"/>
      <c r="WEY21" s="41"/>
      <c r="WEZ21" s="41"/>
      <c r="WFA21" s="41"/>
      <c r="WFB21" s="41"/>
      <c r="WFC21" s="41"/>
      <c r="WFD21" s="41"/>
      <c r="WFE21" s="41"/>
      <c r="WFF21" s="41"/>
      <c r="WFG21" s="41"/>
      <c r="WFH21" s="41"/>
      <c r="WFI21" s="41"/>
      <c r="WFJ21" s="41"/>
      <c r="WFK21" s="41"/>
      <c r="WFL21" s="41"/>
      <c r="WFM21" s="41"/>
      <c r="WFN21" s="41"/>
      <c r="WFO21" s="41"/>
      <c r="WFP21" s="41"/>
      <c r="WFQ21" s="41"/>
      <c r="WFR21" s="41"/>
      <c r="WFS21" s="41"/>
      <c r="WFT21" s="41"/>
      <c r="WFU21" s="41"/>
      <c r="WFV21" s="41"/>
      <c r="WFW21" s="41"/>
      <c r="WFX21" s="41"/>
      <c r="WFY21" s="41"/>
      <c r="WFZ21" s="41"/>
      <c r="WGA21" s="41"/>
      <c r="WGB21" s="41"/>
      <c r="WGC21" s="41"/>
      <c r="WGD21" s="41"/>
      <c r="WGE21" s="41"/>
      <c r="WGF21" s="41"/>
      <c r="WGG21" s="41"/>
      <c r="WGH21" s="41"/>
      <c r="WGI21" s="41"/>
      <c r="WGJ21" s="41"/>
      <c r="WGK21" s="41"/>
      <c r="WGL21" s="41"/>
      <c r="WGM21" s="41"/>
      <c r="WGN21" s="41"/>
      <c r="WGO21" s="41"/>
      <c r="WGP21" s="41"/>
      <c r="WGQ21" s="41"/>
      <c r="WGR21" s="41"/>
      <c r="WGS21" s="41"/>
      <c r="WGT21" s="41"/>
      <c r="WGU21" s="41"/>
      <c r="WGV21" s="41"/>
      <c r="WGW21" s="41"/>
      <c r="WGX21" s="41"/>
      <c r="WGY21" s="41"/>
      <c r="WGZ21" s="41"/>
      <c r="WHA21" s="41"/>
      <c r="WHB21" s="41"/>
      <c r="WHC21" s="41"/>
      <c r="WHD21" s="41"/>
      <c r="WHE21" s="41"/>
      <c r="WHF21" s="41"/>
      <c r="WHG21" s="41"/>
      <c r="WHH21" s="41"/>
      <c r="WHI21" s="41"/>
      <c r="WHJ21" s="41"/>
      <c r="WHK21" s="41"/>
      <c r="WHL21" s="41"/>
      <c r="WHM21" s="41"/>
      <c r="WHN21" s="41"/>
      <c r="WHO21" s="41"/>
      <c r="WHP21" s="41"/>
      <c r="WHQ21" s="41"/>
      <c r="WHR21" s="41"/>
      <c r="WHS21" s="41"/>
      <c r="WHT21" s="41"/>
      <c r="WHU21" s="41"/>
      <c r="WHV21" s="41"/>
      <c r="WHW21" s="41"/>
      <c r="WHX21" s="41"/>
      <c r="WHY21" s="41"/>
      <c r="WHZ21" s="41"/>
      <c r="WIA21" s="41"/>
      <c r="WIB21" s="41"/>
      <c r="WIC21" s="41"/>
      <c r="WID21" s="41"/>
      <c r="WIE21" s="41"/>
      <c r="WIF21" s="41"/>
      <c r="WIG21" s="41"/>
      <c r="WIH21" s="41"/>
      <c r="WII21" s="41"/>
      <c r="WIJ21" s="41"/>
      <c r="WIK21" s="41"/>
      <c r="WIL21" s="41"/>
      <c r="WIM21" s="41"/>
      <c r="WIN21" s="41"/>
      <c r="WIO21" s="41"/>
      <c r="WIP21" s="41"/>
      <c r="WIQ21" s="41"/>
      <c r="WIR21" s="41"/>
      <c r="WIS21" s="41"/>
      <c r="WIT21" s="41"/>
      <c r="WIU21" s="41"/>
      <c r="WIV21" s="41"/>
      <c r="WIW21" s="41"/>
      <c r="WIX21" s="41"/>
      <c r="WIY21" s="41"/>
      <c r="WIZ21" s="41"/>
      <c r="WJA21" s="41"/>
      <c r="WJB21" s="41"/>
      <c r="WJC21" s="41"/>
      <c r="WJD21" s="41"/>
      <c r="WJE21" s="41"/>
      <c r="WJF21" s="41"/>
      <c r="WJG21" s="41"/>
      <c r="WJH21" s="41"/>
      <c r="WJI21" s="41"/>
      <c r="WJJ21" s="41"/>
      <c r="WJK21" s="41"/>
      <c r="WJL21" s="41"/>
      <c r="WJM21" s="41"/>
      <c r="WJN21" s="41"/>
      <c r="WJO21" s="41"/>
      <c r="WJP21" s="41"/>
      <c r="WJQ21" s="41"/>
      <c r="WJR21" s="41"/>
      <c r="WJS21" s="41"/>
      <c r="WJT21" s="41"/>
      <c r="WJU21" s="41"/>
      <c r="WJV21" s="41"/>
      <c r="WJW21" s="41"/>
      <c r="WJX21" s="41"/>
      <c r="WJY21" s="41"/>
      <c r="WJZ21" s="41"/>
      <c r="WKA21" s="41"/>
      <c r="WKB21" s="41"/>
      <c r="WKC21" s="41"/>
      <c r="WKD21" s="41"/>
      <c r="WKE21" s="41"/>
      <c r="WKF21" s="41"/>
      <c r="WKG21" s="41"/>
      <c r="WKH21" s="41"/>
      <c r="WKI21" s="41"/>
      <c r="WKJ21" s="41"/>
      <c r="WKK21" s="41"/>
      <c r="WKL21" s="41"/>
      <c r="WKM21" s="41"/>
      <c r="WKN21" s="41"/>
      <c r="WKO21" s="41"/>
      <c r="WKP21" s="41"/>
      <c r="WKQ21" s="41"/>
      <c r="WKR21" s="41"/>
      <c r="WKS21" s="41"/>
      <c r="WKT21" s="41"/>
      <c r="WKU21" s="41"/>
      <c r="WKV21" s="41"/>
      <c r="WKW21" s="41"/>
      <c r="WKX21" s="41"/>
      <c r="WKY21" s="41"/>
      <c r="WKZ21" s="41"/>
      <c r="WLA21" s="41"/>
      <c r="WLB21" s="41"/>
      <c r="WLC21" s="41"/>
      <c r="WLD21" s="41"/>
      <c r="WLE21" s="41"/>
      <c r="WLF21" s="41"/>
      <c r="WLG21" s="41"/>
      <c r="WLH21" s="41"/>
      <c r="WLI21" s="41"/>
      <c r="WLJ21" s="41"/>
      <c r="WLK21" s="41"/>
      <c r="WLL21" s="41"/>
      <c r="WLM21" s="41"/>
      <c r="WLN21" s="41"/>
      <c r="WLO21" s="41"/>
      <c r="WLP21" s="41"/>
      <c r="WLQ21" s="41"/>
      <c r="WLR21" s="41"/>
      <c r="WLS21" s="41"/>
      <c r="WLT21" s="41"/>
      <c r="WLU21" s="41"/>
      <c r="WLV21" s="41"/>
      <c r="WLW21" s="41"/>
      <c r="WLX21" s="41"/>
      <c r="WLY21" s="41"/>
      <c r="WLZ21" s="41"/>
      <c r="WMA21" s="41"/>
      <c r="WMB21" s="41"/>
      <c r="WMC21" s="41"/>
      <c r="WMD21" s="41"/>
      <c r="WME21" s="41"/>
      <c r="WMF21" s="41"/>
      <c r="WMG21" s="41"/>
      <c r="WMH21" s="41"/>
      <c r="WMI21" s="41"/>
      <c r="WMJ21" s="41"/>
      <c r="WMK21" s="41"/>
      <c r="WML21" s="41"/>
      <c r="WMM21" s="41"/>
      <c r="WMN21" s="41"/>
      <c r="WMO21" s="41"/>
      <c r="WMP21" s="41"/>
      <c r="WMQ21" s="41"/>
      <c r="WMR21" s="41"/>
      <c r="WMS21" s="41"/>
      <c r="WMT21" s="41"/>
      <c r="WMU21" s="41"/>
      <c r="WMV21" s="41"/>
      <c r="WMW21" s="41"/>
      <c r="WMX21" s="41"/>
      <c r="WMY21" s="41"/>
      <c r="WMZ21" s="41"/>
      <c r="WNA21" s="41"/>
      <c r="WNB21" s="41"/>
      <c r="WNC21" s="41"/>
      <c r="WND21" s="41"/>
      <c r="WNE21" s="41"/>
      <c r="WNF21" s="41"/>
      <c r="WNG21" s="41"/>
      <c r="WNH21" s="41"/>
      <c r="WNI21" s="41"/>
      <c r="WNJ21" s="41"/>
      <c r="WNK21" s="41"/>
      <c r="WNL21" s="41"/>
      <c r="WNM21" s="41"/>
      <c r="WNN21" s="41"/>
      <c r="WNO21" s="41"/>
      <c r="WNP21" s="41"/>
      <c r="WNQ21" s="41"/>
      <c r="WNR21" s="41"/>
      <c r="WNS21" s="41"/>
      <c r="WNT21" s="41"/>
      <c r="WNU21" s="41"/>
      <c r="WNV21" s="41"/>
      <c r="WNW21" s="41"/>
      <c r="WNX21" s="41"/>
      <c r="WNY21" s="41"/>
      <c r="WNZ21" s="41"/>
      <c r="WOA21" s="41"/>
      <c r="WOB21" s="41"/>
      <c r="WOC21" s="41"/>
      <c r="WOD21" s="41"/>
      <c r="WOE21" s="41"/>
      <c r="WOF21" s="41"/>
      <c r="WOG21" s="41"/>
      <c r="WOH21" s="41"/>
      <c r="WOI21" s="41"/>
      <c r="WOJ21" s="41"/>
      <c r="WOK21" s="41"/>
      <c r="WOL21" s="41"/>
      <c r="WOM21" s="41"/>
      <c r="WON21" s="41"/>
      <c r="WOO21" s="41"/>
      <c r="WOP21" s="41"/>
      <c r="WOQ21" s="41"/>
      <c r="WOR21" s="41"/>
      <c r="WOS21" s="41"/>
      <c r="WOT21" s="41"/>
      <c r="WOU21" s="41"/>
      <c r="WOV21" s="41"/>
      <c r="WOW21" s="41"/>
      <c r="WOX21" s="41"/>
      <c r="WOY21" s="41"/>
      <c r="WOZ21" s="41"/>
      <c r="WPA21" s="41"/>
      <c r="WPB21" s="41"/>
      <c r="WPC21" s="41"/>
      <c r="WPD21" s="41"/>
      <c r="WPE21" s="41"/>
      <c r="WPF21" s="41"/>
      <c r="WPG21" s="41"/>
      <c r="WPH21" s="41"/>
      <c r="WPI21" s="41"/>
      <c r="WPJ21" s="41"/>
      <c r="WPK21" s="41"/>
      <c r="WPL21" s="41"/>
      <c r="WPM21" s="41"/>
      <c r="WPN21" s="41"/>
      <c r="WPO21" s="41"/>
      <c r="WPP21" s="41"/>
      <c r="WPQ21" s="41"/>
      <c r="WPR21" s="41"/>
      <c r="WPS21" s="41"/>
      <c r="WPT21" s="41"/>
      <c r="WPU21" s="41"/>
      <c r="WPV21" s="41"/>
      <c r="WPW21" s="41"/>
      <c r="WPX21" s="41"/>
      <c r="WPY21" s="41"/>
      <c r="WPZ21" s="41"/>
      <c r="WQA21" s="41"/>
      <c r="WQB21" s="41"/>
      <c r="WQC21" s="41"/>
      <c r="WQD21" s="41"/>
      <c r="WQE21" s="41"/>
      <c r="WQF21" s="41"/>
      <c r="WQG21" s="41"/>
      <c r="WQH21" s="41"/>
      <c r="WQI21" s="41"/>
      <c r="WQJ21" s="41"/>
      <c r="WQK21" s="41"/>
      <c r="WQL21" s="41"/>
      <c r="WQM21" s="41"/>
      <c r="WQN21" s="41"/>
      <c r="WQO21" s="41"/>
      <c r="WQP21" s="41"/>
      <c r="WQQ21" s="41"/>
      <c r="WQR21" s="41"/>
      <c r="WQS21" s="41"/>
      <c r="WQT21" s="41"/>
      <c r="WQU21" s="41"/>
      <c r="WQV21" s="41"/>
      <c r="WQW21" s="41"/>
      <c r="WQX21" s="41"/>
      <c r="WQY21" s="41"/>
      <c r="WQZ21" s="41"/>
      <c r="WRA21" s="41"/>
      <c r="WRB21" s="41"/>
      <c r="WRC21" s="41"/>
      <c r="WRD21" s="41"/>
      <c r="WRE21" s="41"/>
      <c r="WRF21" s="41"/>
      <c r="WRG21" s="41"/>
      <c r="WRH21" s="41"/>
      <c r="WRI21" s="41"/>
      <c r="WRJ21" s="41"/>
      <c r="WRK21" s="41"/>
      <c r="WRL21" s="41"/>
      <c r="WRM21" s="41"/>
      <c r="WRN21" s="41"/>
      <c r="WRO21" s="41"/>
      <c r="WRP21" s="41"/>
      <c r="WRQ21" s="41"/>
      <c r="WRR21" s="41"/>
      <c r="WRS21" s="41"/>
      <c r="WRT21" s="41"/>
      <c r="WRU21" s="41"/>
      <c r="WRV21" s="41"/>
      <c r="WRW21" s="41"/>
      <c r="WRX21" s="41"/>
      <c r="WRY21" s="41"/>
      <c r="WRZ21" s="41"/>
      <c r="WSA21" s="41"/>
      <c r="WSB21" s="41"/>
      <c r="WSC21" s="41"/>
      <c r="WSD21" s="41"/>
      <c r="WSE21" s="41"/>
      <c r="WSF21" s="41"/>
      <c r="WSG21" s="41"/>
      <c r="WSH21" s="41"/>
      <c r="WSI21" s="41"/>
      <c r="WSJ21" s="41"/>
      <c r="WSK21" s="41"/>
      <c r="WSL21" s="41"/>
      <c r="WSM21" s="41"/>
      <c r="WSN21" s="41"/>
      <c r="WSO21" s="41"/>
      <c r="WSP21" s="41"/>
      <c r="WSQ21" s="41"/>
      <c r="WSR21" s="41"/>
      <c r="WSS21" s="41"/>
      <c r="WST21" s="41"/>
      <c r="WSU21" s="41"/>
      <c r="WSV21" s="41"/>
      <c r="WSW21" s="41"/>
      <c r="WSX21" s="41"/>
      <c r="WSY21" s="41"/>
      <c r="WSZ21" s="41"/>
      <c r="WTA21" s="41"/>
      <c r="WTB21" s="41"/>
      <c r="WTC21" s="41"/>
      <c r="WTD21" s="41"/>
      <c r="WTE21" s="41"/>
      <c r="WTF21" s="41"/>
      <c r="WTG21" s="41"/>
      <c r="WTH21" s="41"/>
      <c r="WTI21" s="41"/>
      <c r="WTJ21" s="41"/>
      <c r="WTK21" s="41"/>
      <c r="WTL21" s="41"/>
      <c r="WTM21" s="41"/>
      <c r="WTN21" s="41"/>
      <c r="WTO21" s="41"/>
      <c r="WTP21" s="41"/>
      <c r="WTQ21" s="41"/>
      <c r="WTR21" s="41"/>
      <c r="WTS21" s="41"/>
      <c r="WTT21" s="41"/>
      <c r="WTU21" s="41"/>
      <c r="WTV21" s="41"/>
      <c r="WTW21" s="41"/>
      <c r="WTX21" s="41"/>
      <c r="WTY21" s="41"/>
      <c r="WTZ21" s="41"/>
      <c r="WUA21" s="41"/>
      <c r="WUB21" s="41"/>
      <c r="WUC21" s="41"/>
      <c r="WUD21" s="41"/>
      <c r="WUE21" s="41"/>
      <c r="WUF21" s="41"/>
      <c r="WUG21" s="41"/>
      <c r="WUH21" s="41"/>
      <c r="WUI21" s="41"/>
      <c r="WUJ21" s="41"/>
      <c r="WUK21" s="41"/>
      <c r="WUL21" s="41"/>
      <c r="WUM21" s="41"/>
      <c r="WUN21" s="41"/>
      <c r="WUO21" s="41"/>
      <c r="WUP21" s="41"/>
      <c r="WUQ21" s="41"/>
      <c r="WUR21" s="41"/>
      <c r="WUS21" s="41"/>
      <c r="WUT21" s="41"/>
      <c r="WUU21" s="41"/>
      <c r="WUV21" s="41"/>
      <c r="WUW21" s="41"/>
      <c r="WUX21" s="41"/>
      <c r="WUY21" s="41"/>
      <c r="WUZ21" s="41"/>
      <c r="WVA21" s="41"/>
      <c r="WVB21" s="41"/>
      <c r="WVC21" s="41"/>
      <c r="WVD21" s="41"/>
      <c r="WVE21" s="41"/>
      <c r="WVF21" s="41"/>
      <c r="WVG21" s="41"/>
      <c r="WVH21" s="41"/>
      <c r="WVI21" s="41"/>
      <c r="WVJ21" s="41"/>
      <c r="WVK21" s="41"/>
      <c r="WVL21" s="41"/>
      <c r="WVM21" s="41"/>
      <c r="WVN21" s="41"/>
      <c r="WVO21" s="41"/>
      <c r="WVP21" s="41"/>
      <c r="WVQ21" s="41"/>
      <c r="WVR21" s="41"/>
      <c r="WVS21" s="41"/>
      <c r="WVT21" s="41"/>
      <c r="WVU21" s="41"/>
      <c r="WVV21" s="41"/>
      <c r="WVW21" s="41"/>
      <c r="WVX21" s="41"/>
      <c r="WVY21" s="41"/>
      <c r="WVZ21" s="41"/>
      <c r="WWA21" s="41"/>
      <c r="WWB21" s="41"/>
      <c r="WWC21" s="41"/>
      <c r="WWD21" s="41"/>
      <c r="WWE21" s="41"/>
      <c r="WWF21" s="41"/>
      <c r="WWG21" s="41"/>
      <c r="WWH21" s="41"/>
      <c r="WWI21" s="41"/>
      <c r="WWJ21" s="41"/>
      <c r="WWK21" s="41"/>
      <c r="WWL21" s="41"/>
      <c r="WWM21" s="41"/>
      <c r="WWN21" s="41"/>
      <c r="WWO21" s="41"/>
      <c r="WWP21" s="41"/>
      <c r="WWQ21" s="41"/>
      <c r="WWR21" s="41"/>
      <c r="WWS21" s="41"/>
      <c r="WWT21" s="41"/>
      <c r="WWU21" s="41"/>
      <c r="WWV21" s="41"/>
      <c r="WWW21" s="41"/>
      <c r="WWX21" s="41"/>
      <c r="WWY21" s="41"/>
      <c r="WWZ21" s="41"/>
      <c r="WXA21" s="41"/>
      <c r="WXB21" s="41"/>
      <c r="WXC21" s="41"/>
      <c r="WXD21" s="41"/>
      <c r="WXE21" s="41"/>
      <c r="WXF21" s="41"/>
      <c r="WXG21" s="41"/>
      <c r="WXH21" s="41"/>
      <c r="WXI21" s="41"/>
      <c r="WXJ21" s="41"/>
      <c r="WXK21" s="41"/>
      <c r="WXL21" s="41"/>
      <c r="WXM21" s="41"/>
      <c r="WXN21" s="41"/>
      <c r="WXO21" s="41"/>
      <c r="WXP21" s="41"/>
      <c r="WXQ21" s="41"/>
      <c r="WXR21" s="41"/>
      <c r="WXS21" s="41"/>
      <c r="WXT21" s="41"/>
      <c r="WXU21" s="41"/>
      <c r="WXV21" s="41"/>
      <c r="WXW21" s="41"/>
      <c r="WXX21" s="41"/>
      <c r="WXY21" s="41"/>
      <c r="WXZ21" s="41"/>
      <c r="WYA21" s="41"/>
      <c r="WYB21" s="41"/>
      <c r="WYC21" s="41"/>
      <c r="WYD21" s="41"/>
      <c r="WYE21" s="41"/>
      <c r="WYF21" s="41"/>
      <c r="WYG21" s="41"/>
      <c r="WYH21" s="41"/>
      <c r="WYI21" s="41"/>
      <c r="WYJ21" s="41"/>
      <c r="WYK21" s="41"/>
      <c r="WYL21" s="41"/>
      <c r="WYM21" s="41"/>
      <c r="WYN21" s="41"/>
      <c r="WYO21" s="41"/>
      <c r="WYP21" s="41"/>
      <c r="WYQ21" s="41"/>
      <c r="WYR21" s="41"/>
      <c r="WYS21" s="41"/>
      <c r="WYT21" s="41"/>
      <c r="WYU21" s="41"/>
      <c r="WYV21" s="41"/>
      <c r="WYW21" s="41"/>
      <c r="WYX21" s="41"/>
      <c r="WYY21" s="41"/>
      <c r="WYZ21" s="41"/>
      <c r="WZA21" s="41"/>
      <c r="WZB21" s="41"/>
      <c r="WZC21" s="41"/>
      <c r="WZD21" s="41"/>
      <c r="WZE21" s="41"/>
      <c r="WZF21" s="41"/>
      <c r="WZG21" s="41"/>
      <c r="WZH21" s="41"/>
      <c r="WZI21" s="41"/>
      <c r="WZJ21" s="41"/>
      <c r="WZK21" s="41"/>
      <c r="WZL21" s="41"/>
      <c r="WZM21" s="41"/>
      <c r="WZN21" s="41"/>
      <c r="WZO21" s="41"/>
      <c r="WZP21" s="41"/>
      <c r="WZQ21" s="41"/>
      <c r="WZR21" s="41"/>
      <c r="WZS21" s="41"/>
      <c r="WZT21" s="41"/>
      <c r="WZU21" s="41"/>
      <c r="WZV21" s="41"/>
      <c r="WZW21" s="41"/>
      <c r="WZX21" s="41"/>
      <c r="WZY21" s="41"/>
      <c r="WZZ21" s="41"/>
      <c r="XAA21" s="41"/>
      <c r="XAB21" s="41"/>
      <c r="XAC21" s="41"/>
      <c r="XAD21" s="41"/>
      <c r="XAE21" s="41"/>
      <c r="XAF21" s="41"/>
      <c r="XAG21" s="41"/>
      <c r="XAH21" s="41"/>
      <c r="XAI21" s="41"/>
      <c r="XAJ21" s="41"/>
      <c r="XAK21" s="41"/>
      <c r="XAL21" s="41"/>
      <c r="XAM21" s="41"/>
      <c r="XAN21" s="41"/>
      <c r="XAO21" s="41"/>
      <c r="XAP21" s="41"/>
      <c r="XAQ21" s="41"/>
      <c r="XAR21" s="41"/>
      <c r="XAS21" s="41"/>
      <c r="XAT21" s="41"/>
      <c r="XAU21" s="41"/>
      <c r="XAV21" s="41"/>
      <c r="XAW21" s="41"/>
      <c r="XAX21" s="41"/>
      <c r="XAY21" s="41"/>
      <c r="XAZ21" s="41"/>
      <c r="XBA21" s="41"/>
      <c r="XBB21" s="41"/>
      <c r="XBC21" s="41"/>
      <c r="XBD21" s="41"/>
      <c r="XBE21" s="41"/>
      <c r="XBF21" s="41"/>
      <c r="XBG21" s="41"/>
      <c r="XBH21" s="41"/>
      <c r="XBI21" s="41"/>
      <c r="XBJ21" s="41"/>
      <c r="XBK21" s="41"/>
      <c r="XBL21" s="41"/>
      <c r="XBM21" s="41"/>
      <c r="XBN21" s="41"/>
      <c r="XBO21" s="41"/>
      <c r="XBP21" s="41"/>
      <c r="XBQ21" s="41"/>
      <c r="XBR21" s="41"/>
      <c r="XBS21" s="41"/>
      <c r="XBT21" s="41"/>
      <c r="XBU21" s="41"/>
      <c r="XBV21" s="41"/>
      <c r="XBW21" s="41"/>
      <c r="XBX21" s="41"/>
      <c r="XBY21" s="41"/>
      <c r="XBZ21" s="41"/>
      <c r="XCA21" s="41"/>
      <c r="XCB21" s="41"/>
      <c r="XCC21" s="41"/>
      <c r="XCD21" s="41"/>
      <c r="XCE21" s="41"/>
      <c r="XCF21" s="41"/>
      <c r="XCG21" s="41"/>
      <c r="XCH21" s="41"/>
      <c r="XCI21" s="41"/>
      <c r="XCJ21" s="41"/>
      <c r="XCK21" s="41"/>
      <c r="XCL21" s="41"/>
      <c r="XCM21" s="41"/>
      <c r="XCN21" s="41"/>
      <c r="XCO21" s="41"/>
      <c r="XCP21" s="41"/>
      <c r="XCQ21" s="41"/>
      <c r="XCR21" s="41"/>
      <c r="XCS21" s="41"/>
      <c r="XCT21" s="41"/>
      <c r="XCU21" s="41"/>
      <c r="XCV21" s="41"/>
      <c r="XCW21" s="41"/>
      <c r="XCX21" s="41"/>
      <c r="XCY21" s="41"/>
      <c r="XCZ21" s="41"/>
      <c r="XDA21" s="41"/>
      <c r="XDB21" s="41"/>
      <c r="XDC21" s="41"/>
      <c r="XDD21" s="41"/>
      <c r="XDE21" s="41"/>
      <c r="XDF21" s="41"/>
      <c r="XDG21" s="41"/>
      <c r="XDH21" s="41"/>
      <c r="XDI21" s="41"/>
      <c r="XDJ21" s="41"/>
      <c r="XDK21" s="41"/>
      <c r="XDL21" s="41"/>
      <c r="XDM21" s="41"/>
      <c r="XDN21" s="41"/>
      <c r="XDO21" s="41"/>
      <c r="XDP21" s="41"/>
      <c r="XDQ21" s="41"/>
      <c r="XDR21" s="41"/>
      <c r="XDS21" s="41"/>
      <c r="XDT21" s="41"/>
      <c r="XDU21" s="41"/>
      <c r="XDV21" s="41"/>
      <c r="XDW21" s="41"/>
      <c r="XDX21" s="41"/>
      <c r="XDY21" s="41"/>
      <c r="XDZ21" s="41"/>
      <c r="XEA21" s="41"/>
      <c r="XEB21" s="41"/>
      <c r="XEC21" s="41"/>
      <c r="XED21" s="41"/>
      <c r="XEE21" s="41"/>
      <c r="XEF21" s="41"/>
      <c r="XEG21" s="41"/>
      <c r="XEH21" s="41"/>
      <c r="XEI21" s="41"/>
      <c r="XEJ21" s="41"/>
      <c r="XEK21" s="41"/>
      <c r="XEL21" s="41"/>
      <c r="XEM21" s="41"/>
      <c r="XEN21" s="41"/>
      <c r="XEO21" s="41"/>
      <c r="XEP21" s="41"/>
      <c r="XEQ21" s="41"/>
      <c r="XER21" s="41"/>
      <c r="XES21" s="41"/>
      <c r="XET21" s="41"/>
      <c r="XEU21" s="41"/>
      <c r="XEV21" s="41"/>
      <c r="XEW21" s="41"/>
      <c r="XEX21" s="41"/>
      <c r="XEY21" s="41"/>
      <c r="XEZ21" s="41"/>
      <c r="XFA21" s="41"/>
      <c r="XFB21" s="41"/>
      <c r="XFC21" s="41"/>
      <c r="XFD21" s="41"/>
    </row>
    <row r="22" spans="1:16384" ht="12" customHeight="1" x14ac:dyDescent="0.25">
      <c r="B22" s="110" t="s">
        <v>9</v>
      </c>
      <c r="C22" s="111"/>
      <c r="D22" s="111"/>
      <c r="E22" s="111"/>
      <c r="F22" s="111"/>
      <c r="G22" s="111"/>
      <c r="H22" s="111"/>
      <c r="I22" s="111"/>
    </row>
    <row r="24" spans="1:16384" ht="15.75" x14ac:dyDescent="0.25">
      <c r="B24" s="39" t="s">
        <v>10</v>
      </c>
    </row>
    <row r="25" spans="1:16384" ht="26.25" customHeight="1" x14ac:dyDescent="0.25">
      <c r="B25" s="119" t="s">
        <v>11</v>
      </c>
      <c r="C25" s="118"/>
      <c r="D25" s="118"/>
      <c r="E25" s="118"/>
      <c r="F25" s="118"/>
      <c r="G25" s="118"/>
      <c r="H25" s="118"/>
      <c r="I25" s="118"/>
    </row>
    <row r="26" spans="1:16384" ht="26.25" customHeight="1" x14ac:dyDescent="0.25">
      <c r="B26" s="119" t="s">
        <v>12</v>
      </c>
      <c r="C26" s="118"/>
      <c r="D26" s="118"/>
      <c r="E26" s="118"/>
      <c r="F26" s="118"/>
      <c r="G26" s="118"/>
      <c r="H26" s="118"/>
      <c r="I26" s="118"/>
    </row>
    <row r="27" spans="1:16384" ht="27" customHeight="1" x14ac:dyDescent="0.25">
      <c r="B27" s="123" t="s">
        <v>13</v>
      </c>
      <c r="C27" s="124"/>
      <c r="D27" s="124"/>
      <c r="E27" s="124"/>
      <c r="F27" s="124"/>
      <c r="G27" s="124"/>
      <c r="H27" s="124"/>
      <c r="I27" s="124"/>
    </row>
    <row r="28" spans="1:16384" ht="47.25" customHeight="1" x14ac:dyDescent="0.25">
      <c r="B28" s="119" t="s">
        <v>14</v>
      </c>
      <c r="C28" s="118"/>
      <c r="D28" s="118"/>
      <c r="E28" s="118"/>
      <c r="F28" s="118"/>
      <c r="G28" s="118"/>
      <c r="H28" s="118"/>
      <c r="I28" s="118"/>
    </row>
    <row r="29" spans="1:16384" ht="24" customHeight="1" x14ac:dyDescent="0.25">
      <c r="B29" s="119" t="s">
        <v>15</v>
      </c>
      <c r="C29" s="118"/>
      <c r="D29" s="118"/>
      <c r="E29" s="118"/>
      <c r="F29" s="118"/>
      <c r="G29" s="118"/>
      <c r="H29" s="118"/>
      <c r="I29" s="118"/>
    </row>
    <row r="30" spans="1:16384" ht="34.5" customHeight="1" x14ac:dyDescent="0.25">
      <c r="B30" s="119" t="s">
        <v>16</v>
      </c>
      <c r="C30" s="118"/>
      <c r="D30" s="118"/>
      <c r="E30" s="118"/>
      <c r="F30" s="118"/>
      <c r="G30" s="118"/>
      <c r="H30" s="118"/>
      <c r="I30" s="118"/>
    </row>
    <row r="31" spans="1:16384" ht="8.25" customHeight="1" x14ac:dyDescent="0.25">
      <c r="B31" s="50"/>
      <c r="C31" s="43"/>
      <c r="D31" s="43"/>
      <c r="E31" s="43"/>
      <c r="F31" s="43"/>
      <c r="G31" s="43"/>
      <c r="H31" s="43"/>
      <c r="I31" s="43"/>
    </row>
    <row r="32" spans="1:16384" ht="12.75" customHeight="1" x14ac:dyDescent="0.25">
      <c r="A32" s="41"/>
      <c r="B32" s="117" t="s">
        <v>17</v>
      </c>
      <c r="C32" s="117"/>
      <c r="D32" s="117"/>
      <c r="E32" s="117"/>
      <c r="F32" s="117"/>
      <c r="G32" s="117"/>
      <c r="H32" s="117"/>
      <c r="I32" s="117"/>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c r="IW32" s="41"/>
      <c r="IX32" s="41"/>
      <c r="IY32" s="41"/>
      <c r="IZ32" s="41"/>
      <c r="JA32" s="41"/>
      <c r="JB32" s="41"/>
      <c r="JC32" s="41"/>
      <c r="JD32" s="41"/>
      <c r="JE32" s="41"/>
      <c r="JF32" s="41"/>
      <c r="JG32" s="41"/>
      <c r="JH32" s="41"/>
      <c r="JI32" s="41"/>
      <c r="JJ32" s="41"/>
      <c r="JK32" s="41"/>
      <c r="JL32" s="41"/>
      <c r="JM32" s="41"/>
      <c r="JN32" s="41"/>
      <c r="JO32" s="41"/>
      <c r="JP32" s="41"/>
      <c r="JQ32" s="41"/>
      <c r="JR32" s="41"/>
      <c r="JS32" s="41"/>
      <c r="JT32" s="41"/>
      <c r="JU32" s="41"/>
      <c r="JV32" s="41"/>
      <c r="JW32" s="41"/>
      <c r="JX32" s="41"/>
      <c r="JY32" s="41"/>
      <c r="JZ32" s="41"/>
      <c r="KA32" s="41"/>
      <c r="KB32" s="41"/>
      <c r="KC32" s="41"/>
      <c r="KD32" s="41"/>
      <c r="KE32" s="41"/>
      <c r="KF32" s="41"/>
      <c r="KG32" s="41"/>
      <c r="KH32" s="41"/>
      <c r="KI32" s="41"/>
      <c r="KJ32" s="41"/>
      <c r="KK32" s="41"/>
      <c r="KL32" s="41"/>
      <c r="KM32" s="41"/>
      <c r="KN32" s="41"/>
      <c r="KO32" s="41"/>
      <c r="KP32" s="41"/>
      <c r="KQ32" s="41"/>
      <c r="KR32" s="41"/>
      <c r="KS32" s="41"/>
      <c r="KT32" s="41"/>
      <c r="KU32" s="41"/>
      <c r="KV32" s="41"/>
      <c r="KW32" s="41"/>
      <c r="KX32" s="41"/>
      <c r="KY32" s="41"/>
      <c r="KZ32" s="41"/>
      <c r="LA32" s="41"/>
      <c r="LB32" s="41"/>
      <c r="LC32" s="41"/>
      <c r="LD32" s="41"/>
      <c r="LE32" s="41"/>
      <c r="LF32" s="41"/>
      <c r="LG32" s="41"/>
      <c r="LH32" s="41"/>
      <c r="LI32" s="41"/>
      <c r="LJ32" s="41"/>
      <c r="LK32" s="41"/>
      <c r="LL32" s="41"/>
      <c r="LM32" s="41"/>
      <c r="LN32" s="41"/>
      <c r="LO32" s="41"/>
      <c r="LP32" s="41"/>
      <c r="LQ32" s="41"/>
      <c r="LR32" s="41"/>
      <c r="LS32" s="41"/>
      <c r="LT32" s="41"/>
      <c r="LU32" s="41"/>
      <c r="LV32" s="41"/>
      <c r="LW32" s="41"/>
      <c r="LX32" s="41"/>
      <c r="LY32" s="41"/>
      <c r="LZ32" s="41"/>
      <c r="MA32" s="41"/>
      <c r="MB32" s="41"/>
      <c r="MC32" s="41"/>
      <c r="MD32" s="41"/>
      <c r="ME32" s="41"/>
      <c r="MF32" s="41"/>
      <c r="MG32" s="41"/>
      <c r="MH32" s="41"/>
      <c r="MI32" s="41"/>
      <c r="MJ32" s="41"/>
      <c r="MK32" s="41"/>
      <c r="ML32" s="41"/>
      <c r="MM32" s="41"/>
      <c r="MN32" s="41"/>
      <c r="MO32" s="41"/>
      <c r="MP32" s="41"/>
      <c r="MQ32" s="41"/>
      <c r="MR32" s="41"/>
      <c r="MS32" s="41"/>
      <c r="MT32" s="41"/>
      <c r="MU32" s="41"/>
      <c r="MV32" s="41"/>
      <c r="MW32" s="41"/>
      <c r="MX32" s="41"/>
      <c r="MY32" s="41"/>
      <c r="MZ32" s="41"/>
      <c r="NA32" s="41"/>
      <c r="NB32" s="41"/>
      <c r="NC32" s="41"/>
      <c r="ND32" s="41"/>
      <c r="NE32" s="41"/>
      <c r="NF32" s="41"/>
      <c r="NG32" s="41"/>
      <c r="NH32" s="41"/>
      <c r="NI32" s="41"/>
      <c r="NJ32" s="41"/>
      <c r="NK32" s="41"/>
      <c r="NL32" s="41"/>
      <c r="NM32" s="41"/>
      <c r="NN32" s="41"/>
      <c r="NO32" s="41"/>
      <c r="NP32" s="41"/>
      <c r="NQ32" s="41"/>
      <c r="NR32" s="41"/>
      <c r="NS32" s="41"/>
      <c r="NT32" s="41"/>
      <c r="NU32" s="41"/>
      <c r="NV32" s="41"/>
      <c r="NW32" s="41"/>
      <c r="NX32" s="41"/>
      <c r="NY32" s="41"/>
      <c r="NZ32" s="41"/>
      <c r="OA32" s="41"/>
      <c r="OB32" s="41"/>
      <c r="OC32" s="41"/>
      <c r="OD32" s="41"/>
      <c r="OE32" s="41"/>
      <c r="OF32" s="41"/>
      <c r="OG32" s="41"/>
      <c r="OH32" s="41"/>
      <c r="OI32" s="41"/>
      <c r="OJ32" s="41"/>
      <c r="OK32" s="41"/>
      <c r="OL32" s="41"/>
      <c r="OM32" s="41"/>
      <c r="ON32" s="41"/>
      <c r="OO32" s="41"/>
      <c r="OP32" s="41"/>
      <c r="OQ32" s="41"/>
      <c r="OR32" s="41"/>
      <c r="OS32" s="41"/>
      <c r="OT32" s="41"/>
      <c r="OU32" s="41"/>
      <c r="OV32" s="41"/>
      <c r="OW32" s="41"/>
      <c r="OX32" s="41"/>
      <c r="OY32" s="41"/>
      <c r="OZ32" s="41"/>
      <c r="PA32" s="41"/>
      <c r="PB32" s="41"/>
      <c r="PC32" s="41"/>
      <c r="PD32" s="41"/>
      <c r="PE32" s="41"/>
      <c r="PF32" s="41"/>
      <c r="PG32" s="41"/>
      <c r="PH32" s="41"/>
      <c r="PI32" s="41"/>
      <c r="PJ32" s="41"/>
      <c r="PK32" s="41"/>
      <c r="PL32" s="41"/>
      <c r="PM32" s="41"/>
      <c r="PN32" s="41"/>
      <c r="PO32" s="41"/>
      <c r="PP32" s="41"/>
      <c r="PQ32" s="41"/>
      <c r="PR32" s="41"/>
      <c r="PS32" s="41"/>
      <c r="PT32" s="41"/>
      <c r="PU32" s="41"/>
      <c r="PV32" s="41"/>
      <c r="PW32" s="41"/>
      <c r="PX32" s="41"/>
      <c r="PY32" s="41"/>
      <c r="PZ32" s="41"/>
      <c r="QA32" s="41"/>
      <c r="QB32" s="41"/>
      <c r="QC32" s="41"/>
      <c r="QD32" s="41"/>
      <c r="QE32" s="41"/>
      <c r="QF32" s="41"/>
      <c r="QG32" s="41"/>
      <c r="QH32" s="41"/>
      <c r="QI32" s="41"/>
      <c r="QJ32" s="41"/>
      <c r="QK32" s="41"/>
      <c r="QL32" s="41"/>
      <c r="QM32" s="41"/>
      <c r="QN32" s="41"/>
      <c r="QO32" s="41"/>
      <c r="QP32" s="41"/>
      <c r="QQ32" s="41"/>
      <c r="QR32" s="41"/>
      <c r="QS32" s="41"/>
      <c r="QT32" s="41"/>
      <c r="QU32" s="41"/>
      <c r="QV32" s="41"/>
      <c r="QW32" s="41"/>
      <c r="QX32" s="41"/>
      <c r="QY32" s="41"/>
      <c r="QZ32" s="41"/>
      <c r="RA32" s="41"/>
      <c r="RB32" s="41"/>
      <c r="RC32" s="41"/>
      <c r="RD32" s="41"/>
      <c r="RE32" s="41"/>
      <c r="RF32" s="41"/>
      <c r="RG32" s="41"/>
      <c r="RH32" s="41"/>
      <c r="RI32" s="41"/>
      <c r="RJ32" s="41"/>
      <c r="RK32" s="41"/>
      <c r="RL32" s="41"/>
      <c r="RM32" s="41"/>
      <c r="RN32" s="41"/>
      <c r="RO32" s="41"/>
      <c r="RP32" s="41"/>
      <c r="RQ32" s="41"/>
      <c r="RR32" s="41"/>
      <c r="RS32" s="41"/>
      <c r="RT32" s="41"/>
      <c r="RU32" s="41"/>
      <c r="RV32" s="41"/>
      <c r="RW32" s="41"/>
      <c r="RX32" s="41"/>
      <c r="RY32" s="41"/>
      <c r="RZ32" s="41"/>
      <c r="SA32" s="41"/>
      <c r="SB32" s="41"/>
      <c r="SC32" s="41"/>
      <c r="SD32" s="41"/>
      <c r="SE32" s="41"/>
      <c r="SF32" s="41"/>
      <c r="SG32" s="41"/>
      <c r="SH32" s="41"/>
      <c r="SI32" s="41"/>
      <c r="SJ32" s="41"/>
      <c r="SK32" s="41"/>
      <c r="SL32" s="41"/>
      <c r="SM32" s="41"/>
      <c r="SN32" s="41"/>
      <c r="SO32" s="41"/>
      <c r="SP32" s="41"/>
      <c r="SQ32" s="41"/>
      <c r="SR32" s="41"/>
      <c r="SS32" s="41"/>
      <c r="ST32" s="41"/>
      <c r="SU32" s="41"/>
      <c r="SV32" s="41"/>
      <c r="SW32" s="41"/>
      <c r="SX32" s="41"/>
      <c r="SY32" s="41"/>
      <c r="SZ32" s="41"/>
      <c r="TA32" s="41"/>
      <c r="TB32" s="41"/>
      <c r="TC32" s="41"/>
      <c r="TD32" s="41"/>
      <c r="TE32" s="41"/>
      <c r="TF32" s="41"/>
      <c r="TG32" s="41"/>
      <c r="TH32" s="41"/>
      <c r="TI32" s="41"/>
      <c r="TJ32" s="41"/>
      <c r="TK32" s="41"/>
      <c r="TL32" s="41"/>
      <c r="TM32" s="41"/>
      <c r="TN32" s="41"/>
      <c r="TO32" s="41"/>
      <c r="TP32" s="41"/>
      <c r="TQ32" s="41"/>
      <c r="TR32" s="41"/>
      <c r="TS32" s="41"/>
      <c r="TT32" s="41"/>
      <c r="TU32" s="41"/>
      <c r="TV32" s="41"/>
      <c r="TW32" s="41"/>
      <c r="TX32" s="41"/>
      <c r="TY32" s="41"/>
      <c r="TZ32" s="41"/>
      <c r="UA32" s="41"/>
      <c r="UB32" s="41"/>
      <c r="UC32" s="41"/>
      <c r="UD32" s="41"/>
      <c r="UE32" s="41"/>
      <c r="UF32" s="41"/>
      <c r="UG32" s="41"/>
      <c r="UH32" s="41"/>
      <c r="UI32" s="41"/>
      <c r="UJ32" s="41"/>
      <c r="UK32" s="41"/>
      <c r="UL32" s="41"/>
      <c r="UM32" s="41"/>
      <c r="UN32" s="41"/>
      <c r="UO32" s="41"/>
      <c r="UP32" s="41"/>
      <c r="UQ32" s="41"/>
      <c r="UR32" s="41"/>
      <c r="US32" s="41"/>
      <c r="UT32" s="41"/>
      <c r="UU32" s="41"/>
      <c r="UV32" s="41"/>
      <c r="UW32" s="41"/>
      <c r="UX32" s="41"/>
      <c r="UY32" s="41"/>
      <c r="UZ32" s="41"/>
      <c r="VA32" s="41"/>
      <c r="VB32" s="41"/>
      <c r="VC32" s="41"/>
      <c r="VD32" s="41"/>
      <c r="VE32" s="41"/>
      <c r="VF32" s="41"/>
      <c r="VG32" s="41"/>
      <c r="VH32" s="41"/>
      <c r="VI32" s="41"/>
      <c r="VJ32" s="41"/>
      <c r="VK32" s="41"/>
      <c r="VL32" s="41"/>
      <c r="VM32" s="41"/>
      <c r="VN32" s="41"/>
      <c r="VO32" s="41"/>
      <c r="VP32" s="41"/>
      <c r="VQ32" s="41"/>
      <c r="VR32" s="41"/>
      <c r="VS32" s="41"/>
      <c r="VT32" s="41"/>
      <c r="VU32" s="41"/>
      <c r="VV32" s="41"/>
      <c r="VW32" s="41"/>
      <c r="VX32" s="41"/>
      <c r="VY32" s="41"/>
      <c r="VZ32" s="41"/>
      <c r="WA32" s="41"/>
      <c r="WB32" s="41"/>
      <c r="WC32" s="41"/>
      <c r="WD32" s="41"/>
      <c r="WE32" s="41"/>
      <c r="WF32" s="41"/>
      <c r="WG32" s="41"/>
      <c r="WH32" s="41"/>
      <c r="WI32" s="41"/>
      <c r="WJ32" s="41"/>
      <c r="WK32" s="41"/>
      <c r="WL32" s="41"/>
      <c r="WM32" s="41"/>
      <c r="WN32" s="41"/>
      <c r="WO32" s="41"/>
      <c r="WP32" s="41"/>
      <c r="WQ32" s="41"/>
      <c r="WR32" s="41"/>
      <c r="WS32" s="41"/>
      <c r="WT32" s="41"/>
      <c r="WU32" s="41"/>
      <c r="WV32" s="41"/>
      <c r="WW32" s="41"/>
      <c r="WX32" s="41"/>
      <c r="WY32" s="41"/>
      <c r="WZ32" s="41"/>
      <c r="XA32" s="41"/>
      <c r="XB32" s="41"/>
      <c r="XC32" s="41"/>
      <c r="XD32" s="41"/>
      <c r="XE32" s="41"/>
      <c r="XF32" s="41"/>
      <c r="XG32" s="41"/>
      <c r="XH32" s="41"/>
      <c r="XI32" s="41"/>
      <c r="XJ32" s="41"/>
      <c r="XK32" s="41"/>
      <c r="XL32" s="41"/>
      <c r="XM32" s="41"/>
      <c r="XN32" s="41"/>
      <c r="XO32" s="41"/>
      <c r="XP32" s="41"/>
      <c r="XQ32" s="41"/>
      <c r="XR32" s="41"/>
      <c r="XS32" s="41"/>
      <c r="XT32" s="41"/>
      <c r="XU32" s="41"/>
      <c r="XV32" s="41"/>
      <c r="XW32" s="41"/>
      <c r="XX32" s="41"/>
      <c r="XY32" s="41"/>
      <c r="XZ32" s="41"/>
      <c r="YA32" s="41"/>
      <c r="YB32" s="41"/>
      <c r="YC32" s="41"/>
      <c r="YD32" s="41"/>
      <c r="YE32" s="41"/>
      <c r="YF32" s="41"/>
      <c r="YG32" s="41"/>
      <c r="YH32" s="41"/>
      <c r="YI32" s="41"/>
      <c r="YJ32" s="41"/>
      <c r="YK32" s="41"/>
      <c r="YL32" s="41"/>
      <c r="YM32" s="41"/>
      <c r="YN32" s="41"/>
      <c r="YO32" s="41"/>
      <c r="YP32" s="41"/>
      <c r="YQ32" s="41"/>
      <c r="YR32" s="41"/>
      <c r="YS32" s="41"/>
      <c r="YT32" s="41"/>
      <c r="YU32" s="41"/>
      <c r="YV32" s="41"/>
      <c r="YW32" s="41"/>
      <c r="YX32" s="41"/>
      <c r="YY32" s="41"/>
      <c r="YZ32" s="41"/>
      <c r="ZA32" s="41"/>
      <c r="ZB32" s="41"/>
      <c r="ZC32" s="41"/>
      <c r="ZD32" s="41"/>
      <c r="ZE32" s="41"/>
      <c r="ZF32" s="41"/>
      <c r="ZG32" s="41"/>
      <c r="ZH32" s="41"/>
      <c r="ZI32" s="41"/>
      <c r="ZJ32" s="41"/>
      <c r="ZK32" s="41"/>
      <c r="ZL32" s="41"/>
      <c r="ZM32" s="41"/>
      <c r="ZN32" s="41"/>
      <c r="ZO32" s="41"/>
      <c r="ZP32" s="41"/>
      <c r="ZQ32" s="41"/>
      <c r="ZR32" s="41"/>
      <c r="ZS32" s="41"/>
      <c r="ZT32" s="41"/>
      <c r="ZU32" s="41"/>
      <c r="ZV32" s="41"/>
      <c r="ZW32" s="41"/>
      <c r="ZX32" s="41"/>
      <c r="ZY32" s="41"/>
      <c r="ZZ32" s="41"/>
      <c r="AAA32" s="41"/>
      <c r="AAB32" s="41"/>
      <c r="AAC32" s="41"/>
      <c r="AAD32" s="41"/>
      <c r="AAE32" s="41"/>
      <c r="AAF32" s="41"/>
      <c r="AAG32" s="41"/>
      <c r="AAH32" s="41"/>
      <c r="AAI32" s="41"/>
      <c r="AAJ32" s="41"/>
      <c r="AAK32" s="41"/>
      <c r="AAL32" s="41"/>
      <c r="AAM32" s="41"/>
      <c r="AAN32" s="41"/>
      <c r="AAO32" s="41"/>
      <c r="AAP32" s="41"/>
      <c r="AAQ32" s="41"/>
      <c r="AAR32" s="41"/>
      <c r="AAS32" s="41"/>
      <c r="AAT32" s="41"/>
      <c r="AAU32" s="41"/>
      <c r="AAV32" s="41"/>
      <c r="AAW32" s="41"/>
      <c r="AAX32" s="41"/>
      <c r="AAY32" s="41"/>
      <c r="AAZ32" s="41"/>
      <c r="ABA32" s="41"/>
      <c r="ABB32" s="41"/>
      <c r="ABC32" s="41"/>
      <c r="ABD32" s="41"/>
      <c r="ABE32" s="41"/>
      <c r="ABF32" s="41"/>
      <c r="ABG32" s="41"/>
      <c r="ABH32" s="41"/>
      <c r="ABI32" s="41"/>
      <c r="ABJ32" s="41"/>
      <c r="ABK32" s="41"/>
      <c r="ABL32" s="41"/>
      <c r="ABM32" s="41"/>
      <c r="ABN32" s="41"/>
      <c r="ABO32" s="41"/>
      <c r="ABP32" s="41"/>
      <c r="ABQ32" s="41"/>
      <c r="ABR32" s="41"/>
      <c r="ABS32" s="41"/>
      <c r="ABT32" s="41"/>
      <c r="ABU32" s="41"/>
      <c r="ABV32" s="41"/>
      <c r="ABW32" s="41"/>
      <c r="ABX32" s="41"/>
      <c r="ABY32" s="41"/>
      <c r="ABZ32" s="41"/>
      <c r="ACA32" s="41"/>
      <c r="ACB32" s="41"/>
      <c r="ACC32" s="41"/>
      <c r="ACD32" s="41"/>
      <c r="ACE32" s="41"/>
      <c r="ACF32" s="41"/>
      <c r="ACG32" s="41"/>
      <c r="ACH32" s="41"/>
      <c r="ACI32" s="41"/>
      <c r="ACJ32" s="41"/>
      <c r="ACK32" s="41"/>
      <c r="ACL32" s="41"/>
      <c r="ACM32" s="41"/>
      <c r="ACN32" s="41"/>
      <c r="ACO32" s="41"/>
      <c r="ACP32" s="41"/>
      <c r="ACQ32" s="41"/>
      <c r="ACR32" s="41"/>
      <c r="ACS32" s="41"/>
      <c r="ACT32" s="41"/>
      <c r="ACU32" s="41"/>
      <c r="ACV32" s="41"/>
      <c r="ACW32" s="41"/>
      <c r="ACX32" s="41"/>
      <c r="ACY32" s="41"/>
      <c r="ACZ32" s="41"/>
      <c r="ADA32" s="41"/>
      <c r="ADB32" s="41"/>
      <c r="ADC32" s="41"/>
      <c r="ADD32" s="41"/>
      <c r="ADE32" s="41"/>
      <c r="ADF32" s="41"/>
      <c r="ADG32" s="41"/>
      <c r="ADH32" s="41"/>
      <c r="ADI32" s="41"/>
      <c r="ADJ32" s="41"/>
      <c r="ADK32" s="41"/>
      <c r="ADL32" s="41"/>
      <c r="ADM32" s="41"/>
      <c r="ADN32" s="41"/>
      <c r="ADO32" s="41"/>
      <c r="ADP32" s="41"/>
      <c r="ADQ32" s="41"/>
      <c r="ADR32" s="41"/>
      <c r="ADS32" s="41"/>
      <c r="ADT32" s="41"/>
      <c r="ADU32" s="41"/>
      <c r="ADV32" s="41"/>
      <c r="ADW32" s="41"/>
      <c r="ADX32" s="41"/>
      <c r="ADY32" s="41"/>
      <c r="ADZ32" s="41"/>
      <c r="AEA32" s="41"/>
      <c r="AEB32" s="41"/>
      <c r="AEC32" s="41"/>
      <c r="AED32" s="41"/>
      <c r="AEE32" s="41"/>
      <c r="AEF32" s="41"/>
      <c r="AEG32" s="41"/>
      <c r="AEH32" s="41"/>
      <c r="AEI32" s="41"/>
      <c r="AEJ32" s="41"/>
      <c r="AEK32" s="41"/>
      <c r="AEL32" s="41"/>
      <c r="AEM32" s="41"/>
      <c r="AEN32" s="41"/>
      <c r="AEO32" s="41"/>
      <c r="AEP32" s="41"/>
      <c r="AEQ32" s="41"/>
      <c r="AER32" s="41"/>
      <c r="AES32" s="41"/>
      <c r="AET32" s="41"/>
      <c r="AEU32" s="41"/>
      <c r="AEV32" s="41"/>
      <c r="AEW32" s="41"/>
      <c r="AEX32" s="41"/>
      <c r="AEY32" s="41"/>
      <c r="AEZ32" s="41"/>
      <c r="AFA32" s="41"/>
      <c r="AFB32" s="41"/>
      <c r="AFC32" s="41"/>
      <c r="AFD32" s="41"/>
      <c r="AFE32" s="41"/>
      <c r="AFF32" s="41"/>
      <c r="AFG32" s="41"/>
      <c r="AFH32" s="41"/>
      <c r="AFI32" s="41"/>
      <c r="AFJ32" s="41"/>
      <c r="AFK32" s="41"/>
      <c r="AFL32" s="41"/>
      <c r="AFM32" s="41"/>
      <c r="AFN32" s="41"/>
      <c r="AFO32" s="41"/>
      <c r="AFP32" s="41"/>
      <c r="AFQ32" s="41"/>
      <c r="AFR32" s="41"/>
      <c r="AFS32" s="41"/>
      <c r="AFT32" s="41"/>
      <c r="AFU32" s="41"/>
      <c r="AFV32" s="41"/>
      <c r="AFW32" s="41"/>
      <c r="AFX32" s="41"/>
      <c r="AFY32" s="41"/>
      <c r="AFZ32" s="41"/>
      <c r="AGA32" s="41"/>
      <c r="AGB32" s="41"/>
      <c r="AGC32" s="41"/>
      <c r="AGD32" s="41"/>
      <c r="AGE32" s="41"/>
      <c r="AGF32" s="41"/>
      <c r="AGG32" s="41"/>
      <c r="AGH32" s="41"/>
      <c r="AGI32" s="41"/>
      <c r="AGJ32" s="41"/>
      <c r="AGK32" s="41"/>
      <c r="AGL32" s="41"/>
      <c r="AGM32" s="41"/>
      <c r="AGN32" s="41"/>
      <c r="AGO32" s="41"/>
      <c r="AGP32" s="41"/>
      <c r="AGQ32" s="41"/>
      <c r="AGR32" s="41"/>
      <c r="AGS32" s="41"/>
      <c r="AGT32" s="41"/>
      <c r="AGU32" s="41"/>
      <c r="AGV32" s="41"/>
      <c r="AGW32" s="41"/>
      <c r="AGX32" s="41"/>
      <c r="AGY32" s="41"/>
      <c r="AGZ32" s="41"/>
      <c r="AHA32" s="41"/>
      <c r="AHB32" s="41"/>
      <c r="AHC32" s="41"/>
      <c r="AHD32" s="41"/>
      <c r="AHE32" s="41"/>
      <c r="AHF32" s="41"/>
      <c r="AHG32" s="41"/>
      <c r="AHH32" s="41"/>
      <c r="AHI32" s="41"/>
      <c r="AHJ32" s="41"/>
      <c r="AHK32" s="41"/>
      <c r="AHL32" s="41"/>
      <c r="AHM32" s="41"/>
      <c r="AHN32" s="41"/>
      <c r="AHO32" s="41"/>
      <c r="AHP32" s="41"/>
      <c r="AHQ32" s="41"/>
      <c r="AHR32" s="41"/>
      <c r="AHS32" s="41"/>
      <c r="AHT32" s="41"/>
      <c r="AHU32" s="41"/>
      <c r="AHV32" s="41"/>
      <c r="AHW32" s="41"/>
      <c r="AHX32" s="41"/>
      <c r="AHY32" s="41"/>
      <c r="AHZ32" s="41"/>
      <c r="AIA32" s="41"/>
      <c r="AIB32" s="41"/>
      <c r="AIC32" s="41"/>
      <c r="AID32" s="41"/>
      <c r="AIE32" s="41"/>
      <c r="AIF32" s="41"/>
      <c r="AIG32" s="41"/>
      <c r="AIH32" s="41"/>
      <c r="AII32" s="41"/>
      <c r="AIJ32" s="41"/>
      <c r="AIK32" s="41"/>
      <c r="AIL32" s="41"/>
      <c r="AIM32" s="41"/>
      <c r="AIN32" s="41"/>
      <c r="AIO32" s="41"/>
      <c r="AIP32" s="41"/>
      <c r="AIQ32" s="41"/>
      <c r="AIR32" s="41"/>
      <c r="AIS32" s="41"/>
      <c r="AIT32" s="41"/>
      <c r="AIU32" s="41"/>
      <c r="AIV32" s="41"/>
      <c r="AIW32" s="41"/>
      <c r="AIX32" s="41"/>
      <c r="AIY32" s="41"/>
      <c r="AIZ32" s="41"/>
      <c r="AJA32" s="41"/>
      <c r="AJB32" s="41"/>
      <c r="AJC32" s="41"/>
      <c r="AJD32" s="41"/>
      <c r="AJE32" s="41"/>
      <c r="AJF32" s="41"/>
      <c r="AJG32" s="41"/>
      <c r="AJH32" s="41"/>
      <c r="AJI32" s="41"/>
      <c r="AJJ32" s="41"/>
      <c r="AJK32" s="41"/>
      <c r="AJL32" s="41"/>
      <c r="AJM32" s="41"/>
      <c r="AJN32" s="41"/>
      <c r="AJO32" s="41"/>
      <c r="AJP32" s="41"/>
      <c r="AJQ32" s="41"/>
      <c r="AJR32" s="41"/>
      <c r="AJS32" s="41"/>
      <c r="AJT32" s="41"/>
      <c r="AJU32" s="41"/>
      <c r="AJV32" s="41"/>
      <c r="AJW32" s="41"/>
      <c r="AJX32" s="41"/>
      <c r="AJY32" s="41"/>
      <c r="AJZ32" s="41"/>
      <c r="AKA32" s="41"/>
      <c r="AKB32" s="41"/>
      <c r="AKC32" s="41"/>
      <c r="AKD32" s="41"/>
      <c r="AKE32" s="41"/>
      <c r="AKF32" s="41"/>
      <c r="AKG32" s="41"/>
      <c r="AKH32" s="41"/>
      <c r="AKI32" s="41"/>
      <c r="AKJ32" s="41"/>
      <c r="AKK32" s="41"/>
      <c r="AKL32" s="41"/>
      <c r="AKM32" s="41"/>
      <c r="AKN32" s="41"/>
      <c r="AKO32" s="41"/>
      <c r="AKP32" s="41"/>
      <c r="AKQ32" s="41"/>
      <c r="AKR32" s="41"/>
      <c r="AKS32" s="41"/>
      <c r="AKT32" s="41"/>
      <c r="AKU32" s="41"/>
      <c r="AKV32" s="41"/>
      <c r="AKW32" s="41"/>
      <c r="AKX32" s="41"/>
      <c r="AKY32" s="41"/>
      <c r="AKZ32" s="41"/>
      <c r="ALA32" s="41"/>
      <c r="ALB32" s="41"/>
      <c r="ALC32" s="41"/>
      <c r="ALD32" s="41"/>
      <c r="ALE32" s="41"/>
      <c r="ALF32" s="41"/>
      <c r="ALG32" s="41"/>
      <c r="ALH32" s="41"/>
      <c r="ALI32" s="41"/>
      <c r="ALJ32" s="41"/>
      <c r="ALK32" s="41"/>
      <c r="ALL32" s="41"/>
      <c r="ALM32" s="41"/>
      <c r="ALN32" s="41"/>
      <c r="ALO32" s="41"/>
      <c r="ALP32" s="41"/>
      <c r="ALQ32" s="41"/>
      <c r="ALR32" s="41"/>
      <c r="ALS32" s="41"/>
      <c r="ALT32" s="41"/>
      <c r="ALU32" s="41"/>
      <c r="ALV32" s="41"/>
      <c r="ALW32" s="41"/>
      <c r="ALX32" s="41"/>
      <c r="ALY32" s="41"/>
      <c r="ALZ32" s="41"/>
      <c r="AMA32" s="41"/>
      <c r="AMB32" s="41"/>
      <c r="AMC32" s="41"/>
      <c r="AMD32" s="41"/>
      <c r="AME32" s="41"/>
      <c r="AMF32" s="41"/>
      <c r="AMG32" s="41"/>
      <c r="AMH32" s="41"/>
      <c r="AMI32" s="41"/>
      <c r="AMJ32" s="41"/>
      <c r="AMK32" s="41"/>
      <c r="AML32" s="41"/>
      <c r="AMM32" s="41"/>
      <c r="AMN32" s="41"/>
      <c r="AMO32" s="41"/>
      <c r="AMP32" s="41"/>
      <c r="AMQ32" s="41"/>
      <c r="AMR32" s="41"/>
      <c r="AMS32" s="41"/>
      <c r="AMT32" s="41"/>
      <c r="AMU32" s="41"/>
      <c r="AMV32" s="41"/>
      <c r="AMW32" s="41"/>
      <c r="AMX32" s="41"/>
      <c r="AMY32" s="41"/>
      <c r="AMZ32" s="41"/>
      <c r="ANA32" s="41"/>
      <c r="ANB32" s="41"/>
      <c r="ANC32" s="41"/>
      <c r="AND32" s="41"/>
      <c r="ANE32" s="41"/>
      <c r="ANF32" s="41"/>
      <c r="ANG32" s="41"/>
      <c r="ANH32" s="41"/>
      <c r="ANI32" s="41"/>
      <c r="ANJ32" s="41"/>
      <c r="ANK32" s="41"/>
      <c r="ANL32" s="41"/>
      <c r="ANM32" s="41"/>
      <c r="ANN32" s="41"/>
      <c r="ANO32" s="41"/>
      <c r="ANP32" s="41"/>
      <c r="ANQ32" s="41"/>
      <c r="ANR32" s="41"/>
      <c r="ANS32" s="41"/>
      <c r="ANT32" s="41"/>
      <c r="ANU32" s="41"/>
      <c r="ANV32" s="41"/>
      <c r="ANW32" s="41"/>
      <c r="ANX32" s="41"/>
      <c r="ANY32" s="41"/>
      <c r="ANZ32" s="41"/>
      <c r="AOA32" s="41"/>
      <c r="AOB32" s="41"/>
      <c r="AOC32" s="41"/>
      <c r="AOD32" s="41"/>
      <c r="AOE32" s="41"/>
      <c r="AOF32" s="41"/>
      <c r="AOG32" s="41"/>
      <c r="AOH32" s="41"/>
      <c r="AOI32" s="41"/>
      <c r="AOJ32" s="41"/>
      <c r="AOK32" s="41"/>
      <c r="AOL32" s="41"/>
      <c r="AOM32" s="41"/>
      <c r="AON32" s="41"/>
      <c r="AOO32" s="41"/>
      <c r="AOP32" s="41"/>
      <c r="AOQ32" s="41"/>
      <c r="AOR32" s="41"/>
      <c r="AOS32" s="41"/>
      <c r="AOT32" s="41"/>
      <c r="AOU32" s="41"/>
      <c r="AOV32" s="41"/>
      <c r="AOW32" s="41"/>
      <c r="AOX32" s="41"/>
      <c r="AOY32" s="41"/>
      <c r="AOZ32" s="41"/>
      <c r="APA32" s="41"/>
      <c r="APB32" s="41"/>
      <c r="APC32" s="41"/>
      <c r="APD32" s="41"/>
      <c r="APE32" s="41"/>
      <c r="APF32" s="41"/>
      <c r="APG32" s="41"/>
      <c r="APH32" s="41"/>
      <c r="API32" s="41"/>
      <c r="APJ32" s="41"/>
      <c r="APK32" s="41"/>
      <c r="APL32" s="41"/>
      <c r="APM32" s="41"/>
      <c r="APN32" s="41"/>
      <c r="APO32" s="41"/>
      <c r="APP32" s="41"/>
      <c r="APQ32" s="41"/>
      <c r="APR32" s="41"/>
      <c r="APS32" s="41"/>
      <c r="APT32" s="41"/>
      <c r="APU32" s="41"/>
      <c r="APV32" s="41"/>
      <c r="APW32" s="41"/>
      <c r="APX32" s="41"/>
      <c r="APY32" s="41"/>
      <c r="APZ32" s="41"/>
      <c r="AQA32" s="41"/>
      <c r="AQB32" s="41"/>
      <c r="AQC32" s="41"/>
      <c r="AQD32" s="41"/>
      <c r="AQE32" s="41"/>
      <c r="AQF32" s="41"/>
      <c r="AQG32" s="41"/>
      <c r="AQH32" s="41"/>
      <c r="AQI32" s="41"/>
      <c r="AQJ32" s="41"/>
      <c r="AQK32" s="41"/>
      <c r="AQL32" s="41"/>
      <c r="AQM32" s="41"/>
      <c r="AQN32" s="41"/>
      <c r="AQO32" s="41"/>
      <c r="AQP32" s="41"/>
      <c r="AQQ32" s="41"/>
      <c r="AQR32" s="41"/>
      <c r="AQS32" s="41"/>
      <c r="AQT32" s="41"/>
      <c r="AQU32" s="41"/>
      <c r="AQV32" s="41"/>
      <c r="AQW32" s="41"/>
      <c r="AQX32" s="41"/>
      <c r="AQY32" s="41"/>
      <c r="AQZ32" s="41"/>
      <c r="ARA32" s="41"/>
      <c r="ARB32" s="41"/>
      <c r="ARC32" s="41"/>
      <c r="ARD32" s="41"/>
      <c r="ARE32" s="41"/>
      <c r="ARF32" s="41"/>
      <c r="ARG32" s="41"/>
      <c r="ARH32" s="41"/>
      <c r="ARI32" s="41"/>
      <c r="ARJ32" s="41"/>
      <c r="ARK32" s="41"/>
      <c r="ARL32" s="41"/>
      <c r="ARM32" s="41"/>
      <c r="ARN32" s="41"/>
      <c r="ARO32" s="41"/>
      <c r="ARP32" s="41"/>
      <c r="ARQ32" s="41"/>
      <c r="ARR32" s="41"/>
      <c r="ARS32" s="41"/>
      <c r="ART32" s="41"/>
      <c r="ARU32" s="41"/>
      <c r="ARV32" s="41"/>
      <c r="ARW32" s="41"/>
      <c r="ARX32" s="41"/>
      <c r="ARY32" s="41"/>
      <c r="ARZ32" s="41"/>
      <c r="ASA32" s="41"/>
      <c r="ASB32" s="41"/>
      <c r="ASC32" s="41"/>
      <c r="ASD32" s="41"/>
      <c r="ASE32" s="41"/>
      <c r="ASF32" s="41"/>
      <c r="ASG32" s="41"/>
      <c r="ASH32" s="41"/>
      <c r="ASI32" s="41"/>
      <c r="ASJ32" s="41"/>
      <c r="ASK32" s="41"/>
      <c r="ASL32" s="41"/>
      <c r="ASM32" s="41"/>
      <c r="ASN32" s="41"/>
      <c r="ASO32" s="41"/>
      <c r="ASP32" s="41"/>
      <c r="ASQ32" s="41"/>
      <c r="ASR32" s="41"/>
      <c r="ASS32" s="41"/>
      <c r="AST32" s="41"/>
      <c r="ASU32" s="41"/>
      <c r="ASV32" s="41"/>
      <c r="ASW32" s="41"/>
      <c r="ASX32" s="41"/>
      <c r="ASY32" s="41"/>
      <c r="ASZ32" s="41"/>
      <c r="ATA32" s="41"/>
      <c r="ATB32" s="41"/>
      <c r="ATC32" s="41"/>
      <c r="ATD32" s="41"/>
      <c r="ATE32" s="41"/>
      <c r="ATF32" s="41"/>
      <c r="ATG32" s="41"/>
      <c r="ATH32" s="41"/>
      <c r="ATI32" s="41"/>
      <c r="ATJ32" s="41"/>
      <c r="ATK32" s="41"/>
      <c r="ATL32" s="41"/>
      <c r="ATM32" s="41"/>
      <c r="ATN32" s="41"/>
      <c r="ATO32" s="41"/>
      <c r="ATP32" s="41"/>
      <c r="ATQ32" s="41"/>
      <c r="ATR32" s="41"/>
      <c r="ATS32" s="41"/>
      <c r="ATT32" s="41"/>
      <c r="ATU32" s="41"/>
      <c r="ATV32" s="41"/>
      <c r="ATW32" s="41"/>
      <c r="ATX32" s="41"/>
      <c r="ATY32" s="41"/>
      <c r="ATZ32" s="41"/>
      <c r="AUA32" s="41"/>
      <c r="AUB32" s="41"/>
      <c r="AUC32" s="41"/>
      <c r="AUD32" s="41"/>
      <c r="AUE32" s="41"/>
      <c r="AUF32" s="41"/>
      <c r="AUG32" s="41"/>
      <c r="AUH32" s="41"/>
      <c r="AUI32" s="41"/>
      <c r="AUJ32" s="41"/>
      <c r="AUK32" s="41"/>
      <c r="AUL32" s="41"/>
      <c r="AUM32" s="41"/>
      <c r="AUN32" s="41"/>
      <c r="AUO32" s="41"/>
      <c r="AUP32" s="41"/>
      <c r="AUQ32" s="41"/>
      <c r="AUR32" s="41"/>
      <c r="AUS32" s="41"/>
      <c r="AUT32" s="41"/>
      <c r="AUU32" s="41"/>
      <c r="AUV32" s="41"/>
      <c r="AUW32" s="41"/>
      <c r="AUX32" s="41"/>
      <c r="AUY32" s="41"/>
      <c r="AUZ32" s="41"/>
      <c r="AVA32" s="41"/>
      <c r="AVB32" s="41"/>
      <c r="AVC32" s="41"/>
      <c r="AVD32" s="41"/>
      <c r="AVE32" s="41"/>
      <c r="AVF32" s="41"/>
      <c r="AVG32" s="41"/>
      <c r="AVH32" s="41"/>
      <c r="AVI32" s="41"/>
      <c r="AVJ32" s="41"/>
      <c r="AVK32" s="41"/>
      <c r="AVL32" s="41"/>
      <c r="AVM32" s="41"/>
      <c r="AVN32" s="41"/>
      <c r="AVO32" s="41"/>
      <c r="AVP32" s="41"/>
      <c r="AVQ32" s="41"/>
      <c r="AVR32" s="41"/>
      <c r="AVS32" s="41"/>
      <c r="AVT32" s="41"/>
      <c r="AVU32" s="41"/>
      <c r="AVV32" s="41"/>
      <c r="AVW32" s="41"/>
      <c r="AVX32" s="41"/>
      <c r="AVY32" s="41"/>
      <c r="AVZ32" s="41"/>
      <c r="AWA32" s="41"/>
      <c r="AWB32" s="41"/>
      <c r="AWC32" s="41"/>
      <c r="AWD32" s="41"/>
      <c r="AWE32" s="41"/>
      <c r="AWF32" s="41"/>
      <c r="AWG32" s="41"/>
      <c r="AWH32" s="41"/>
      <c r="AWI32" s="41"/>
      <c r="AWJ32" s="41"/>
      <c r="AWK32" s="41"/>
      <c r="AWL32" s="41"/>
      <c r="AWM32" s="41"/>
      <c r="AWN32" s="41"/>
      <c r="AWO32" s="41"/>
      <c r="AWP32" s="41"/>
      <c r="AWQ32" s="41"/>
      <c r="AWR32" s="41"/>
      <c r="AWS32" s="41"/>
      <c r="AWT32" s="41"/>
      <c r="AWU32" s="41"/>
      <c r="AWV32" s="41"/>
      <c r="AWW32" s="41"/>
      <c r="AWX32" s="41"/>
      <c r="AWY32" s="41"/>
      <c r="AWZ32" s="41"/>
      <c r="AXA32" s="41"/>
      <c r="AXB32" s="41"/>
      <c r="AXC32" s="41"/>
      <c r="AXD32" s="41"/>
      <c r="AXE32" s="41"/>
      <c r="AXF32" s="41"/>
      <c r="AXG32" s="41"/>
      <c r="AXH32" s="41"/>
      <c r="AXI32" s="41"/>
      <c r="AXJ32" s="41"/>
      <c r="AXK32" s="41"/>
      <c r="AXL32" s="41"/>
      <c r="AXM32" s="41"/>
      <c r="AXN32" s="41"/>
      <c r="AXO32" s="41"/>
      <c r="AXP32" s="41"/>
      <c r="AXQ32" s="41"/>
      <c r="AXR32" s="41"/>
      <c r="AXS32" s="41"/>
      <c r="AXT32" s="41"/>
      <c r="AXU32" s="41"/>
      <c r="AXV32" s="41"/>
      <c r="AXW32" s="41"/>
      <c r="AXX32" s="41"/>
      <c r="AXY32" s="41"/>
      <c r="AXZ32" s="41"/>
      <c r="AYA32" s="41"/>
      <c r="AYB32" s="41"/>
      <c r="AYC32" s="41"/>
      <c r="AYD32" s="41"/>
      <c r="AYE32" s="41"/>
      <c r="AYF32" s="41"/>
      <c r="AYG32" s="41"/>
      <c r="AYH32" s="41"/>
      <c r="AYI32" s="41"/>
      <c r="AYJ32" s="41"/>
      <c r="AYK32" s="41"/>
      <c r="AYL32" s="41"/>
      <c r="AYM32" s="41"/>
      <c r="AYN32" s="41"/>
      <c r="AYO32" s="41"/>
      <c r="AYP32" s="41"/>
      <c r="AYQ32" s="41"/>
      <c r="AYR32" s="41"/>
      <c r="AYS32" s="41"/>
      <c r="AYT32" s="41"/>
      <c r="AYU32" s="41"/>
      <c r="AYV32" s="41"/>
      <c r="AYW32" s="41"/>
      <c r="AYX32" s="41"/>
      <c r="AYY32" s="41"/>
      <c r="AYZ32" s="41"/>
      <c r="AZA32" s="41"/>
      <c r="AZB32" s="41"/>
      <c r="AZC32" s="41"/>
      <c r="AZD32" s="41"/>
      <c r="AZE32" s="41"/>
      <c r="AZF32" s="41"/>
      <c r="AZG32" s="41"/>
      <c r="AZH32" s="41"/>
      <c r="AZI32" s="41"/>
      <c r="AZJ32" s="41"/>
      <c r="AZK32" s="41"/>
      <c r="AZL32" s="41"/>
      <c r="AZM32" s="41"/>
      <c r="AZN32" s="41"/>
      <c r="AZO32" s="41"/>
      <c r="AZP32" s="41"/>
      <c r="AZQ32" s="41"/>
      <c r="AZR32" s="41"/>
      <c r="AZS32" s="41"/>
      <c r="AZT32" s="41"/>
      <c r="AZU32" s="41"/>
      <c r="AZV32" s="41"/>
      <c r="AZW32" s="41"/>
      <c r="AZX32" s="41"/>
      <c r="AZY32" s="41"/>
      <c r="AZZ32" s="41"/>
      <c r="BAA32" s="41"/>
      <c r="BAB32" s="41"/>
      <c r="BAC32" s="41"/>
      <c r="BAD32" s="41"/>
      <c r="BAE32" s="41"/>
      <c r="BAF32" s="41"/>
      <c r="BAG32" s="41"/>
      <c r="BAH32" s="41"/>
      <c r="BAI32" s="41"/>
      <c r="BAJ32" s="41"/>
      <c r="BAK32" s="41"/>
      <c r="BAL32" s="41"/>
      <c r="BAM32" s="41"/>
      <c r="BAN32" s="41"/>
      <c r="BAO32" s="41"/>
      <c r="BAP32" s="41"/>
      <c r="BAQ32" s="41"/>
      <c r="BAR32" s="41"/>
      <c r="BAS32" s="41"/>
      <c r="BAT32" s="41"/>
      <c r="BAU32" s="41"/>
      <c r="BAV32" s="41"/>
      <c r="BAW32" s="41"/>
      <c r="BAX32" s="41"/>
      <c r="BAY32" s="41"/>
      <c r="BAZ32" s="41"/>
      <c r="BBA32" s="41"/>
      <c r="BBB32" s="41"/>
      <c r="BBC32" s="41"/>
      <c r="BBD32" s="41"/>
      <c r="BBE32" s="41"/>
      <c r="BBF32" s="41"/>
      <c r="BBG32" s="41"/>
      <c r="BBH32" s="41"/>
      <c r="BBI32" s="41"/>
      <c r="BBJ32" s="41"/>
      <c r="BBK32" s="41"/>
      <c r="BBL32" s="41"/>
      <c r="BBM32" s="41"/>
      <c r="BBN32" s="41"/>
      <c r="BBO32" s="41"/>
      <c r="BBP32" s="41"/>
      <c r="BBQ32" s="41"/>
      <c r="BBR32" s="41"/>
      <c r="BBS32" s="41"/>
      <c r="BBT32" s="41"/>
      <c r="BBU32" s="41"/>
      <c r="BBV32" s="41"/>
      <c r="BBW32" s="41"/>
      <c r="BBX32" s="41"/>
      <c r="BBY32" s="41"/>
      <c r="BBZ32" s="41"/>
      <c r="BCA32" s="41"/>
      <c r="BCB32" s="41"/>
      <c r="BCC32" s="41"/>
      <c r="BCD32" s="41"/>
      <c r="BCE32" s="41"/>
      <c r="BCF32" s="41"/>
      <c r="BCG32" s="41"/>
      <c r="BCH32" s="41"/>
      <c r="BCI32" s="41"/>
      <c r="BCJ32" s="41"/>
      <c r="BCK32" s="41"/>
      <c r="BCL32" s="41"/>
      <c r="BCM32" s="41"/>
      <c r="BCN32" s="41"/>
      <c r="BCO32" s="41"/>
      <c r="BCP32" s="41"/>
      <c r="BCQ32" s="41"/>
      <c r="BCR32" s="41"/>
      <c r="BCS32" s="41"/>
      <c r="BCT32" s="41"/>
      <c r="BCU32" s="41"/>
      <c r="BCV32" s="41"/>
      <c r="BCW32" s="41"/>
      <c r="BCX32" s="41"/>
      <c r="BCY32" s="41"/>
      <c r="BCZ32" s="41"/>
      <c r="BDA32" s="41"/>
      <c r="BDB32" s="41"/>
      <c r="BDC32" s="41"/>
      <c r="BDD32" s="41"/>
      <c r="BDE32" s="41"/>
      <c r="BDF32" s="41"/>
      <c r="BDG32" s="41"/>
      <c r="BDH32" s="41"/>
      <c r="BDI32" s="41"/>
      <c r="BDJ32" s="41"/>
      <c r="BDK32" s="41"/>
      <c r="BDL32" s="41"/>
      <c r="BDM32" s="41"/>
      <c r="BDN32" s="41"/>
      <c r="BDO32" s="41"/>
      <c r="BDP32" s="41"/>
      <c r="BDQ32" s="41"/>
      <c r="BDR32" s="41"/>
      <c r="BDS32" s="41"/>
      <c r="BDT32" s="41"/>
      <c r="BDU32" s="41"/>
      <c r="BDV32" s="41"/>
      <c r="BDW32" s="41"/>
      <c r="BDX32" s="41"/>
      <c r="BDY32" s="41"/>
      <c r="BDZ32" s="41"/>
      <c r="BEA32" s="41"/>
      <c r="BEB32" s="41"/>
      <c r="BEC32" s="41"/>
      <c r="BED32" s="41"/>
      <c r="BEE32" s="41"/>
      <c r="BEF32" s="41"/>
      <c r="BEG32" s="41"/>
      <c r="BEH32" s="41"/>
      <c r="BEI32" s="41"/>
      <c r="BEJ32" s="41"/>
      <c r="BEK32" s="41"/>
      <c r="BEL32" s="41"/>
      <c r="BEM32" s="41"/>
      <c r="BEN32" s="41"/>
      <c r="BEO32" s="41"/>
      <c r="BEP32" s="41"/>
      <c r="BEQ32" s="41"/>
      <c r="BER32" s="41"/>
      <c r="BES32" s="41"/>
      <c r="BET32" s="41"/>
      <c r="BEU32" s="41"/>
      <c r="BEV32" s="41"/>
      <c r="BEW32" s="41"/>
      <c r="BEX32" s="41"/>
      <c r="BEY32" s="41"/>
      <c r="BEZ32" s="41"/>
      <c r="BFA32" s="41"/>
      <c r="BFB32" s="41"/>
      <c r="BFC32" s="41"/>
      <c r="BFD32" s="41"/>
      <c r="BFE32" s="41"/>
      <c r="BFF32" s="41"/>
      <c r="BFG32" s="41"/>
      <c r="BFH32" s="41"/>
      <c r="BFI32" s="41"/>
      <c r="BFJ32" s="41"/>
      <c r="BFK32" s="41"/>
      <c r="BFL32" s="41"/>
      <c r="BFM32" s="41"/>
      <c r="BFN32" s="41"/>
      <c r="BFO32" s="41"/>
      <c r="BFP32" s="41"/>
      <c r="BFQ32" s="41"/>
      <c r="BFR32" s="41"/>
      <c r="BFS32" s="41"/>
      <c r="BFT32" s="41"/>
      <c r="BFU32" s="41"/>
      <c r="BFV32" s="41"/>
      <c r="BFW32" s="41"/>
      <c r="BFX32" s="41"/>
      <c r="BFY32" s="41"/>
      <c r="BFZ32" s="41"/>
      <c r="BGA32" s="41"/>
      <c r="BGB32" s="41"/>
      <c r="BGC32" s="41"/>
      <c r="BGD32" s="41"/>
      <c r="BGE32" s="41"/>
      <c r="BGF32" s="41"/>
      <c r="BGG32" s="41"/>
      <c r="BGH32" s="41"/>
      <c r="BGI32" s="41"/>
      <c r="BGJ32" s="41"/>
      <c r="BGK32" s="41"/>
      <c r="BGL32" s="41"/>
      <c r="BGM32" s="41"/>
      <c r="BGN32" s="41"/>
      <c r="BGO32" s="41"/>
      <c r="BGP32" s="41"/>
      <c r="BGQ32" s="41"/>
      <c r="BGR32" s="41"/>
      <c r="BGS32" s="41"/>
      <c r="BGT32" s="41"/>
      <c r="BGU32" s="41"/>
      <c r="BGV32" s="41"/>
      <c r="BGW32" s="41"/>
      <c r="BGX32" s="41"/>
      <c r="BGY32" s="41"/>
      <c r="BGZ32" s="41"/>
      <c r="BHA32" s="41"/>
      <c r="BHB32" s="41"/>
      <c r="BHC32" s="41"/>
      <c r="BHD32" s="41"/>
      <c r="BHE32" s="41"/>
      <c r="BHF32" s="41"/>
      <c r="BHG32" s="41"/>
      <c r="BHH32" s="41"/>
      <c r="BHI32" s="41"/>
      <c r="BHJ32" s="41"/>
      <c r="BHK32" s="41"/>
      <c r="BHL32" s="41"/>
      <c r="BHM32" s="41"/>
      <c r="BHN32" s="41"/>
      <c r="BHO32" s="41"/>
      <c r="BHP32" s="41"/>
      <c r="BHQ32" s="41"/>
      <c r="BHR32" s="41"/>
      <c r="BHS32" s="41"/>
      <c r="BHT32" s="41"/>
      <c r="BHU32" s="41"/>
      <c r="BHV32" s="41"/>
      <c r="BHW32" s="41"/>
      <c r="BHX32" s="41"/>
      <c r="BHY32" s="41"/>
      <c r="BHZ32" s="41"/>
      <c r="BIA32" s="41"/>
      <c r="BIB32" s="41"/>
      <c r="BIC32" s="41"/>
      <c r="BID32" s="41"/>
      <c r="BIE32" s="41"/>
      <c r="BIF32" s="41"/>
      <c r="BIG32" s="41"/>
      <c r="BIH32" s="41"/>
      <c r="BII32" s="41"/>
      <c r="BIJ32" s="41"/>
      <c r="BIK32" s="41"/>
      <c r="BIL32" s="41"/>
      <c r="BIM32" s="41"/>
      <c r="BIN32" s="41"/>
      <c r="BIO32" s="41"/>
      <c r="BIP32" s="41"/>
      <c r="BIQ32" s="41"/>
      <c r="BIR32" s="41"/>
      <c r="BIS32" s="41"/>
      <c r="BIT32" s="41"/>
      <c r="BIU32" s="41"/>
      <c r="BIV32" s="41"/>
      <c r="BIW32" s="41"/>
      <c r="BIX32" s="41"/>
      <c r="BIY32" s="41"/>
      <c r="BIZ32" s="41"/>
      <c r="BJA32" s="41"/>
      <c r="BJB32" s="41"/>
      <c r="BJC32" s="41"/>
      <c r="BJD32" s="41"/>
      <c r="BJE32" s="41"/>
      <c r="BJF32" s="41"/>
      <c r="BJG32" s="41"/>
      <c r="BJH32" s="41"/>
      <c r="BJI32" s="41"/>
      <c r="BJJ32" s="41"/>
      <c r="BJK32" s="41"/>
      <c r="BJL32" s="41"/>
      <c r="BJM32" s="41"/>
      <c r="BJN32" s="41"/>
      <c r="BJO32" s="41"/>
      <c r="BJP32" s="41"/>
      <c r="BJQ32" s="41"/>
      <c r="BJR32" s="41"/>
      <c r="BJS32" s="41"/>
      <c r="BJT32" s="41"/>
      <c r="BJU32" s="41"/>
      <c r="BJV32" s="41"/>
      <c r="BJW32" s="41"/>
      <c r="BJX32" s="41"/>
      <c r="BJY32" s="41"/>
      <c r="BJZ32" s="41"/>
      <c r="BKA32" s="41"/>
      <c r="BKB32" s="41"/>
      <c r="BKC32" s="41"/>
      <c r="BKD32" s="41"/>
      <c r="BKE32" s="41"/>
      <c r="BKF32" s="41"/>
      <c r="BKG32" s="41"/>
      <c r="BKH32" s="41"/>
      <c r="BKI32" s="41"/>
      <c r="BKJ32" s="41"/>
      <c r="BKK32" s="41"/>
      <c r="BKL32" s="41"/>
      <c r="BKM32" s="41"/>
      <c r="BKN32" s="41"/>
      <c r="BKO32" s="41"/>
      <c r="BKP32" s="41"/>
      <c r="BKQ32" s="41"/>
      <c r="BKR32" s="41"/>
      <c r="BKS32" s="41"/>
      <c r="BKT32" s="41"/>
      <c r="BKU32" s="41"/>
      <c r="BKV32" s="41"/>
      <c r="BKW32" s="41"/>
      <c r="BKX32" s="41"/>
      <c r="BKY32" s="41"/>
      <c r="BKZ32" s="41"/>
      <c r="BLA32" s="41"/>
      <c r="BLB32" s="41"/>
      <c r="BLC32" s="41"/>
      <c r="BLD32" s="41"/>
      <c r="BLE32" s="41"/>
      <c r="BLF32" s="41"/>
      <c r="BLG32" s="41"/>
      <c r="BLH32" s="41"/>
      <c r="BLI32" s="41"/>
      <c r="BLJ32" s="41"/>
      <c r="BLK32" s="41"/>
      <c r="BLL32" s="41"/>
      <c r="BLM32" s="41"/>
      <c r="BLN32" s="41"/>
      <c r="BLO32" s="41"/>
      <c r="BLP32" s="41"/>
      <c r="BLQ32" s="41"/>
      <c r="BLR32" s="41"/>
      <c r="BLS32" s="41"/>
      <c r="BLT32" s="41"/>
      <c r="BLU32" s="41"/>
      <c r="BLV32" s="41"/>
      <c r="BLW32" s="41"/>
      <c r="BLX32" s="41"/>
      <c r="BLY32" s="41"/>
      <c r="BLZ32" s="41"/>
      <c r="BMA32" s="41"/>
      <c r="BMB32" s="41"/>
      <c r="BMC32" s="41"/>
      <c r="BMD32" s="41"/>
      <c r="BME32" s="41"/>
      <c r="BMF32" s="41"/>
      <c r="BMG32" s="41"/>
      <c r="BMH32" s="41"/>
      <c r="BMI32" s="41"/>
      <c r="BMJ32" s="41"/>
      <c r="BMK32" s="41"/>
      <c r="BML32" s="41"/>
      <c r="BMM32" s="41"/>
      <c r="BMN32" s="41"/>
      <c r="BMO32" s="41"/>
      <c r="BMP32" s="41"/>
      <c r="BMQ32" s="41"/>
      <c r="BMR32" s="41"/>
      <c r="BMS32" s="41"/>
      <c r="BMT32" s="41"/>
      <c r="BMU32" s="41"/>
      <c r="BMV32" s="41"/>
      <c r="BMW32" s="41"/>
      <c r="BMX32" s="41"/>
      <c r="BMY32" s="41"/>
      <c r="BMZ32" s="41"/>
      <c r="BNA32" s="41"/>
      <c r="BNB32" s="41"/>
      <c r="BNC32" s="41"/>
      <c r="BND32" s="41"/>
      <c r="BNE32" s="41"/>
      <c r="BNF32" s="41"/>
      <c r="BNG32" s="41"/>
      <c r="BNH32" s="41"/>
      <c r="BNI32" s="41"/>
      <c r="BNJ32" s="41"/>
      <c r="BNK32" s="41"/>
      <c r="BNL32" s="41"/>
      <c r="BNM32" s="41"/>
      <c r="BNN32" s="41"/>
      <c r="BNO32" s="41"/>
      <c r="BNP32" s="41"/>
      <c r="BNQ32" s="41"/>
      <c r="BNR32" s="41"/>
      <c r="BNS32" s="41"/>
      <c r="BNT32" s="41"/>
      <c r="BNU32" s="41"/>
      <c r="BNV32" s="41"/>
      <c r="BNW32" s="41"/>
      <c r="BNX32" s="41"/>
      <c r="BNY32" s="41"/>
      <c r="BNZ32" s="41"/>
      <c r="BOA32" s="41"/>
      <c r="BOB32" s="41"/>
      <c r="BOC32" s="41"/>
      <c r="BOD32" s="41"/>
      <c r="BOE32" s="41"/>
      <c r="BOF32" s="41"/>
      <c r="BOG32" s="41"/>
      <c r="BOH32" s="41"/>
      <c r="BOI32" s="41"/>
      <c r="BOJ32" s="41"/>
      <c r="BOK32" s="41"/>
      <c r="BOL32" s="41"/>
      <c r="BOM32" s="41"/>
      <c r="BON32" s="41"/>
      <c r="BOO32" s="41"/>
      <c r="BOP32" s="41"/>
      <c r="BOQ32" s="41"/>
      <c r="BOR32" s="41"/>
      <c r="BOS32" s="41"/>
      <c r="BOT32" s="41"/>
      <c r="BOU32" s="41"/>
      <c r="BOV32" s="41"/>
      <c r="BOW32" s="41"/>
      <c r="BOX32" s="41"/>
      <c r="BOY32" s="41"/>
      <c r="BOZ32" s="41"/>
      <c r="BPA32" s="41"/>
      <c r="BPB32" s="41"/>
      <c r="BPC32" s="41"/>
      <c r="BPD32" s="41"/>
      <c r="BPE32" s="41"/>
      <c r="BPF32" s="41"/>
      <c r="BPG32" s="41"/>
      <c r="BPH32" s="41"/>
      <c r="BPI32" s="41"/>
      <c r="BPJ32" s="41"/>
      <c r="BPK32" s="41"/>
      <c r="BPL32" s="41"/>
      <c r="BPM32" s="41"/>
      <c r="BPN32" s="41"/>
      <c r="BPO32" s="41"/>
      <c r="BPP32" s="41"/>
      <c r="BPQ32" s="41"/>
      <c r="BPR32" s="41"/>
      <c r="BPS32" s="41"/>
      <c r="BPT32" s="41"/>
      <c r="BPU32" s="41"/>
      <c r="BPV32" s="41"/>
      <c r="BPW32" s="41"/>
      <c r="BPX32" s="41"/>
      <c r="BPY32" s="41"/>
      <c r="BPZ32" s="41"/>
      <c r="BQA32" s="41"/>
      <c r="BQB32" s="41"/>
      <c r="BQC32" s="41"/>
      <c r="BQD32" s="41"/>
      <c r="BQE32" s="41"/>
      <c r="BQF32" s="41"/>
      <c r="BQG32" s="41"/>
      <c r="BQH32" s="41"/>
      <c r="BQI32" s="41"/>
      <c r="BQJ32" s="41"/>
      <c r="BQK32" s="41"/>
      <c r="BQL32" s="41"/>
      <c r="BQM32" s="41"/>
      <c r="BQN32" s="41"/>
      <c r="BQO32" s="41"/>
      <c r="BQP32" s="41"/>
      <c r="BQQ32" s="41"/>
      <c r="BQR32" s="41"/>
      <c r="BQS32" s="41"/>
      <c r="BQT32" s="41"/>
      <c r="BQU32" s="41"/>
      <c r="BQV32" s="41"/>
      <c r="BQW32" s="41"/>
      <c r="BQX32" s="41"/>
      <c r="BQY32" s="41"/>
      <c r="BQZ32" s="41"/>
      <c r="BRA32" s="41"/>
      <c r="BRB32" s="41"/>
      <c r="BRC32" s="41"/>
      <c r="BRD32" s="41"/>
      <c r="BRE32" s="41"/>
      <c r="BRF32" s="41"/>
      <c r="BRG32" s="41"/>
      <c r="BRH32" s="41"/>
      <c r="BRI32" s="41"/>
      <c r="BRJ32" s="41"/>
      <c r="BRK32" s="41"/>
      <c r="BRL32" s="41"/>
      <c r="BRM32" s="41"/>
      <c r="BRN32" s="41"/>
      <c r="BRO32" s="41"/>
      <c r="BRP32" s="41"/>
      <c r="BRQ32" s="41"/>
      <c r="BRR32" s="41"/>
      <c r="BRS32" s="41"/>
      <c r="BRT32" s="41"/>
      <c r="BRU32" s="41"/>
      <c r="BRV32" s="41"/>
      <c r="BRW32" s="41"/>
      <c r="BRX32" s="41"/>
      <c r="BRY32" s="41"/>
      <c r="BRZ32" s="41"/>
      <c r="BSA32" s="41"/>
      <c r="BSB32" s="41"/>
      <c r="BSC32" s="41"/>
      <c r="BSD32" s="41"/>
      <c r="BSE32" s="41"/>
      <c r="BSF32" s="41"/>
      <c r="BSG32" s="41"/>
      <c r="BSH32" s="41"/>
      <c r="BSI32" s="41"/>
      <c r="BSJ32" s="41"/>
      <c r="BSK32" s="41"/>
      <c r="BSL32" s="41"/>
      <c r="BSM32" s="41"/>
      <c r="BSN32" s="41"/>
      <c r="BSO32" s="41"/>
      <c r="BSP32" s="41"/>
      <c r="BSQ32" s="41"/>
      <c r="BSR32" s="41"/>
      <c r="BSS32" s="41"/>
      <c r="BST32" s="41"/>
      <c r="BSU32" s="41"/>
      <c r="BSV32" s="41"/>
      <c r="BSW32" s="41"/>
      <c r="BSX32" s="41"/>
      <c r="BSY32" s="41"/>
      <c r="BSZ32" s="41"/>
      <c r="BTA32" s="41"/>
      <c r="BTB32" s="41"/>
      <c r="BTC32" s="41"/>
      <c r="BTD32" s="41"/>
      <c r="BTE32" s="41"/>
      <c r="BTF32" s="41"/>
      <c r="BTG32" s="41"/>
      <c r="BTH32" s="41"/>
      <c r="BTI32" s="41"/>
      <c r="BTJ32" s="41"/>
      <c r="BTK32" s="41"/>
      <c r="BTL32" s="41"/>
      <c r="BTM32" s="41"/>
      <c r="BTN32" s="41"/>
      <c r="BTO32" s="41"/>
      <c r="BTP32" s="41"/>
      <c r="BTQ32" s="41"/>
      <c r="BTR32" s="41"/>
      <c r="BTS32" s="41"/>
      <c r="BTT32" s="41"/>
      <c r="BTU32" s="41"/>
      <c r="BTV32" s="41"/>
      <c r="BTW32" s="41"/>
      <c r="BTX32" s="41"/>
      <c r="BTY32" s="41"/>
      <c r="BTZ32" s="41"/>
      <c r="BUA32" s="41"/>
      <c r="BUB32" s="41"/>
      <c r="BUC32" s="41"/>
      <c r="BUD32" s="41"/>
      <c r="BUE32" s="41"/>
      <c r="BUF32" s="41"/>
      <c r="BUG32" s="41"/>
      <c r="BUH32" s="41"/>
      <c r="BUI32" s="41"/>
      <c r="BUJ32" s="41"/>
      <c r="BUK32" s="41"/>
      <c r="BUL32" s="41"/>
      <c r="BUM32" s="41"/>
      <c r="BUN32" s="41"/>
      <c r="BUO32" s="41"/>
      <c r="BUP32" s="41"/>
      <c r="BUQ32" s="41"/>
      <c r="BUR32" s="41"/>
      <c r="BUS32" s="41"/>
      <c r="BUT32" s="41"/>
      <c r="BUU32" s="41"/>
      <c r="BUV32" s="41"/>
      <c r="BUW32" s="41"/>
      <c r="BUX32" s="41"/>
      <c r="BUY32" s="41"/>
      <c r="BUZ32" s="41"/>
      <c r="BVA32" s="41"/>
      <c r="BVB32" s="41"/>
      <c r="BVC32" s="41"/>
      <c r="BVD32" s="41"/>
      <c r="BVE32" s="41"/>
      <c r="BVF32" s="41"/>
      <c r="BVG32" s="41"/>
      <c r="BVH32" s="41"/>
      <c r="BVI32" s="41"/>
      <c r="BVJ32" s="41"/>
      <c r="BVK32" s="41"/>
      <c r="BVL32" s="41"/>
      <c r="BVM32" s="41"/>
      <c r="BVN32" s="41"/>
      <c r="BVO32" s="41"/>
      <c r="BVP32" s="41"/>
      <c r="BVQ32" s="41"/>
      <c r="BVR32" s="41"/>
      <c r="BVS32" s="41"/>
      <c r="BVT32" s="41"/>
      <c r="BVU32" s="41"/>
      <c r="BVV32" s="41"/>
      <c r="BVW32" s="41"/>
      <c r="BVX32" s="41"/>
      <c r="BVY32" s="41"/>
      <c r="BVZ32" s="41"/>
      <c r="BWA32" s="41"/>
      <c r="BWB32" s="41"/>
      <c r="BWC32" s="41"/>
      <c r="BWD32" s="41"/>
      <c r="BWE32" s="41"/>
      <c r="BWF32" s="41"/>
      <c r="BWG32" s="41"/>
      <c r="BWH32" s="41"/>
      <c r="BWI32" s="41"/>
      <c r="BWJ32" s="41"/>
      <c r="BWK32" s="41"/>
      <c r="BWL32" s="41"/>
      <c r="BWM32" s="41"/>
      <c r="BWN32" s="41"/>
      <c r="BWO32" s="41"/>
      <c r="BWP32" s="41"/>
      <c r="BWQ32" s="41"/>
      <c r="BWR32" s="41"/>
      <c r="BWS32" s="41"/>
      <c r="BWT32" s="41"/>
      <c r="BWU32" s="41"/>
      <c r="BWV32" s="41"/>
      <c r="BWW32" s="41"/>
      <c r="BWX32" s="41"/>
      <c r="BWY32" s="41"/>
      <c r="BWZ32" s="41"/>
      <c r="BXA32" s="41"/>
      <c r="BXB32" s="41"/>
      <c r="BXC32" s="41"/>
      <c r="BXD32" s="41"/>
      <c r="BXE32" s="41"/>
      <c r="BXF32" s="41"/>
      <c r="BXG32" s="41"/>
      <c r="BXH32" s="41"/>
      <c r="BXI32" s="41"/>
      <c r="BXJ32" s="41"/>
      <c r="BXK32" s="41"/>
      <c r="BXL32" s="41"/>
      <c r="BXM32" s="41"/>
      <c r="BXN32" s="41"/>
      <c r="BXO32" s="41"/>
      <c r="BXP32" s="41"/>
      <c r="BXQ32" s="41"/>
      <c r="BXR32" s="41"/>
      <c r="BXS32" s="41"/>
      <c r="BXT32" s="41"/>
      <c r="BXU32" s="41"/>
      <c r="BXV32" s="41"/>
      <c r="BXW32" s="41"/>
      <c r="BXX32" s="41"/>
      <c r="BXY32" s="41"/>
      <c r="BXZ32" s="41"/>
      <c r="BYA32" s="41"/>
      <c r="BYB32" s="41"/>
      <c r="BYC32" s="41"/>
      <c r="BYD32" s="41"/>
      <c r="BYE32" s="41"/>
      <c r="BYF32" s="41"/>
      <c r="BYG32" s="41"/>
      <c r="BYH32" s="41"/>
      <c r="BYI32" s="41"/>
      <c r="BYJ32" s="41"/>
      <c r="BYK32" s="41"/>
      <c r="BYL32" s="41"/>
      <c r="BYM32" s="41"/>
      <c r="BYN32" s="41"/>
      <c r="BYO32" s="41"/>
      <c r="BYP32" s="41"/>
      <c r="BYQ32" s="41"/>
      <c r="BYR32" s="41"/>
      <c r="BYS32" s="41"/>
      <c r="BYT32" s="41"/>
      <c r="BYU32" s="41"/>
      <c r="BYV32" s="41"/>
      <c r="BYW32" s="41"/>
      <c r="BYX32" s="41"/>
      <c r="BYY32" s="41"/>
      <c r="BYZ32" s="41"/>
      <c r="BZA32" s="41"/>
      <c r="BZB32" s="41"/>
      <c r="BZC32" s="41"/>
      <c r="BZD32" s="41"/>
      <c r="BZE32" s="41"/>
      <c r="BZF32" s="41"/>
      <c r="BZG32" s="41"/>
      <c r="BZH32" s="41"/>
      <c r="BZI32" s="41"/>
      <c r="BZJ32" s="41"/>
      <c r="BZK32" s="41"/>
      <c r="BZL32" s="41"/>
      <c r="BZM32" s="41"/>
      <c r="BZN32" s="41"/>
      <c r="BZO32" s="41"/>
      <c r="BZP32" s="41"/>
      <c r="BZQ32" s="41"/>
      <c r="BZR32" s="41"/>
      <c r="BZS32" s="41"/>
      <c r="BZT32" s="41"/>
      <c r="BZU32" s="41"/>
      <c r="BZV32" s="41"/>
      <c r="BZW32" s="41"/>
      <c r="BZX32" s="41"/>
      <c r="BZY32" s="41"/>
      <c r="BZZ32" s="41"/>
      <c r="CAA32" s="41"/>
      <c r="CAB32" s="41"/>
      <c r="CAC32" s="41"/>
      <c r="CAD32" s="41"/>
      <c r="CAE32" s="41"/>
      <c r="CAF32" s="41"/>
      <c r="CAG32" s="41"/>
      <c r="CAH32" s="41"/>
      <c r="CAI32" s="41"/>
      <c r="CAJ32" s="41"/>
      <c r="CAK32" s="41"/>
      <c r="CAL32" s="41"/>
      <c r="CAM32" s="41"/>
      <c r="CAN32" s="41"/>
      <c r="CAO32" s="41"/>
      <c r="CAP32" s="41"/>
      <c r="CAQ32" s="41"/>
      <c r="CAR32" s="41"/>
      <c r="CAS32" s="41"/>
      <c r="CAT32" s="41"/>
      <c r="CAU32" s="41"/>
      <c r="CAV32" s="41"/>
      <c r="CAW32" s="41"/>
      <c r="CAX32" s="41"/>
      <c r="CAY32" s="41"/>
      <c r="CAZ32" s="41"/>
      <c r="CBA32" s="41"/>
      <c r="CBB32" s="41"/>
      <c r="CBC32" s="41"/>
      <c r="CBD32" s="41"/>
      <c r="CBE32" s="41"/>
      <c r="CBF32" s="41"/>
      <c r="CBG32" s="41"/>
      <c r="CBH32" s="41"/>
      <c r="CBI32" s="41"/>
      <c r="CBJ32" s="41"/>
      <c r="CBK32" s="41"/>
      <c r="CBL32" s="41"/>
      <c r="CBM32" s="41"/>
      <c r="CBN32" s="41"/>
      <c r="CBO32" s="41"/>
      <c r="CBP32" s="41"/>
      <c r="CBQ32" s="41"/>
      <c r="CBR32" s="41"/>
      <c r="CBS32" s="41"/>
      <c r="CBT32" s="41"/>
      <c r="CBU32" s="41"/>
      <c r="CBV32" s="41"/>
      <c r="CBW32" s="41"/>
      <c r="CBX32" s="41"/>
      <c r="CBY32" s="41"/>
      <c r="CBZ32" s="41"/>
      <c r="CCA32" s="41"/>
      <c r="CCB32" s="41"/>
      <c r="CCC32" s="41"/>
      <c r="CCD32" s="41"/>
      <c r="CCE32" s="41"/>
      <c r="CCF32" s="41"/>
      <c r="CCG32" s="41"/>
      <c r="CCH32" s="41"/>
      <c r="CCI32" s="41"/>
      <c r="CCJ32" s="41"/>
      <c r="CCK32" s="41"/>
      <c r="CCL32" s="41"/>
      <c r="CCM32" s="41"/>
      <c r="CCN32" s="41"/>
      <c r="CCO32" s="41"/>
      <c r="CCP32" s="41"/>
      <c r="CCQ32" s="41"/>
      <c r="CCR32" s="41"/>
      <c r="CCS32" s="41"/>
      <c r="CCT32" s="41"/>
      <c r="CCU32" s="41"/>
      <c r="CCV32" s="41"/>
      <c r="CCW32" s="41"/>
      <c r="CCX32" s="41"/>
      <c r="CCY32" s="41"/>
      <c r="CCZ32" s="41"/>
      <c r="CDA32" s="41"/>
      <c r="CDB32" s="41"/>
      <c r="CDC32" s="41"/>
      <c r="CDD32" s="41"/>
      <c r="CDE32" s="41"/>
      <c r="CDF32" s="41"/>
      <c r="CDG32" s="41"/>
      <c r="CDH32" s="41"/>
      <c r="CDI32" s="41"/>
      <c r="CDJ32" s="41"/>
      <c r="CDK32" s="41"/>
      <c r="CDL32" s="41"/>
      <c r="CDM32" s="41"/>
      <c r="CDN32" s="41"/>
      <c r="CDO32" s="41"/>
      <c r="CDP32" s="41"/>
      <c r="CDQ32" s="41"/>
      <c r="CDR32" s="41"/>
      <c r="CDS32" s="41"/>
      <c r="CDT32" s="41"/>
      <c r="CDU32" s="41"/>
      <c r="CDV32" s="41"/>
      <c r="CDW32" s="41"/>
      <c r="CDX32" s="41"/>
      <c r="CDY32" s="41"/>
      <c r="CDZ32" s="41"/>
      <c r="CEA32" s="41"/>
      <c r="CEB32" s="41"/>
      <c r="CEC32" s="41"/>
      <c r="CED32" s="41"/>
      <c r="CEE32" s="41"/>
      <c r="CEF32" s="41"/>
      <c r="CEG32" s="41"/>
      <c r="CEH32" s="41"/>
      <c r="CEI32" s="41"/>
      <c r="CEJ32" s="41"/>
      <c r="CEK32" s="41"/>
      <c r="CEL32" s="41"/>
      <c r="CEM32" s="41"/>
      <c r="CEN32" s="41"/>
      <c r="CEO32" s="41"/>
      <c r="CEP32" s="41"/>
      <c r="CEQ32" s="41"/>
      <c r="CER32" s="41"/>
      <c r="CES32" s="41"/>
      <c r="CET32" s="41"/>
      <c r="CEU32" s="41"/>
      <c r="CEV32" s="41"/>
      <c r="CEW32" s="41"/>
      <c r="CEX32" s="41"/>
      <c r="CEY32" s="41"/>
      <c r="CEZ32" s="41"/>
      <c r="CFA32" s="41"/>
      <c r="CFB32" s="41"/>
      <c r="CFC32" s="41"/>
      <c r="CFD32" s="41"/>
      <c r="CFE32" s="41"/>
      <c r="CFF32" s="41"/>
      <c r="CFG32" s="41"/>
      <c r="CFH32" s="41"/>
      <c r="CFI32" s="41"/>
      <c r="CFJ32" s="41"/>
      <c r="CFK32" s="41"/>
      <c r="CFL32" s="41"/>
      <c r="CFM32" s="41"/>
      <c r="CFN32" s="41"/>
      <c r="CFO32" s="41"/>
      <c r="CFP32" s="41"/>
      <c r="CFQ32" s="41"/>
      <c r="CFR32" s="41"/>
      <c r="CFS32" s="41"/>
      <c r="CFT32" s="41"/>
      <c r="CFU32" s="41"/>
      <c r="CFV32" s="41"/>
      <c r="CFW32" s="41"/>
      <c r="CFX32" s="41"/>
      <c r="CFY32" s="41"/>
      <c r="CFZ32" s="41"/>
      <c r="CGA32" s="41"/>
      <c r="CGB32" s="41"/>
      <c r="CGC32" s="41"/>
      <c r="CGD32" s="41"/>
      <c r="CGE32" s="41"/>
      <c r="CGF32" s="41"/>
      <c r="CGG32" s="41"/>
      <c r="CGH32" s="41"/>
      <c r="CGI32" s="41"/>
      <c r="CGJ32" s="41"/>
      <c r="CGK32" s="41"/>
      <c r="CGL32" s="41"/>
      <c r="CGM32" s="41"/>
      <c r="CGN32" s="41"/>
      <c r="CGO32" s="41"/>
      <c r="CGP32" s="41"/>
      <c r="CGQ32" s="41"/>
      <c r="CGR32" s="41"/>
      <c r="CGS32" s="41"/>
      <c r="CGT32" s="41"/>
      <c r="CGU32" s="41"/>
      <c r="CGV32" s="41"/>
      <c r="CGW32" s="41"/>
      <c r="CGX32" s="41"/>
      <c r="CGY32" s="41"/>
      <c r="CGZ32" s="41"/>
      <c r="CHA32" s="41"/>
      <c r="CHB32" s="41"/>
      <c r="CHC32" s="41"/>
      <c r="CHD32" s="41"/>
      <c r="CHE32" s="41"/>
      <c r="CHF32" s="41"/>
      <c r="CHG32" s="41"/>
      <c r="CHH32" s="41"/>
      <c r="CHI32" s="41"/>
      <c r="CHJ32" s="41"/>
      <c r="CHK32" s="41"/>
      <c r="CHL32" s="41"/>
      <c r="CHM32" s="41"/>
      <c r="CHN32" s="41"/>
      <c r="CHO32" s="41"/>
      <c r="CHP32" s="41"/>
      <c r="CHQ32" s="41"/>
      <c r="CHR32" s="41"/>
      <c r="CHS32" s="41"/>
      <c r="CHT32" s="41"/>
      <c r="CHU32" s="41"/>
      <c r="CHV32" s="41"/>
      <c r="CHW32" s="41"/>
      <c r="CHX32" s="41"/>
      <c r="CHY32" s="41"/>
      <c r="CHZ32" s="41"/>
      <c r="CIA32" s="41"/>
      <c r="CIB32" s="41"/>
      <c r="CIC32" s="41"/>
      <c r="CID32" s="41"/>
      <c r="CIE32" s="41"/>
      <c r="CIF32" s="41"/>
      <c r="CIG32" s="41"/>
      <c r="CIH32" s="41"/>
      <c r="CII32" s="41"/>
      <c r="CIJ32" s="41"/>
      <c r="CIK32" s="41"/>
      <c r="CIL32" s="41"/>
      <c r="CIM32" s="41"/>
      <c r="CIN32" s="41"/>
      <c r="CIO32" s="41"/>
      <c r="CIP32" s="41"/>
      <c r="CIQ32" s="41"/>
      <c r="CIR32" s="41"/>
      <c r="CIS32" s="41"/>
      <c r="CIT32" s="41"/>
      <c r="CIU32" s="41"/>
      <c r="CIV32" s="41"/>
      <c r="CIW32" s="41"/>
      <c r="CIX32" s="41"/>
      <c r="CIY32" s="41"/>
      <c r="CIZ32" s="41"/>
      <c r="CJA32" s="41"/>
      <c r="CJB32" s="41"/>
      <c r="CJC32" s="41"/>
      <c r="CJD32" s="41"/>
      <c r="CJE32" s="41"/>
      <c r="CJF32" s="41"/>
      <c r="CJG32" s="41"/>
      <c r="CJH32" s="41"/>
      <c r="CJI32" s="41"/>
      <c r="CJJ32" s="41"/>
      <c r="CJK32" s="41"/>
      <c r="CJL32" s="41"/>
      <c r="CJM32" s="41"/>
      <c r="CJN32" s="41"/>
      <c r="CJO32" s="41"/>
      <c r="CJP32" s="41"/>
      <c r="CJQ32" s="41"/>
      <c r="CJR32" s="41"/>
      <c r="CJS32" s="41"/>
      <c r="CJT32" s="41"/>
      <c r="CJU32" s="41"/>
      <c r="CJV32" s="41"/>
      <c r="CJW32" s="41"/>
      <c r="CJX32" s="41"/>
      <c r="CJY32" s="41"/>
      <c r="CJZ32" s="41"/>
      <c r="CKA32" s="41"/>
      <c r="CKB32" s="41"/>
      <c r="CKC32" s="41"/>
      <c r="CKD32" s="41"/>
      <c r="CKE32" s="41"/>
      <c r="CKF32" s="41"/>
      <c r="CKG32" s="41"/>
      <c r="CKH32" s="41"/>
      <c r="CKI32" s="41"/>
      <c r="CKJ32" s="41"/>
      <c r="CKK32" s="41"/>
      <c r="CKL32" s="41"/>
      <c r="CKM32" s="41"/>
      <c r="CKN32" s="41"/>
      <c r="CKO32" s="41"/>
      <c r="CKP32" s="41"/>
      <c r="CKQ32" s="41"/>
      <c r="CKR32" s="41"/>
      <c r="CKS32" s="41"/>
      <c r="CKT32" s="41"/>
      <c r="CKU32" s="41"/>
      <c r="CKV32" s="41"/>
      <c r="CKW32" s="41"/>
      <c r="CKX32" s="41"/>
      <c r="CKY32" s="41"/>
      <c r="CKZ32" s="41"/>
      <c r="CLA32" s="41"/>
      <c r="CLB32" s="41"/>
      <c r="CLC32" s="41"/>
      <c r="CLD32" s="41"/>
      <c r="CLE32" s="41"/>
      <c r="CLF32" s="41"/>
      <c r="CLG32" s="41"/>
      <c r="CLH32" s="41"/>
      <c r="CLI32" s="41"/>
      <c r="CLJ32" s="41"/>
      <c r="CLK32" s="41"/>
      <c r="CLL32" s="41"/>
      <c r="CLM32" s="41"/>
      <c r="CLN32" s="41"/>
      <c r="CLO32" s="41"/>
      <c r="CLP32" s="41"/>
      <c r="CLQ32" s="41"/>
      <c r="CLR32" s="41"/>
      <c r="CLS32" s="41"/>
      <c r="CLT32" s="41"/>
      <c r="CLU32" s="41"/>
      <c r="CLV32" s="41"/>
      <c r="CLW32" s="41"/>
      <c r="CLX32" s="41"/>
      <c r="CLY32" s="41"/>
      <c r="CLZ32" s="41"/>
      <c r="CMA32" s="41"/>
      <c r="CMB32" s="41"/>
      <c r="CMC32" s="41"/>
      <c r="CMD32" s="41"/>
      <c r="CME32" s="41"/>
      <c r="CMF32" s="41"/>
      <c r="CMG32" s="41"/>
      <c r="CMH32" s="41"/>
      <c r="CMI32" s="41"/>
      <c r="CMJ32" s="41"/>
      <c r="CMK32" s="41"/>
      <c r="CML32" s="41"/>
      <c r="CMM32" s="41"/>
      <c r="CMN32" s="41"/>
      <c r="CMO32" s="41"/>
      <c r="CMP32" s="41"/>
      <c r="CMQ32" s="41"/>
      <c r="CMR32" s="41"/>
      <c r="CMS32" s="41"/>
      <c r="CMT32" s="41"/>
      <c r="CMU32" s="41"/>
      <c r="CMV32" s="41"/>
      <c r="CMW32" s="41"/>
      <c r="CMX32" s="41"/>
      <c r="CMY32" s="41"/>
      <c r="CMZ32" s="41"/>
      <c r="CNA32" s="41"/>
      <c r="CNB32" s="41"/>
      <c r="CNC32" s="41"/>
      <c r="CND32" s="41"/>
      <c r="CNE32" s="41"/>
      <c r="CNF32" s="41"/>
      <c r="CNG32" s="41"/>
      <c r="CNH32" s="41"/>
      <c r="CNI32" s="41"/>
      <c r="CNJ32" s="41"/>
      <c r="CNK32" s="41"/>
      <c r="CNL32" s="41"/>
      <c r="CNM32" s="41"/>
      <c r="CNN32" s="41"/>
      <c r="CNO32" s="41"/>
      <c r="CNP32" s="41"/>
      <c r="CNQ32" s="41"/>
      <c r="CNR32" s="41"/>
      <c r="CNS32" s="41"/>
      <c r="CNT32" s="41"/>
      <c r="CNU32" s="41"/>
      <c r="CNV32" s="41"/>
      <c r="CNW32" s="41"/>
      <c r="CNX32" s="41"/>
      <c r="CNY32" s="41"/>
      <c r="CNZ32" s="41"/>
      <c r="COA32" s="41"/>
      <c r="COB32" s="41"/>
      <c r="COC32" s="41"/>
      <c r="COD32" s="41"/>
      <c r="COE32" s="41"/>
      <c r="COF32" s="41"/>
      <c r="COG32" s="41"/>
      <c r="COH32" s="41"/>
      <c r="COI32" s="41"/>
      <c r="COJ32" s="41"/>
      <c r="COK32" s="41"/>
      <c r="COL32" s="41"/>
      <c r="COM32" s="41"/>
      <c r="CON32" s="41"/>
      <c r="COO32" s="41"/>
      <c r="COP32" s="41"/>
      <c r="COQ32" s="41"/>
      <c r="COR32" s="41"/>
      <c r="COS32" s="41"/>
      <c r="COT32" s="41"/>
      <c r="COU32" s="41"/>
      <c r="COV32" s="41"/>
      <c r="COW32" s="41"/>
      <c r="COX32" s="41"/>
      <c r="COY32" s="41"/>
      <c r="COZ32" s="41"/>
      <c r="CPA32" s="41"/>
      <c r="CPB32" s="41"/>
      <c r="CPC32" s="41"/>
      <c r="CPD32" s="41"/>
      <c r="CPE32" s="41"/>
      <c r="CPF32" s="41"/>
      <c r="CPG32" s="41"/>
      <c r="CPH32" s="41"/>
      <c r="CPI32" s="41"/>
      <c r="CPJ32" s="41"/>
      <c r="CPK32" s="41"/>
      <c r="CPL32" s="41"/>
      <c r="CPM32" s="41"/>
      <c r="CPN32" s="41"/>
      <c r="CPO32" s="41"/>
      <c r="CPP32" s="41"/>
      <c r="CPQ32" s="41"/>
      <c r="CPR32" s="41"/>
      <c r="CPS32" s="41"/>
      <c r="CPT32" s="41"/>
      <c r="CPU32" s="41"/>
      <c r="CPV32" s="41"/>
      <c r="CPW32" s="41"/>
      <c r="CPX32" s="41"/>
      <c r="CPY32" s="41"/>
      <c r="CPZ32" s="41"/>
      <c r="CQA32" s="41"/>
      <c r="CQB32" s="41"/>
      <c r="CQC32" s="41"/>
      <c r="CQD32" s="41"/>
      <c r="CQE32" s="41"/>
      <c r="CQF32" s="41"/>
      <c r="CQG32" s="41"/>
      <c r="CQH32" s="41"/>
      <c r="CQI32" s="41"/>
      <c r="CQJ32" s="41"/>
      <c r="CQK32" s="41"/>
      <c r="CQL32" s="41"/>
      <c r="CQM32" s="41"/>
      <c r="CQN32" s="41"/>
      <c r="CQO32" s="41"/>
      <c r="CQP32" s="41"/>
      <c r="CQQ32" s="41"/>
      <c r="CQR32" s="41"/>
      <c r="CQS32" s="41"/>
      <c r="CQT32" s="41"/>
      <c r="CQU32" s="41"/>
      <c r="CQV32" s="41"/>
      <c r="CQW32" s="41"/>
      <c r="CQX32" s="41"/>
      <c r="CQY32" s="41"/>
      <c r="CQZ32" s="41"/>
      <c r="CRA32" s="41"/>
      <c r="CRB32" s="41"/>
      <c r="CRC32" s="41"/>
      <c r="CRD32" s="41"/>
      <c r="CRE32" s="41"/>
      <c r="CRF32" s="41"/>
      <c r="CRG32" s="41"/>
      <c r="CRH32" s="41"/>
      <c r="CRI32" s="41"/>
      <c r="CRJ32" s="41"/>
      <c r="CRK32" s="41"/>
      <c r="CRL32" s="41"/>
      <c r="CRM32" s="41"/>
      <c r="CRN32" s="41"/>
      <c r="CRO32" s="41"/>
      <c r="CRP32" s="41"/>
      <c r="CRQ32" s="41"/>
      <c r="CRR32" s="41"/>
      <c r="CRS32" s="41"/>
      <c r="CRT32" s="41"/>
      <c r="CRU32" s="41"/>
      <c r="CRV32" s="41"/>
      <c r="CRW32" s="41"/>
      <c r="CRX32" s="41"/>
      <c r="CRY32" s="41"/>
      <c r="CRZ32" s="41"/>
      <c r="CSA32" s="41"/>
      <c r="CSB32" s="41"/>
      <c r="CSC32" s="41"/>
      <c r="CSD32" s="41"/>
      <c r="CSE32" s="41"/>
      <c r="CSF32" s="41"/>
      <c r="CSG32" s="41"/>
      <c r="CSH32" s="41"/>
      <c r="CSI32" s="41"/>
      <c r="CSJ32" s="41"/>
      <c r="CSK32" s="41"/>
      <c r="CSL32" s="41"/>
      <c r="CSM32" s="41"/>
      <c r="CSN32" s="41"/>
      <c r="CSO32" s="41"/>
      <c r="CSP32" s="41"/>
      <c r="CSQ32" s="41"/>
      <c r="CSR32" s="41"/>
      <c r="CSS32" s="41"/>
      <c r="CST32" s="41"/>
      <c r="CSU32" s="41"/>
      <c r="CSV32" s="41"/>
      <c r="CSW32" s="41"/>
      <c r="CSX32" s="41"/>
      <c r="CSY32" s="41"/>
      <c r="CSZ32" s="41"/>
      <c r="CTA32" s="41"/>
      <c r="CTB32" s="41"/>
      <c r="CTC32" s="41"/>
      <c r="CTD32" s="41"/>
      <c r="CTE32" s="41"/>
      <c r="CTF32" s="41"/>
      <c r="CTG32" s="41"/>
      <c r="CTH32" s="41"/>
      <c r="CTI32" s="41"/>
      <c r="CTJ32" s="41"/>
      <c r="CTK32" s="41"/>
      <c r="CTL32" s="41"/>
      <c r="CTM32" s="41"/>
      <c r="CTN32" s="41"/>
      <c r="CTO32" s="41"/>
      <c r="CTP32" s="41"/>
      <c r="CTQ32" s="41"/>
      <c r="CTR32" s="41"/>
      <c r="CTS32" s="41"/>
      <c r="CTT32" s="41"/>
      <c r="CTU32" s="41"/>
      <c r="CTV32" s="41"/>
      <c r="CTW32" s="41"/>
      <c r="CTX32" s="41"/>
      <c r="CTY32" s="41"/>
      <c r="CTZ32" s="41"/>
      <c r="CUA32" s="41"/>
      <c r="CUB32" s="41"/>
      <c r="CUC32" s="41"/>
      <c r="CUD32" s="41"/>
      <c r="CUE32" s="41"/>
      <c r="CUF32" s="41"/>
      <c r="CUG32" s="41"/>
      <c r="CUH32" s="41"/>
      <c r="CUI32" s="41"/>
      <c r="CUJ32" s="41"/>
      <c r="CUK32" s="41"/>
      <c r="CUL32" s="41"/>
      <c r="CUM32" s="41"/>
      <c r="CUN32" s="41"/>
      <c r="CUO32" s="41"/>
      <c r="CUP32" s="41"/>
      <c r="CUQ32" s="41"/>
      <c r="CUR32" s="41"/>
      <c r="CUS32" s="41"/>
      <c r="CUT32" s="41"/>
      <c r="CUU32" s="41"/>
      <c r="CUV32" s="41"/>
      <c r="CUW32" s="41"/>
      <c r="CUX32" s="41"/>
      <c r="CUY32" s="41"/>
      <c r="CUZ32" s="41"/>
      <c r="CVA32" s="41"/>
      <c r="CVB32" s="41"/>
      <c r="CVC32" s="41"/>
      <c r="CVD32" s="41"/>
      <c r="CVE32" s="41"/>
      <c r="CVF32" s="41"/>
      <c r="CVG32" s="41"/>
      <c r="CVH32" s="41"/>
      <c r="CVI32" s="41"/>
      <c r="CVJ32" s="41"/>
      <c r="CVK32" s="41"/>
      <c r="CVL32" s="41"/>
      <c r="CVM32" s="41"/>
      <c r="CVN32" s="41"/>
      <c r="CVO32" s="41"/>
      <c r="CVP32" s="41"/>
      <c r="CVQ32" s="41"/>
      <c r="CVR32" s="41"/>
      <c r="CVS32" s="41"/>
      <c r="CVT32" s="41"/>
      <c r="CVU32" s="41"/>
      <c r="CVV32" s="41"/>
      <c r="CVW32" s="41"/>
      <c r="CVX32" s="41"/>
      <c r="CVY32" s="41"/>
      <c r="CVZ32" s="41"/>
      <c r="CWA32" s="41"/>
      <c r="CWB32" s="41"/>
      <c r="CWC32" s="41"/>
      <c r="CWD32" s="41"/>
      <c r="CWE32" s="41"/>
      <c r="CWF32" s="41"/>
      <c r="CWG32" s="41"/>
      <c r="CWH32" s="41"/>
      <c r="CWI32" s="41"/>
      <c r="CWJ32" s="41"/>
      <c r="CWK32" s="41"/>
      <c r="CWL32" s="41"/>
      <c r="CWM32" s="41"/>
      <c r="CWN32" s="41"/>
      <c r="CWO32" s="41"/>
      <c r="CWP32" s="41"/>
      <c r="CWQ32" s="41"/>
      <c r="CWR32" s="41"/>
      <c r="CWS32" s="41"/>
      <c r="CWT32" s="41"/>
      <c r="CWU32" s="41"/>
      <c r="CWV32" s="41"/>
      <c r="CWW32" s="41"/>
      <c r="CWX32" s="41"/>
      <c r="CWY32" s="41"/>
      <c r="CWZ32" s="41"/>
      <c r="CXA32" s="41"/>
      <c r="CXB32" s="41"/>
      <c r="CXC32" s="41"/>
      <c r="CXD32" s="41"/>
      <c r="CXE32" s="41"/>
      <c r="CXF32" s="41"/>
      <c r="CXG32" s="41"/>
      <c r="CXH32" s="41"/>
      <c r="CXI32" s="41"/>
      <c r="CXJ32" s="41"/>
      <c r="CXK32" s="41"/>
      <c r="CXL32" s="41"/>
      <c r="CXM32" s="41"/>
      <c r="CXN32" s="41"/>
      <c r="CXO32" s="41"/>
      <c r="CXP32" s="41"/>
      <c r="CXQ32" s="41"/>
      <c r="CXR32" s="41"/>
      <c r="CXS32" s="41"/>
      <c r="CXT32" s="41"/>
      <c r="CXU32" s="41"/>
      <c r="CXV32" s="41"/>
      <c r="CXW32" s="41"/>
      <c r="CXX32" s="41"/>
      <c r="CXY32" s="41"/>
      <c r="CXZ32" s="41"/>
      <c r="CYA32" s="41"/>
      <c r="CYB32" s="41"/>
      <c r="CYC32" s="41"/>
      <c r="CYD32" s="41"/>
      <c r="CYE32" s="41"/>
      <c r="CYF32" s="41"/>
      <c r="CYG32" s="41"/>
      <c r="CYH32" s="41"/>
      <c r="CYI32" s="41"/>
      <c r="CYJ32" s="41"/>
      <c r="CYK32" s="41"/>
      <c r="CYL32" s="41"/>
      <c r="CYM32" s="41"/>
      <c r="CYN32" s="41"/>
      <c r="CYO32" s="41"/>
      <c r="CYP32" s="41"/>
      <c r="CYQ32" s="41"/>
      <c r="CYR32" s="41"/>
      <c r="CYS32" s="41"/>
      <c r="CYT32" s="41"/>
      <c r="CYU32" s="41"/>
      <c r="CYV32" s="41"/>
      <c r="CYW32" s="41"/>
      <c r="CYX32" s="41"/>
      <c r="CYY32" s="41"/>
      <c r="CYZ32" s="41"/>
      <c r="CZA32" s="41"/>
      <c r="CZB32" s="41"/>
      <c r="CZC32" s="41"/>
      <c r="CZD32" s="41"/>
      <c r="CZE32" s="41"/>
      <c r="CZF32" s="41"/>
      <c r="CZG32" s="41"/>
      <c r="CZH32" s="41"/>
      <c r="CZI32" s="41"/>
      <c r="CZJ32" s="41"/>
      <c r="CZK32" s="41"/>
      <c r="CZL32" s="41"/>
      <c r="CZM32" s="41"/>
      <c r="CZN32" s="41"/>
      <c r="CZO32" s="41"/>
      <c r="CZP32" s="41"/>
      <c r="CZQ32" s="41"/>
      <c r="CZR32" s="41"/>
      <c r="CZS32" s="41"/>
      <c r="CZT32" s="41"/>
      <c r="CZU32" s="41"/>
      <c r="CZV32" s="41"/>
      <c r="CZW32" s="41"/>
      <c r="CZX32" s="41"/>
      <c r="CZY32" s="41"/>
      <c r="CZZ32" s="41"/>
      <c r="DAA32" s="41"/>
      <c r="DAB32" s="41"/>
      <c r="DAC32" s="41"/>
      <c r="DAD32" s="41"/>
      <c r="DAE32" s="41"/>
      <c r="DAF32" s="41"/>
      <c r="DAG32" s="41"/>
      <c r="DAH32" s="41"/>
      <c r="DAI32" s="41"/>
      <c r="DAJ32" s="41"/>
      <c r="DAK32" s="41"/>
      <c r="DAL32" s="41"/>
      <c r="DAM32" s="41"/>
      <c r="DAN32" s="41"/>
      <c r="DAO32" s="41"/>
      <c r="DAP32" s="41"/>
      <c r="DAQ32" s="41"/>
      <c r="DAR32" s="41"/>
      <c r="DAS32" s="41"/>
      <c r="DAT32" s="41"/>
      <c r="DAU32" s="41"/>
      <c r="DAV32" s="41"/>
      <c r="DAW32" s="41"/>
      <c r="DAX32" s="41"/>
      <c r="DAY32" s="41"/>
      <c r="DAZ32" s="41"/>
      <c r="DBA32" s="41"/>
      <c r="DBB32" s="41"/>
      <c r="DBC32" s="41"/>
      <c r="DBD32" s="41"/>
      <c r="DBE32" s="41"/>
      <c r="DBF32" s="41"/>
      <c r="DBG32" s="41"/>
      <c r="DBH32" s="41"/>
      <c r="DBI32" s="41"/>
      <c r="DBJ32" s="41"/>
      <c r="DBK32" s="41"/>
      <c r="DBL32" s="41"/>
      <c r="DBM32" s="41"/>
      <c r="DBN32" s="41"/>
      <c r="DBO32" s="41"/>
      <c r="DBP32" s="41"/>
      <c r="DBQ32" s="41"/>
      <c r="DBR32" s="41"/>
      <c r="DBS32" s="41"/>
      <c r="DBT32" s="41"/>
      <c r="DBU32" s="41"/>
      <c r="DBV32" s="41"/>
      <c r="DBW32" s="41"/>
      <c r="DBX32" s="41"/>
      <c r="DBY32" s="41"/>
      <c r="DBZ32" s="41"/>
      <c r="DCA32" s="41"/>
      <c r="DCB32" s="41"/>
      <c r="DCC32" s="41"/>
      <c r="DCD32" s="41"/>
      <c r="DCE32" s="41"/>
      <c r="DCF32" s="41"/>
      <c r="DCG32" s="41"/>
      <c r="DCH32" s="41"/>
      <c r="DCI32" s="41"/>
      <c r="DCJ32" s="41"/>
      <c r="DCK32" s="41"/>
      <c r="DCL32" s="41"/>
      <c r="DCM32" s="41"/>
      <c r="DCN32" s="41"/>
      <c r="DCO32" s="41"/>
      <c r="DCP32" s="41"/>
      <c r="DCQ32" s="41"/>
      <c r="DCR32" s="41"/>
      <c r="DCS32" s="41"/>
      <c r="DCT32" s="41"/>
      <c r="DCU32" s="41"/>
      <c r="DCV32" s="41"/>
      <c r="DCW32" s="41"/>
      <c r="DCX32" s="41"/>
      <c r="DCY32" s="41"/>
      <c r="DCZ32" s="41"/>
      <c r="DDA32" s="41"/>
      <c r="DDB32" s="41"/>
      <c r="DDC32" s="41"/>
      <c r="DDD32" s="41"/>
      <c r="DDE32" s="41"/>
      <c r="DDF32" s="41"/>
      <c r="DDG32" s="41"/>
      <c r="DDH32" s="41"/>
      <c r="DDI32" s="41"/>
      <c r="DDJ32" s="41"/>
      <c r="DDK32" s="41"/>
      <c r="DDL32" s="41"/>
      <c r="DDM32" s="41"/>
      <c r="DDN32" s="41"/>
      <c r="DDO32" s="41"/>
      <c r="DDP32" s="41"/>
      <c r="DDQ32" s="41"/>
      <c r="DDR32" s="41"/>
      <c r="DDS32" s="41"/>
      <c r="DDT32" s="41"/>
      <c r="DDU32" s="41"/>
      <c r="DDV32" s="41"/>
      <c r="DDW32" s="41"/>
      <c r="DDX32" s="41"/>
      <c r="DDY32" s="41"/>
      <c r="DDZ32" s="41"/>
      <c r="DEA32" s="41"/>
      <c r="DEB32" s="41"/>
      <c r="DEC32" s="41"/>
      <c r="DED32" s="41"/>
      <c r="DEE32" s="41"/>
      <c r="DEF32" s="41"/>
      <c r="DEG32" s="41"/>
      <c r="DEH32" s="41"/>
      <c r="DEI32" s="41"/>
      <c r="DEJ32" s="41"/>
      <c r="DEK32" s="41"/>
      <c r="DEL32" s="41"/>
      <c r="DEM32" s="41"/>
      <c r="DEN32" s="41"/>
      <c r="DEO32" s="41"/>
      <c r="DEP32" s="41"/>
      <c r="DEQ32" s="41"/>
      <c r="DER32" s="41"/>
      <c r="DES32" s="41"/>
      <c r="DET32" s="41"/>
      <c r="DEU32" s="41"/>
      <c r="DEV32" s="41"/>
      <c r="DEW32" s="41"/>
      <c r="DEX32" s="41"/>
      <c r="DEY32" s="41"/>
      <c r="DEZ32" s="41"/>
      <c r="DFA32" s="41"/>
      <c r="DFB32" s="41"/>
      <c r="DFC32" s="41"/>
      <c r="DFD32" s="41"/>
      <c r="DFE32" s="41"/>
      <c r="DFF32" s="41"/>
      <c r="DFG32" s="41"/>
      <c r="DFH32" s="41"/>
      <c r="DFI32" s="41"/>
      <c r="DFJ32" s="41"/>
      <c r="DFK32" s="41"/>
      <c r="DFL32" s="41"/>
      <c r="DFM32" s="41"/>
      <c r="DFN32" s="41"/>
      <c r="DFO32" s="41"/>
      <c r="DFP32" s="41"/>
      <c r="DFQ32" s="41"/>
      <c r="DFR32" s="41"/>
      <c r="DFS32" s="41"/>
      <c r="DFT32" s="41"/>
      <c r="DFU32" s="41"/>
      <c r="DFV32" s="41"/>
      <c r="DFW32" s="41"/>
      <c r="DFX32" s="41"/>
      <c r="DFY32" s="41"/>
      <c r="DFZ32" s="41"/>
      <c r="DGA32" s="41"/>
      <c r="DGB32" s="41"/>
      <c r="DGC32" s="41"/>
      <c r="DGD32" s="41"/>
      <c r="DGE32" s="41"/>
      <c r="DGF32" s="41"/>
      <c r="DGG32" s="41"/>
      <c r="DGH32" s="41"/>
      <c r="DGI32" s="41"/>
      <c r="DGJ32" s="41"/>
      <c r="DGK32" s="41"/>
      <c r="DGL32" s="41"/>
      <c r="DGM32" s="41"/>
      <c r="DGN32" s="41"/>
      <c r="DGO32" s="41"/>
      <c r="DGP32" s="41"/>
      <c r="DGQ32" s="41"/>
      <c r="DGR32" s="41"/>
      <c r="DGS32" s="41"/>
      <c r="DGT32" s="41"/>
      <c r="DGU32" s="41"/>
      <c r="DGV32" s="41"/>
      <c r="DGW32" s="41"/>
      <c r="DGX32" s="41"/>
      <c r="DGY32" s="41"/>
      <c r="DGZ32" s="41"/>
      <c r="DHA32" s="41"/>
      <c r="DHB32" s="41"/>
      <c r="DHC32" s="41"/>
      <c r="DHD32" s="41"/>
      <c r="DHE32" s="41"/>
      <c r="DHF32" s="41"/>
      <c r="DHG32" s="41"/>
      <c r="DHH32" s="41"/>
      <c r="DHI32" s="41"/>
      <c r="DHJ32" s="41"/>
      <c r="DHK32" s="41"/>
      <c r="DHL32" s="41"/>
      <c r="DHM32" s="41"/>
      <c r="DHN32" s="41"/>
      <c r="DHO32" s="41"/>
      <c r="DHP32" s="41"/>
      <c r="DHQ32" s="41"/>
      <c r="DHR32" s="41"/>
      <c r="DHS32" s="41"/>
      <c r="DHT32" s="41"/>
      <c r="DHU32" s="41"/>
      <c r="DHV32" s="41"/>
      <c r="DHW32" s="41"/>
      <c r="DHX32" s="41"/>
      <c r="DHY32" s="41"/>
      <c r="DHZ32" s="41"/>
      <c r="DIA32" s="41"/>
      <c r="DIB32" s="41"/>
      <c r="DIC32" s="41"/>
      <c r="DID32" s="41"/>
      <c r="DIE32" s="41"/>
      <c r="DIF32" s="41"/>
      <c r="DIG32" s="41"/>
      <c r="DIH32" s="41"/>
      <c r="DII32" s="41"/>
      <c r="DIJ32" s="41"/>
      <c r="DIK32" s="41"/>
      <c r="DIL32" s="41"/>
      <c r="DIM32" s="41"/>
      <c r="DIN32" s="41"/>
      <c r="DIO32" s="41"/>
      <c r="DIP32" s="41"/>
      <c r="DIQ32" s="41"/>
      <c r="DIR32" s="41"/>
      <c r="DIS32" s="41"/>
      <c r="DIT32" s="41"/>
      <c r="DIU32" s="41"/>
      <c r="DIV32" s="41"/>
      <c r="DIW32" s="41"/>
      <c r="DIX32" s="41"/>
      <c r="DIY32" s="41"/>
      <c r="DIZ32" s="41"/>
      <c r="DJA32" s="41"/>
      <c r="DJB32" s="41"/>
      <c r="DJC32" s="41"/>
      <c r="DJD32" s="41"/>
      <c r="DJE32" s="41"/>
      <c r="DJF32" s="41"/>
      <c r="DJG32" s="41"/>
      <c r="DJH32" s="41"/>
      <c r="DJI32" s="41"/>
      <c r="DJJ32" s="41"/>
      <c r="DJK32" s="41"/>
      <c r="DJL32" s="41"/>
      <c r="DJM32" s="41"/>
      <c r="DJN32" s="41"/>
      <c r="DJO32" s="41"/>
      <c r="DJP32" s="41"/>
      <c r="DJQ32" s="41"/>
      <c r="DJR32" s="41"/>
      <c r="DJS32" s="41"/>
      <c r="DJT32" s="41"/>
      <c r="DJU32" s="41"/>
      <c r="DJV32" s="41"/>
      <c r="DJW32" s="41"/>
      <c r="DJX32" s="41"/>
      <c r="DJY32" s="41"/>
      <c r="DJZ32" s="41"/>
      <c r="DKA32" s="41"/>
      <c r="DKB32" s="41"/>
      <c r="DKC32" s="41"/>
      <c r="DKD32" s="41"/>
      <c r="DKE32" s="41"/>
      <c r="DKF32" s="41"/>
      <c r="DKG32" s="41"/>
      <c r="DKH32" s="41"/>
      <c r="DKI32" s="41"/>
      <c r="DKJ32" s="41"/>
      <c r="DKK32" s="41"/>
      <c r="DKL32" s="41"/>
      <c r="DKM32" s="41"/>
      <c r="DKN32" s="41"/>
      <c r="DKO32" s="41"/>
      <c r="DKP32" s="41"/>
      <c r="DKQ32" s="41"/>
      <c r="DKR32" s="41"/>
      <c r="DKS32" s="41"/>
      <c r="DKT32" s="41"/>
      <c r="DKU32" s="41"/>
      <c r="DKV32" s="41"/>
      <c r="DKW32" s="41"/>
      <c r="DKX32" s="41"/>
      <c r="DKY32" s="41"/>
      <c r="DKZ32" s="41"/>
      <c r="DLA32" s="41"/>
      <c r="DLB32" s="41"/>
      <c r="DLC32" s="41"/>
      <c r="DLD32" s="41"/>
      <c r="DLE32" s="41"/>
      <c r="DLF32" s="41"/>
      <c r="DLG32" s="41"/>
      <c r="DLH32" s="41"/>
      <c r="DLI32" s="41"/>
      <c r="DLJ32" s="41"/>
      <c r="DLK32" s="41"/>
      <c r="DLL32" s="41"/>
      <c r="DLM32" s="41"/>
      <c r="DLN32" s="41"/>
      <c r="DLO32" s="41"/>
      <c r="DLP32" s="41"/>
      <c r="DLQ32" s="41"/>
      <c r="DLR32" s="41"/>
      <c r="DLS32" s="41"/>
      <c r="DLT32" s="41"/>
      <c r="DLU32" s="41"/>
      <c r="DLV32" s="41"/>
      <c r="DLW32" s="41"/>
      <c r="DLX32" s="41"/>
      <c r="DLY32" s="41"/>
      <c r="DLZ32" s="41"/>
      <c r="DMA32" s="41"/>
      <c r="DMB32" s="41"/>
      <c r="DMC32" s="41"/>
      <c r="DMD32" s="41"/>
      <c r="DME32" s="41"/>
      <c r="DMF32" s="41"/>
      <c r="DMG32" s="41"/>
      <c r="DMH32" s="41"/>
      <c r="DMI32" s="41"/>
      <c r="DMJ32" s="41"/>
      <c r="DMK32" s="41"/>
      <c r="DML32" s="41"/>
      <c r="DMM32" s="41"/>
      <c r="DMN32" s="41"/>
      <c r="DMO32" s="41"/>
      <c r="DMP32" s="41"/>
      <c r="DMQ32" s="41"/>
      <c r="DMR32" s="41"/>
      <c r="DMS32" s="41"/>
      <c r="DMT32" s="41"/>
      <c r="DMU32" s="41"/>
      <c r="DMV32" s="41"/>
      <c r="DMW32" s="41"/>
      <c r="DMX32" s="41"/>
      <c r="DMY32" s="41"/>
      <c r="DMZ32" s="41"/>
      <c r="DNA32" s="41"/>
      <c r="DNB32" s="41"/>
      <c r="DNC32" s="41"/>
      <c r="DND32" s="41"/>
      <c r="DNE32" s="41"/>
      <c r="DNF32" s="41"/>
      <c r="DNG32" s="41"/>
      <c r="DNH32" s="41"/>
      <c r="DNI32" s="41"/>
      <c r="DNJ32" s="41"/>
      <c r="DNK32" s="41"/>
      <c r="DNL32" s="41"/>
      <c r="DNM32" s="41"/>
      <c r="DNN32" s="41"/>
      <c r="DNO32" s="41"/>
      <c r="DNP32" s="41"/>
      <c r="DNQ32" s="41"/>
      <c r="DNR32" s="41"/>
      <c r="DNS32" s="41"/>
      <c r="DNT32" s="41"/>
      <c r="DNU32" s="41"/>
      <c r="DNV32" s="41"/>
      <c r="DNW32" s="41"/>
      <c r="DNX32" s="41"/>
      <c r="DNY32" s="41"/>
      <c r="DNZ32" s="41"/>
      <c r="DOA32" s="41"/>
      <c r="DOB32" s="41"/>
      <c r="DOC32" s="41"/>
      <c r="DOD32" s="41"/>
      <c r="DOE32" s="41"/>
      <c r="DOF32" s="41"/>
      <c r="DOG32" s="41"/>
      <c r="DOH32" s="41"/>
      <c r="DOI32" s="41"/>
      <c r="DOJ32" s="41"/>
      <c r="DOK32" s="41"/>
      <c r="DOL32" s="41"/>
      <c r="DOM32" s="41"/>
      <c r="DON32" s="41"/>
      <c r="DOO32" s="41"/>
      <c r="DOP32" s="41"/>
      <c r="DOQ32" s="41"/>
      <c r="DOR32" s="41"/>
      <c r="DOS32" s="41"/>
      <c r="DOT32" s="41"/>
      <c r="DOU32" s="41"/>
      <c r="DOV32" s="41"/>
      <c r="DOW32" s="41"/>
      <c r="DOX32" s="41"/>
      <c r="DOY32" s="41"/>
      <c r="DOZ32" s="41"/>
      <c r="DPA32" s="41"/>
      <c r="DPB32" s="41"/>
      <c r="DPC32" s="41"/>
      <c r="DPD32" s="41"/>
      <c r="DPE32" s="41"/>
      <c r="DPF32" s="41"/>
      <c r="DPG32" s="41"/>
      <c r="DPH32" s="41"/>
      <c r="DPI32" s="41"/>
      <c r="DPJ32" s="41"/>
      <c r="DPK32" s="41"/>
      <c r="DPL32" s="41"/>
      <c r="DPM32" s="41"/>
      <c r="DPN32" s="41"/>
      <c r="DPO32" s="41"/>
      <c r="DPP32" s="41"/>
      <c r="DPQ32" s="41"/>
      <c r="DPR32" s="41"/>
      <c r="DPS32" s="41"/>
      <c r="DPT32" s="41"/>
      <c r="DPU32" s="41"/>
      <c r="DPV32" s="41"/>
      <c r="DPW32" s="41"/>
      <c r="DPX32" s="41"/>
      <c r="DPY32" s="41"/>
      <c r="DPZ32" s="41"/>
      <c r="DQA32" s="41"/>
      <c r="DQB32" s="41"/>
      <c r="DQC32" s="41"/>
      <c r="DQD32" s="41"/>
      <c r="DQE32" s="41"/>
      <c r="DQF32" s="41"/>
      <c r="DQG32" s="41"/>
      <c r="DQH32" s="41"/>
      <c r="DQI32" s="41"/>
      <c r="DQJ32" s="41"/>
      <c r="DQK32" s="41"/>
      <c r="DQL32" s="41"/>
      <c r="DQM32" s="41"/>
      <c r="DQN32" s="41"/>
      <c r="DQO32" s="41"/>
      <c r="DQP32" s="41"/>
      <c r="DQQ32" s="41"/>
      <c r="DQR32" s="41"/>
      <c r="DQS32" s="41"/>
      <c r="DQT32" s="41"/>
      <c r="DQU32" s="41"/>
      <c r="DQV32" s="41"/>
      <c r="DQW32" s="41"/>
      <c r="DQX32" s="41"/>
      <c r="DQY32" s="41"/>
      <c r="DQZ32" s="41"/>
      <c r="DRA32" s="41"/>
      <c r="DRB32" s="41"/>
      <c r="DRC32" s="41"/>
      <c r="DRD32" s="41"/>
      <c r="DRE32" s="41"/>
      <c r="DRF32" s="41"/>
      <c r="DRG32" s="41"/>
      <c r="DRH32" s="41"/>
      <c r="DRI32" s="41"/>
      <c r="DRJ32" s="41"/>
      <c r="DRK32" s="41"/>
      <c r="DRL32" s="41"/>
      <c r="DRM32" s="41"/>
      <c r="DRN32" s="41"/>
      <c r="DRO32" s="41"/>
      <c r="DRP32" s="41"/>
      <c r="DRQ32" s="41"/>
      <c r="DRR32" s="41"/>
      <c r="DRS32" s="41"/>
      <c r="DRT32" s="41"/>
      <c r="DRU32" s="41"/>
      <c r="DRV32" s="41"/>
      <c r="DRW32" s="41"/>
      <c r="DRX32" s="41"/>
      <c r="DRY32" s="41"/>
      <c r="DRZ32" s="41"/>
      <c r="DSA32" s="41"/>
      <c r="DSB32" s="41"/>
      <c r="DSC32" s="41"/>
      <c r="DSD32" s="41"/>
      <c r="DSE32" s="41"/>
      <c r="DSF32" s="41"/>
      <c r="DSG32" s="41"/>
      <c r="DSH32" s="41"/>
      <c r="DSI32" s="41"/>
      <c r="DSJ32" s="41"/>
      <c r="DSK32" s="41"/>
      <c r="DSL32" s="41"/>
      <c r="DSM32" s="41"/>
      <c r="DSN32" s="41"/>
      <c r="DSO32" s="41"/>
      <c r="DSP32" s="41"/>
      <c r="DSQ32" s="41"/>
      <c r="DSR32" s="41"/>
      <c r="DSS32" s="41"/>
      <c r="DST32" s="41"/>
      <c r="DSU32" s="41"/>
      <c r="DSV32" s="41"/>
      <c r="DSW32" s="41"/>
      <c r="DSX32" s="41"/>
      <c r="DSY32" s="41"/>
      <c r="DSZ32" s="41"/>
      <c r="DTA32" s="41"/>
      <c r="DTB32" s="41"/>
      <c r="DTC32" s="41"/>
      <c r="DTD32" s="41"/>
      <c r="DTE32" s="41"/>
      <c r="DTF32" s="41"/>
      <c r="DTG32" s="41"/>
      <c r="DTH32" s="41"/>
      <c r="DTI32" s="41"/>
      <c r="DTJ32" s="41"/>
      <c r="DTK32" s="41"/>
      <c r="DTL32" s="41"/>
      <c r="DTM32" s="41"/>
      <c r="DTN32" s="41"/>
      <c r="DTO32" s="41"/>
      <c r="DTP32" s="41"/>
      <c r="DTQ32" s="41"/>
      <c r="DTR32" s="41"/>
      <c r="DTS32" s="41"/>
      <c r="DTT32" s="41"/>
      <c r="DTU32" s="41"/>
      <c r="DTV32" s="41"/>
      <c r="DTW32" s="41"/>
      <c r="DTX32" s="41"/>
      <c r="DTY32" s="41"/>
      <c r="DTZ32" s="41"/>
      <c r="DUA32" s="41"/>
      <c r="DUB32" s="41"/>
      <c r="DUC32" s="41"/>
      <c r="DUD32" s="41"/>
      <c r="DUE32" s="41"/>
      <c r="DUF32" s="41"/>
      <c r="DUG32" s="41"/>
      <c r="DUH32" s="41"/>
      <c r="DUI32" s="41"/>
      <c r="DUJ32" s="41"/>
      <c r="DUK32" s="41"/>
      <c r="DUL32" s="41"/>
      <c r="DUM32" s="41"/>
      <c r="DUN32" s="41"/>
      <c r="DUO32" s="41"/>
      <c r="DUP32" s="41"/>
      <c r="DUQ32" s="41"/>
      <c r="DUR32" s="41"/>
      <c r="DUS32" s="41"/>
      <c r="DUT32" s="41"/>
      <c r="DUU32" s="41"/>
      <c r="DUV32" s="41"/>
      <c r="DUW32" s="41"/>
      <c r="DUX32" s="41"/>
      <c r="DUY32" s="41"/>
      <c r="DUZ32" s="41"/>
      <c r="DVA32" s="41"/>
      <c r="DVB32" s="41"/>
      <c r="DVC32" s="41"/>
      <c r="DVD32" s="41"/>
      <c r="DVE32" s="41"/>
      <c r="DVF32" s="41"/>
      <c r="DVG32" s="41"/>
      <c r="DVH32" s="41"/>
      <c r="DVI32" s="41"/>
      <c r="DVJ32" s="41"/>
      <c r="DVK32" s="41"/>
      <c r="DVL32" s="41"/>
      <c r="DVM32" s="41"/>
      <c r="DVN32" s="41"/>
      <c r="DVO32" s="41"/>
      <c r="DVP32" s="41"/>
      <c r="DVQ32" s="41"/>
      <c r="DVR32" s="41"/>
      <c r="DVS32" s="41"/>
      <c r="DVT32" s="41"/>
      <c r="DVU32" s="41"/>
      <c r="DVV32" s="41"/>
      <c r="DVW32" s="41"/>
      <c r="DVX32" s="41"/>
      <c r="DVY32" s="41"/>
      <c r="DVZ32" s="41"/>
      <c r="DWA32" s="41"/>
      <c r="DWB32" s="41"/>
      <c r="DWC32" s="41"/>
      <c r="DWD32" s="41"/>
      <c r="DWE32" s="41"/>
      <c r="DWF32" s="41"/>
      <c r="DWG32" s="41"/>
      <c r="DWH32" s="41"/>
      <c r="DWI32" s="41"/>
      <c r="DWJ32" s="41"/>
      <c r="DWK32" s="41"/>
      <c r="DWL32" s="41"/>
      <c r="DWM32" s="41"/>
      <c r="DWN32" s="41"/>
      <c r="DWO32" s="41"/>
      <c r="DWP32" s="41"/>
      <c r="DWQ32" s="41"/>
      <c r="DWR32" s="41"/>
      <c r="DWS32" s="41"/>
      <c r="DWT32" s="41"/>
      <c r="DWU32" s="41"/>
      <c r="DWV32" s="41"/>
      <c r="DWW32" s="41"/>
      <c r="DWX32" s="41"/>
      <c r="DWY32" s="41"/>
      <c r="DWZ32" s="41"/>
      <c r="DXA32" s="41"/>
      <c r="DXB32" s="41"/>
      <c r="DXC32" s="41"/>
      <c r="DXD32" s="41"/>
      <c r="DXE32" s="41"/>
      <c r="DXF32" s="41"/>
      <c r="DXG32" s="41"/>
      <c r="DXH32" s="41"/>
      <c r="DXI32" s="41"/>
      <c r="DXJ32" s="41"/>
      <c r="DXK32" s="41"/>
      <c r="DXL32" s="41"/>
      <c r="DXM32" s="41"/>
      <c r="DXN32" s="41"/>
      <c r="DXO32" s="41"/>
      <c r="DXP32" s="41"/>
      <c r="DXQ32" s="41"/>
      <c r="DXR32" s="41"/>
      <c r="DXS32" s="41"/>
      <c r="DXT32" s="41"/>
      <c r="DXU32" s="41"/>
      <c r="DXV32" s="41"/>
      <c r="DXW32" s="41"/>
      <c r="DXX32" s="41"/>
      <c r="DXY32" s="41"/>
      <c r="DXZ32" s="41"/>
      <c r="DYA32" s="41"/>
      <c r="DYB32" s="41"/>
      <c r="DYC32" s="41"/>
      <c r="DYD32" s="41"/>
      <c r="DYE32" s="41"/>
      <c r="DYF32" s="41"/>
      <c r="DYG32" s="41"/>
      <c r="DYH32" s="41"/>
      <c r="DYI32" s="41"/>
      <c r="DYJ32" s="41"/>
      <c r="DYK32" s="41"/>
      <c r="DYL32" s="41"/>
      <c r="DYM32" s="41"/>
      <c r="DYN32" s="41"/>
      <c r="DYO32" s="41"/>
      <c r="DYP32" s="41"/>
      <c r="DYQ32" s="41"/>
      <c r="DYR32" s="41"/>
      <c r="DYS32" s="41"/>
      <c r="DYT32" s="41"/>
      <c r="DYU32" s="41"/>
      <c r="DYV32" s="41"/>
      <c r="DYW32" s="41"/>
      <c r="DYX32" s="41"/>
      <c r="DYY32" s="41"/>
      <c r="DYZ32" s="41"/>
      <c r="DZA32" s="41"/>
      <c r="DZB32" s="41"/>
      <c r="DZC32" s="41"/>
      <c r="DZD32" s="41"/>
      <c r="DZE32" s="41"/>
      <c r="DZF32" s="41"/>
      <c r="DZG32" s="41"/>
      <c r="DZH32" s="41"/>
      <c r="DZI32" s="41"/>
      <c r="DZJ32" s="41"/>
      <c r="DZK32" s="41"/>
      <c r="DZL32" s="41"/>
      <c r="DZM32" s="41"/>
      <c r="DZN32" s="41"/>
      <c r="DZO32" s="41"/>
      <c r="DZP32" s="41"/>
      <c r="DZQ32" s="41"/>
      <c r="DZR32" s="41"/>
      <c r="DZS32" s="41"/>
      <c r="DZT32" s="41"/>
      <c r="DZU32" s="41"/>
      <c r="DZV32" s="41"/>
      <c r="DZW32" s="41"/>
      <c r="DZX32" s="41"/>
      <c r="DZY32" s="41"/>
      <c r="DZZ32" s="41"/>
      <c r="EAA32" s="41"/>
      <c r="EAB32" s="41"/>
      <c r="EAC32" s="41"/>
      <c r="EAD32" s="41"/>
      <c r="EAE32" s="41"/>
      <c r="EAF32" s="41"/>
      <c r="EAG32" s="41"/>
      <c r="EAH32" s="41"/>
      <c r="EAI32" s="41"/>
      <c r="EAJ32" s="41"/>
      <c r="EAK32" s="41"/>
      <c r="EAL32" s="41"/>
      <c r="EAM32" s="41"/>
      <c r="EAN32" s="41"/>
      <c r="EAO32" s="41"/>
      <c r="EAP32" s="41"/>
      <c r="EAQ32" s="41"/>
      <c r="EAR32" s="41"/>
      <c r="EAS32" s="41"/>
      <c r="EAT32" s="41"/>
      <c r="EAU32" s="41"/>
      <c r="EAV32" s="41"/>
      <c r="EAW32" s="41"/>
      <c r="EAX32" s="41"/>
      <c r="EAY32" s="41"/>
      <c r="EAZ32" s="41"/>
      <c r="EBA32" s="41"/>
      <c r="EBB32" s="41"/>
      <c r="EBC32" s="41"/>
      <c r="EBD32" s="41"/>
      <c r="EBE32" s="41"/>
      <c r="EBF32" s="41"/>
      <c r="EBG32" s="41"/>
      <c r="EBH32" s="41"/>
      <c r="EBI32" s="41"/>
      <c r="EBJ32" s="41"/>
      <c r="EBK32" s="41"/>
      <c r="EBL32" s="41"/>
      <c r="EBM32" s="41"/>
      <c r="EBN32" s="41"/>
      <c r="EBO32" s="41"/>
      <c r="EBP32" s="41"/>
      <c r="EBQ32" s="41"/>
      <c r="EBR32" s="41"/>
      <c r="EBS32" s="41"/>
      <c r="EBT32" s="41"/>
      <c r="EBU32" s="41"/>
      <c r="EBV32" s="41"/>
      <c r="EBW32" s="41"/>
      <c r="EBX32" s="41"/>
      <c r="EBY32" s="41"/>
      <c r="EBZ32" s="41"/>
      <c r="ECA32" s="41"/>
      <c r="ECB32" s="41"/>
      <c r="ECC32" s="41"/>
      <c r="ECD32" s="41"/>
      <c r="ECE32" s="41"/>
      <c r="ECF32" s="41"/>
      <c r="ECG32" s="41"/>
      <c r="ECH32" s="41"/>
      <c r="ECI32" s="41"/>
      <c r="ECJ32" s="41"/>
      <c r="ECK32" s="41"/>
      <c r="ECL32" s="41"/>
      <c r="ECM32" s="41"/>
      <c r="ECN32" s="41"/>
      <c r="ECO32" s="41"/>
      <c r="ECP32" s="41"/>
      <c r="ECQ32" s="41"/>
      <c r="ECR32" s="41"/>
      <c r="ECS32" s="41"/>
      <c r="ECT32" s="41"/>
      <c r="ECU32" s="41"/>
      <c r="ECV32" s="41"/>
      <c r="ECW32" s="41"/>
      <c r="ECX32" s="41"/>
      <c r="ECY32" s="41"/>
      <c r="ECZ32" s="41"/>
      <c r="EDA32" s="41"/>
      <c r="EDB32" s="41"/>
      <c r="EDC32" s="41"/>
      <c r="EDD32" s="41"/>
      <c r="EDE32" s="41"/>
      <c r="EDF32" s="41"/>
      <c r="EDG32" s="41"/>
      <c r="EDH32" s="41"/>
      <c r="EDI32" s="41"/>
      <c r="EDJ32" s="41"/>
      <c r="EDK32" s="41"/>
      <c r="EDL32" s="41"/>
      <c r="EDM32" s="41"/>
      <c r="EDN32" s="41"/>
      <c r="EDO32" s="41"/>
      <c r="EDP32" s="41"/>
      <c r="EDQ32" s="41"/>
      <c r="EDR32" s="41"/>
      <c r="EDS32" s="41"/>
      <c r="EDT32" s="41"/>
      <c r="EDU32" s="41"/>
      <c r="EDV32" s="41"/>
      <c r="EDW32" s="41"/>
      <c r="EDX32" s="41"/>
      <c r="EDY32" s="41"/>
      <c r="EDZ32" s="41"/>
      <c r="EEA32" s="41"/>
      <c r="EEB32" s="41"/>
      <c r="EEC32" s="41"/>
      <c r="EED32" s="41"/>
      <c r="EEE32" s="41"/>
      <c r="EEF32" s="41"/>
      <c r="EEG32" s="41"/>
      <c r="EEH32" s="41"/>
      <c r="EEI32" s="41"/>
      <c r="EEJ32" s="41"/>
      <c r="EEK32" s="41"/>
      <c r="EEL32" s="41"/>
      <c r="EEM32" s="41"/>
      <c r="EEN32" s="41"/>
      <c r="EEO32" s="41"/>
      <c r="EEP32" s="41"/>
      <c r="EEQ32" s="41"/>
      <c r="EER32" s="41"/>
      <c r="EES32" s="41"/>
      <c r="EET32" s="41"/>
      <c r="EEU32" s="41"/>
      <c r="EEV32" s="41"/>
      <c r="EEW32" s="41"/>
      <c r="EEX32" s="41"/>
      <c r="EEY32" s="41"/>
      <c r="EEZ32" s="41"/>
      <c r="EFA32" s="41"/>
      <c r="EFB32" s="41"/>
      <c r="EFC32" s="41"/>
      <c r="EFD32" s="41"/>
      <c r="EFE32" s="41"/>
      <c r="EFF32" s="41"/>
      <c r="EFG32" s="41"/>
      <c r="EFH32" s="41"/>
      <c r="EFI32" s="41"/>
      <c r="EFJ32" s="41"/>
      <c r="EFK32" s="41"/>
      <c r="EFL32" s="41"/>
      <c r="EFM32" s="41"/>
      <c r="EFN32" s="41"/>
      <c r="EFO32" s="41"/>
      <c r="EFP32" s="41"/>
      <c r="EFQ32" s="41"/>
      <c r="EFR32" s="41"/>
      <c r="EFS32" s="41"/>
      <c r="EFT32" s="41"/>
      <c r="EFU32" s="41"/>
      <c r="EFV32" s="41"/>
      <c r="EFW32" s="41"/>
      <c r="EFX32" s="41"/>
      <c r="EFY32" s="41"/>
      <c r="EFZ32" s="41"/>
      <c r="EGA32" s="41"/>
      <c r="EGB32" s="41"/>
      <c r="EGC32" s="41"/>
      <c r="EGD32" s="41"/>
      <c r="EGE32" s="41"/>
      <c r="EGF32" s="41"/>
      <c r="EGG32" s="41"/>
      <c r="EGH32" s="41"/>
      <c r="EGI32" s="41"/>
      <c r="EGJ32" s="41"/>
      <c r="EGK32" s="41"/>
      <c r="EGL32" s="41"/>
      <c r="EGM32" s="41"/>
      <c r="EGN32" s="41"/>
      <c r="EGO32" s="41"/>
      <c r="EGP32" s="41"/>
      <c r="EGQ32" s="41"/>
      <c r="EGR32" s="41"/>
      <c r="EGS32" s="41"/>
      <c r="EGT32" s="41"/>
      <c r="EGU32" s="41"/>
      <c r="EGV32" s="41"/>
      <c r="EGW32" s="41"/>
      <c r="EGX32" s="41"/>
      <c r="EGY32" s="41"/>
      <c r="EGZ32" s="41"/>
      <c r="EHA32" s="41"/>
      <c r="EHB32" s="41"/>
      <c r="EHC32" s="41"/>
      <c r="EHD32" s="41"/>
      <c r="EHE32" s="41"/>
      <c r="EHF32" s="41"/>
      <c r="EHG32" s="41"/>
      <c r="EHH32" s="41"/>
      <c r="EHI32" s="41"/>
      <c r="EHJ32" s="41"/>
      <c r="EHK32" s="41"/>
      <c r="EHL32" s="41"/>
      <c r="EHM32" s="41"/>
      <c r="EHN32" s="41"/>
      <c r="EHO32" s="41"/>
      <c r="EHP32" s="41"/>
      <c r="EHQ32" s="41"/>
      <c r="EHR32" s="41"/>
      <c r="EHS32" s="41"/>
      <c r="EHT32" s="41"/>
      <c r="EHU32" s="41"/>
      <c r="EHV32" s="41"/>
      <c r="EHW32" s="41"/>
      <c r="EHX32" s="41"/>
      <c r="EHY32" s="41"/>
      <c r="EHZ32" s="41"/>
      <c r="EIA32" s="41"/>
      <c r="EIB32" s="41"/>
      <c r="EIC32" s="41"/>
      <c r="EID32" s="41"/>
      <c r="EIE32" s="41"/>
      <c r="EIF32" s="41"/>
      <c r="EIG32" s="41"/>
      <c r="EIH32" s="41"/>
      <c r="EII32" s="41"/>
      <c r="EIJ32" s="41"/>
      <c r="EIK32" s="41"/>
      <c r="EIL32" s="41"/>
      <c r="EIM32" s="41"/>
      <c r="EIN32" s="41"/>
      <c r="EIO32" s="41"/>
      <c r="EIP32" s="41"/>
      <c r="EIQ32" s="41"/>
      <c r="EIR32" s="41"/>
      <c r="EIS32" s="41"/>
      <c r="EIT32" s="41"/>
      <c r="EIU32" s="41"/>
      <c r="EIV32" s="41"/>
      <c r="EIW32" s="41"/>
      <c r="EIX32" s="41"/>
      <c r="EIY32" s="41"/>
      <c r="EIZ32" s="41"/>
      <c r="EJA32" s="41"/>
      <c r="EJB32" s="41"/>
      <c r="EJC32" s="41"/>
      <c r="EJD32" s="41"/>
      <c r="EJE32" s="41"/>
      <c r="EJF32" s="41"/>
      <c r="EJG32" s="41"/>
      <c r="EJH32" s="41"/>
      <c r="EJI32" s="41"/>
      <c r="EJJ32" s="41"/>
      <c r="EJK32" s="41"/>
      <c r="EJL32" s="41"/>
      <c r="EJM32" s="41"/>
      <c r="EJN32" s="41"/>
      <c r="EJO32" s="41"/>
      <c r="EJP32" s="41"/>
      <c r="EJQ32" s="41"/>
      <c r="EJR32" s="41"/>
      <c r="EJS32" s="41"/>
      <c r="EJT32" s="41"/>
      <c r="EJU32" s="41"/>
      <c r="EJV32" s="41"/>
      <c r="EJW32" s="41"/>
      <c r="EJX32" s="41"/>
      <c r="EJY32" s="41"/>
      <c r="EJZ32" s="41"/>
      <c r="EKA32" s="41"/>
      <c r="EKB32" s="41"/>
      <c r="EKC32" s="41"/>
      <c r="EKD32" s="41"/>
      <c r="EKE32" s="41"/>
      <c r="EKF32" s="41"/>
      <c r="EKG32" s="41"/>
      <c r="EKH32" s="41"/>
      <c r="EKI32" s="41"/>
      <c r="EKJ32" s="41"/>
      <c r="EKK32" s="41"/>
      <c r="EKL32" s="41"/>
      <c r="EKM32" s="41"/>
      <c r="EKN32" s="41"/>
      <c r="EKO32" s="41"/>
      <c r="EKP32" s="41"/>
      <c r="EKQ32" s="41"/>
      <c r="EKR32" s="41"/>
      <c r="EKS32" s="41"/>
      <c r="EKT32" s="41"/>
      <c r="EKU32" s="41"/>
      <c r="EKV32" s="41"/>
      <c r="EKW32" s="41"/>
      <c r="EKX32" s="41"/>
      <c r="EKY32" s="41"/>
      <c r="EKZ32" s="41"/>
      <c r="ELA32" s="41"/>
      <c r="ELB32" s="41"/>
      <c r="ELC32" s="41"/>
      <c r="ELD32" s="41"/>
      <c r="ELE32" s="41"/>
      <c r="ELF32" s="41"/>
      <c r="ELG32" s="41"/>
      <c r="ELH32" s="41"/>
      <c r="ELI32" s="41"/>
      <c r="ELJ32" s="41"/>
      <c r="ELK32" s="41"/>
      <c r="ELL32" s="41"/>
      <c r="ELM32" s="41"/>
      <c r="ELN32" s="41"/>
      <c r="ELO32" s="41"/>
      <c r="ELP32" s="41"/>
      <c r="ELQ32" s="41"/>
      <c r="ELR32" s="41"/>
      <c r="ELS32" s="41"/>
      <c r="ELT32" s="41"/>
      <c r="ELU32" s="41"/>
      <c r="ELV32" s="41"/>
      <c r="ELW32" s="41"/>
      <c r="ELX32" s="41"/>
      <c r="ELY32" s="41"/>
      <c r="ELZ32" s="41"/>
      <c r="EMA32" s="41"/>
      <c r="EMB32" s="41"/>
      <c r="EMC32" s="41"/>
      <c r="EMD32" s="41"/>
      <c r="EME32" s="41"/>
      <c r="EMF32" s="41"/>
      <c r="EMG32" s="41"/>
      <c r="EMH32" s="41"/>
      <c r="EMI32" s="41"/>
      <c r="EMJ32" s="41"/>
      <c r="EMK32" s="41"/>
      <c r="EML32" s="41"/>
      <c r="EMM32" s="41"/>
      <c r="EMN32" s="41"/>
      <c r="EMO32" s="41"/>
      <c r="EMP32" s="41"/>
      <c r="EMQ32" s="41"/>
      <c r="EMR32" s="41"/>
      <c r="EMS32" s="41"/>
      <c r="EMT32" s="41"/>
      <c r="EMU32" s="41"/>
      <c r="EMV32" s="41"/>
      <c r="EMW32" s="41"/>
      <c r="EMX32" s="41"/>
      <c r="EMY32" s="41"/>
      <c r="EMZ32" s="41"/>
      <c r="ENA32" s="41"/>
      <c r="ENB32" s="41"/>
      <c r="ENC32" s="41"/>
      <c r="END32" s="41"/>
      <c r="ENE32" s="41"/>
      <c r="ENF32" s="41"/>
      <c r="ENG32" s="41"/>
      <c r="ENH32" s="41"/>
      <c r="ENI32" s="41"/>
      <c r="ENJ32" s="41"/>
      <c r="ENK32" s="41"/>
      <c r="ENL32" s="41"/>
      <c r="ENM32" s="41"/>
      <c r="ENN32" s="41"/>
      <c r="ENO32" s="41"/>
      <c r="ENP32" s="41"/>
      <c r="ENQ32" s="41"/>
      <c r="ENR32" s="41"/>
      <c r="ENS32" s="41"/>
      <c r="ENT32" s="41"/>
      <c r="ENU32" s="41"/>
      <c r="ENV32" s="41"/>
      <c r="ENW32" s="41"/>
      <c r="ENX32" s="41"/>
      <c r="ENY32" s="41"/>
      <c r="ENZ32" s="41"/>
      <c r="EOA32" s="41"/>
      <c r="EOB32" s="41"/>
      <c r="EOC32" s="41"/>
      <c r="EOD32" s="41"/>
      <c r="EOE32" s="41"/>
      <c r="EOF32" s="41"/>
      <c r="EOG32" s="41"/>
      <c r="EOH32" s="41"/>
      <c r="EOI32" s="41"/>
      <c r="EOJ32" s="41"/>
      <c r="EOK32" s="41"/>
      <c r="EOL32" s="41"/>
      <c r="EOM32" s="41"/>
      <c r="EON32" s="41"/>
      <c r="EOO32" s="41"/>
      <c r="EOP32" s="41"/>
      <c r="EOQ32" s="41"/>
      <c r="EOR32" s="41"/>
      <c r="EOS32" s="41"/>
      <c r="EOT32" s="41"/>
      <c r="EOU32" s="41"/>
      <c r="EOV32" s="41"/>
      <c r="EOW32" s="41"/>
      <c r="EOX32" s="41"/>
      <c r="EOY32" s="41"/>
      <c r="EOZ32" s="41"/>
      <c r="EPA32" s="41"/>
      <c r="EPB32" s="41"/>
      <c r="EPC32" s="41"/>
      <c r="EPD32" s="41"/>
      <c r="EPE32" s="41"/>
      <c r="EPF32" s="41"/>
      <c r="EPG32" s="41"/>
      <c r="EPH32" s="41"/>
      <c r="EPI32" s="41"/>
      <c r="EPJ32" s="41"/>
      <c r="EPK32" s="41"/>
      <c r="EPL32" s="41"/>
      <c r="EPM32" s="41"/>
      <c r="EPN32" s="41"/>
      <c r="EPO32" s="41"/>
      <c r="EPP32" s="41"/>
      <c r="EPQ32" s="41"/>
      <c r="EPR32" s="41"/>
      <c r="EPS32" s="41"/>
      <c r="EPT32" s="41"/>
      <c r="EPU32" s="41"/>
      <c r="EPV32" s="41"/>
      <c r="EPW32" s="41"/>
      <c r="EPX32" s="41"/>
      <c r="EPY32" s="41"/>
      <c r="EPZ32" s="41"/>
      <c r="EQA32" s="41"/>
      <c r="EQB32" s="41"/>
      <c r="EQC32" s="41"/>
      <c r="EQD32" s="41"/>
      <c r="EQE32" s="41"/>
      <c r="EQF32" s="41"/>
      <c r="EQG32" s="41"/>
      <c r="EQH32" s="41"/>
      <c r="EQI32" s="41"/>
      <c r="EQJ32" s="41"/>
      <c r="EQK32" s="41"/>
      <c r="EQL32" s="41"/>
      <c r="EQM32" s="41"/>
      <c r="EQN32" s="41"/>
      <c r="EQO32" s="41"/>
      <c r="EQP32" s="41"/>
      <c r="EQQ32" s="41"/>
      <c r="EQR32" s="41"/>
      <c r="EQS32" s="41"/>
      <c r="EQT32" s="41"/>
      <c r="EQU32" s="41"/>
      <c r="EQV32" s="41"/>
      <c r="EQW32" s="41"/>
      <c r="EQX32" s="41"/>
      <c r="EQY32" s="41"/>
      <c r="EQZ32" s="41"/>
      <c r="ERA32" s="41"/>
      <c r="ERB32" s="41"/>
      <c r="ERC32" s="41"/>
      <c r="ERD32" s="41"/>
      <c r="ERE32" s="41"/>
      <c r="ERF32" s="41"/>
      <c r="ERG32" s="41"/>
      <c r="ERH32" s="41"/>
      <c r="ERI32" s="41"/>
      <c r="ERJ32" s="41"/>
      <c r="ERK32" s="41"/>
      <c r="ERL32" s="41"/>
      <c r="ERM32" s="41"/>
      <c r="ERN32" s="41"/>
      <c r="ERO32" s="41"/>
      <c r="ERP32" s="41"/>
      <c r="ERQ32" s="41"/>
      <c r="ERR32" s="41"/>
      <c r="ERS32" s="41"/>
      <c r="ERT32" s="41"/>
      <c r="ERU32" s="41"/>
      <c r="ERV32" s="41"/>
      <c r="ERW32" s="41"/>
      <c r="ERX32" s="41"/>
      <c r="ERY32" s="41"/>
      <c r="ERZ32" s="41"/>
      <c r="ESA32" s="41"/>
      <c r="ESB32" s="41"/>
      <c r="ESC32" s="41"/>
      <c r="ESD32" s="41"/>
      <c r="ESE32" s="41"/>
      <c r="ESF32" s="41"/>
      <c r="ESG32" s="41"/>
      <c r="ESH32" s="41"/>
      <c r="ESI32" s="41"/>
      <c r="ESJ32" s="41"/>
      <c r="ESK32" s="41"/>
      <c r="ESL32" s="41"/>
      <c r="ESM32" s="41"/>
      <c r="ESN32" s="41"/>
      <c r="ESO32" s="41"/>
      <c r="ESP32" s="41"/>
      <c r="ESQ32" s="41"/>
      <c r="ESR32" s="41"/>
      <c r="ESS32" s="41"/>
      <c r="EST32" s="41"/>
      <c r="ESU32" s="41"/>
      <c r="ESV32" s="41"/>
      <c r="ESW32" s="41"/>
      <c r="ESX32" s="41"/>
      <c r="ESY32" s="41"/>
      <c r="ESZ32" s="41"/>
      <c r="ETA32" s="41"/>
      <c r="ETB32" s="41"/>
      <c r="ETC32" s="41"/>
      <c r="ETD32" s="41"/>
      <c r="ETE32" s="41"/>
      <c r="ETF32" s="41"/>
      <c r="ETG32" s="41"/>
      <c r="ETH32" s="41"/>
      <c r="ETI32" s="41"/>
      <c r="ETJ32" s="41"/>
      <c r="ETK32" s="41"/>
      <c r="ETL32" s="41"/>
      <c r="ETM32" s="41"/>
      <c r="ETN32" s="41"/>
      <c r="ETO32" s="41"/>
      <c r="ETP32" s="41"/>
      <c r="ETQ32" s="41"/>
      <c r="ETR32" s="41"/>
      <c r="ETS32" s="41"/>
      <c r="ETT32" s="41"/>
      <c r="ETU32" s="41"/>
      <c r="ETV32" s="41"/>
      <c r="ETW32" s="41"/>
      <c r="ETX32" s="41"/>
      <c r="ETY32" s="41"/>
      <c r="ETZ32" s="41"/>
      <c r="EUA32" s="41"/>
      <c r="EUB32" s="41"/>
      <c r="EUC32" s="41"/>
      <c r="EUD32" s="41"/>
      <c r="EUE32" s="41"/>
      <c r="EUF32" s="41"/>
      <c r="EUG32" s="41"/>
      <c r="EUH32" s="41"/>
      <c r="EUI32" s="41"/>
      <c r="EUJ32" s="41"/>
      <c r="EUK32" s="41"/>
      <c r="EUL32" s="41"/>
      <c r="EUM32" s="41"/>
      <c r="EUN32" s="41"/>
      <c r="EUO32" s="41"/>
      <c r="EUP32" s="41"/>
      <c r="EUQ32" s="41"/>
      <c r="EUR32" s="41"/>
      <c r="EUS32" s="41"/>
      <c r="EUT32" s="41"/>
      <c r="EUU32" s="41"/>
      <c r="EUV32" s="41"/>
      <c r="EUW32" s="41"/>
      <c r="EUX32" s="41"/>
      <c r="EUY32" s="41"/>
      <c r="EUZ32" s="41"/>
      <c r="EVA32" s="41"/>
      <c r="EVB32" s="41"/>
      <c r="EVC32" s="41"/>
      <c r="EVD32" s="41"/>
      <c r="EVE32" s="41"/>
      <c r="EVF32" s="41"/>
      <c r="EVG32" s="41"/>
      <c r="EVH32" s="41"/>
      <c r="EVI32" s="41"/>
      <c r="EVJ32" s="41"/>
      <c r="EVK32" s="41"/>
      <c r="EVL32" s="41"/>
      <c r="EVM32" s="41"/>
      <c r="EVN32" s="41"/>
      <c r="EVO32" s="41"/>
      <c r="EVP32" s="41"/>
      <c r="EVQ32" s="41"/>
      <c r="EVR32" s="41"/>
      <c r="EVS32" s="41"/>
      <c r="EVT32" s="41"/>
      <c r="EVU32" s="41"/>
      <c r="EVV32" s="41"/>
      <c r="EVW32" s="41"/>
      <c r="EVX32" s="41"/>
      <c r="EVY32" s="41"/>
      <c r="EVZ32" s="41"/>
      <c r="EWA32" s="41"/>
      <c r="EWB32" s="41"/>
      <c r="EWC32" s="41"/>
      <c r="EWD32" s="41"/>
      <c r="EWE32" s="41"/>
      <c r="EWF32" s="41"/>
      <c r="EWG32" s="41"/>
      <c r="EWH32" s="41"/>
      <c r="EWI32" s="41"/>
      <c r="EWJ32" s="41"/>
      <c r="EWK32" s="41"/>
      <c r="EWL32" s="41"/>
      <c r="EWM32" s="41"/>
      <c r="EWN32" s="41"/>
      <c r="EWO32" s="41"/>
      <c r="EWP32" s="41"/>
      <c r="EWQ32" s="41"/>
      <c r="EWR32" s="41"/>
      <c r="EWS32" s="41"/>
      <c r="EWT32" s="41"/>
      <c r="EWU32" s="41"/>
      <c r="EWV32" s="41"/>
      <c r="EWW32" s="41"/>
      <c r="EWX32" s="41"/>
      <c r="EWY32" s="41"/>
      <c r="EWZ32" s="41"/>
      <c r="EXA32" s="41"/>
      <c r="EXB32" s="41"/>
      <c r="EXC32" s="41"/>
      <c r="EXD32" s="41"/>
      <c r="EXE32" s="41"/>
      <c r="EXF32" s="41"/>
      <c r="EXG32" s="41"/>
      <c r="EXH32" s="41"/>
      <c r="EXI32" s="41"/>
      <c r="EXJ32" s="41"/>
      <c r="EXK32" s="41"/>
      <c r="EXL32" s="41"/>
      <c r="EXM32" s="41"/>
      <c r="EXN32" s="41"/>
      <c r="EXO32" s="41"/>
      <c r="EXP32" s="41"/>
      <c r="EXQ32" s="41"/>
      <c r="EXR32" s="41"/>
      <c r="EXS32" s="41"/>
      <c r="EXT32" s="41"/>
      <c r="EXU32" s="41"/>
      <c r="EXV32" s="41"/>
      <c r="EXW32" s="41"/>
      <c r="EXX32" s="41"/>
      <c r="EXY32" s="41"/>
      <c r="EXZ32" s="41"/>
      <c r="EYA32" s="41"/>
      <c r="EYB32" s="41"/>
      <c r="EYC32" s="41"/>
      <c r="EYD32" s="41"/>
      <c r="EYE32" s="41"/>
      <c r="EYF32" s="41"/>
      <c r="EYG32" s="41"/>
      <c r="EYH32" s="41"/>
      <c r="EYI32" s="41"/>
      <c r="EYJ32" s="41"/>
      <c r="EYK32" s="41"/>
      <c r="EYL32" s="41"/>
      <c r="EYM32" s="41"/>
      <c r="EYN32" s="41"/>
      <c r="EYO32" s="41"/>
      <c r="EYP32" s="41"/>
      <c r="EYQ32" s="41"/>
      <c r="EYR32" s="41"/>
      <c r="EYS32" s="41"/>
      <c r="EYT32" s="41"/>
      <c r="EYU32" s="41"/>
      <c r="EYV32" s="41"/>
      <c r="EYW32" s="41"/>
      <c r="EYX32" s="41"/>
      <c r="EYY32" s="41"/>
      <c r="EYZ32" s="41"/>
      <c r="EZA32" s="41"/>
      <c r="EZB32" s="41"/>
      <c r="EZC32" s="41"/>
      <c r="EZD32" s="41"/>
      <c r="EZE32" s="41"/>
      <c r="EZF32" s="41"/>
      <c r="EZG32" s="41"/>
      <c r="EZH32" s="41"/>
      <c r="EZI32" s="41"/>
      <c r="EZJ32" s="41"/>
      <c r="EZK32" s="41"/>
      <c r="EZL32" s="41"/>
      <c r="EZM32" s="41"/>
      <c r="EZN32" s="41"/>
      <c r="EZO32" s="41"/>
      <c r="EZP32" s="41"/>
      <c r="EZQ32" s="41"/>
      <c r="EZR32" s="41"/>
      <c r="EZS32" s="41"/>
      <c r="EZT32" s="41"/>
      <c r="EZU32" s="41"/>
      <c r="EZV32" s="41"/>
      <c r="EZW32" s="41"/>
      <c r="EZX32" s="41"/>
      <c r="EZY32" s="41"/>
      <c r="EZZ32" s="41"/>
      <c r="FAA32" s="41"/>
      <c r="FAB32" s="41"/>
      <c r="FAC32" s="41"/>
      <c r="FAD32" s="41"/>
      <c r="FAE32" s="41"/>
      <c r="FAF32" s="41"/>
      <c r="FAG32" s="41"/>
      <c r="FAH32" s="41"/>
      <c r="FAI32" s="41"/>
      <c r="FAJ32" s="41"/>
      <c r="FAK32" s="41"/>
      <c r="FAL32" s="41"/>
      <c r="FAM32" s="41"/>
      <c r="FAN32" s="41"/>
      <c r="FAO32" s="41"/>
      <c r="FAP32" s="41"/>
      <c r="FAQ32" s="41"/>
      <c r="FAR32" s="41"/>
      <c r="FAS32" s="41"/>
      <c r="FAT32" s="41"/>
      <c r="FAU32" s="41"/>
      <c r="FAV32" s="41"/>
      <c r="FAW32" s="41"/>
      <c r="FAX32" s="41"/>
      <c r="FAY32" s="41"/>
      <c r="FAZ32" s="41"/>
      <c r="FBA32" s="41"/>
      <c r="FBB32" s="41"/>
      <c r="FBC32" s="41"/>
      <c r="FBD32" s="41"/>
      <c r="FBE32" s="41"/>
      <c r="FBF32" s="41"/>
      <c r="FBG32" s="41"/>
      <c r="FBH32" s="41"/>
      <c r="FBI32" s="41"/>
      <c r="FBJ32" s="41"/>
      <c r="FBK32" s="41"/>
      <c r="FBL32" s="41"/>
      <c r="FBM32" s="41"/>
      <c r="FBN32" s="41"/>
      <c r="FBO32" s="41"/>
      <c r="FBP32" s="41"/>
      <c r="FBQ32" s="41"/>
      <c r="FBR32" s="41"/>
      <c r="FBS32" s="41"/>
      <c r="FBT32" s="41"/>
      <c r="FBU32" s="41"/>
      <c r="FBV32" s="41"/>
      <c r="FBW32" s="41"/>
      <c r="FBX32" s="41"/>
      <c r="FBY32" s="41"/>
      <c r="FBZ32" s="41"/>
      <c r="FCA32" s="41"/>
      <c r="FCB32" s="41"/>
      <c r="FCC32" s="41"/>
      <c r="FCD32" s="41"/>
      <c r="FCE32" s="41"/>
      <c r="FCF32" s="41"/>
      <c r="FCG32" s="41"/>
      <c r="FCH32" s="41"/>
      <c r="FCI32" s="41"/>
      <c r="FCJ32" s="41"/>
      <c r="FCK32" s="41"/>
      <c r="FCL32" s="41"/>
      <c r="FCM32" s="41"/>
      <c r="FCN32" s="41"/>
      <c r="FCO32" s="41"/>
      <c r="FCP32" s="41"/>
      <c r="FCQ32" s="41"/>
      <c r="FCR32" s="41"/>
      <c r="FCS32" s="41"/>
      <c r="FCT32" s="41"/>
      <c r="FCU32" s="41"/>
      <c r="FCV32" s="41"/>
      <c r="FCW32" s="41"/>
      <c r="FCX32" s="41"/>
      <c r="FCY32" s="41"/>
      <c r="FCZ32" s="41"/>
      <c r="FDA32" s="41"/>
      <c r="FDB32" s="41"/>
      <c r="FDC32" s="41"/>
      <c r="FDD32" s="41"/>
      <c r="FDE32" s="41"/>
      <c r="FDF32" s="41"/>
      <c r="FDG32" s="41"/>
      <c r="FDH32" s="41"/>
      <c r="FDI32" s="41"/>
      <c r="FDJ32" s="41"/>
      <c r="FDK32" s="41"/>
      <c r="FDL32" s="41"/>
      <c r="FDM32" s="41"/>
      <c r="FDN32" s="41"/>
      <c r="FDO32" s="41"/>
      <c r="FDP32" s="41"/>
      <c r="FDQ32" s="41"/>
      <c r="FDR32" s="41"/>
      <c r="FDS32" s="41"/>
      <c r="FDT32" s="41"/>
      <c r="FDU32" s="41"/>
      <c r="FDV32" s="41"/>
      <c r="FDW32" s="41"/>
      <c r="FDX32" s="41"/>
      <c r="FDY32" s="41"/>
      <c r="FDZ32" s="41"/>
      <c r="FEA32" s="41"/>
      <c r="FEB32" s="41"/>
      <c r="FEC32" s="41"/>
      <c r="FED32" s="41"/>
      <c r="FEE32" s="41"/>
      <c r="FEF32" s="41"/>
      <c r="FEG32" s="41"/>
      <c r="FEH32" s="41"/>
      <c r="FEI32" s="41"/>
      <c r="FEJ32" s="41"/>
      <c r="FEK32" s="41"/>
      <c r="FEL32" s="41"/>
      <c r="FEM32" s="41"/>
      <c r="FEN32" s="41"/>
      <c r="FEO32" s="41"/>
      <c r="FEP32" s="41"/>
      <c r="FEQ32" s="41"/>
      <c r="FER32" s="41"/>
      <c r="FES32" s="41"/>
      <c r="FET32" s="41"/>
      <c r="FEU32" s="41"/>
      <c r="FEV32" s="41"/>
      <c r="FEW32" s="41"/>
      <c r="FEX32" s="41"/>
      <c r="FEY32" s="41"/>
      <c r="FEZ32" s="41"/>
      <c r="FFA32" s="41"/>
      <c r="FFB32" s="41"/>
      <c r="FFC32" s="41"/>
      <c r="FFD32" s="41"/>
      <c r="FFE32" s="41"/>
      <c r="FFF32" s="41"/>
      <c r="FFG32" s="41"/>
      <c r="FFH32" s="41"/>
      <c r="FFI32" s="41"/>
      <c r="FFJ32" s="41"/>
      <c r="FFK32" s="41"/>
      <c r="FFL32" s="41"/>
      <c r="FFM32" s="41"/>
      <c r="FFN32" s="41"/>
      <c r="FFO32" s="41"/>
      <c r="FFP32" s="41"/>
      <c r="FFQ32" s="41"/>
      <c r="FFR32" s="41"/>
      <c r="FFS32" s="41"/>
      <c r="FFT32" s="41"/>
      <c r="FFU32" s="41"/>
      <c r="FFV32" s="41"/>
      <c r="FFW32" s="41"/>
      <c r="FFX32" s="41"/>
      <c r="FFY32" s="41"/>
      <c r="FFZ32" s="41"/>
      <c r="FGA32" s="41"/>
      <c r="FGB32" s="41"/>
      <c r="FGC32" s="41"/>
      <c r="FGD32" s="41"/>
      <c r="FGE32" s="41"/>
      <c r="FGF32" s="41"/>
      <c r="FGG32" s="41"/>
      <c r="FGH32" s="41"/>
      <c r="FGI32" s="41"/>
      <c r="FGJ32" s="41"/>
      <c r="FGK32" s="41"/>
      <c r="FGL32" s="41"/>
      <c r="FGM32" s="41"/>
      <c r="FGN32" s="41"/>
      <c r="FGO32" s="41"/>
      <c r="FGP32" s="41"/>
      <c r="FGQ32" s="41"/>
      <c r="FGR32" s="41"/>
      <c r="FGS32" s="41"/>
      <c r="FGT32" s="41"/>
      <c r="FGU32" s="41"/>
      <c r="FGV32" s="41"/>
      <c r="FGW32" s="41"/>
      <c r="FGX32" s="41"/>
      <c r="FGY32" s="41"/>
      <c r="FGZ32" s="41"/>
      <c r="FHA32" s="41"/>
      <c r="FHB32" s="41"/>
      <c r="FHC32" s="41"/>
      <c r="FHD32" s="41"/>
      <c r="FHE32" s="41"/>
      <c r="FHF32" s="41"/>
      <c r="FHG32" s="41"/>
      <c r="FHH32" s="41"/>
      <c r="FHI32" s="41"/>
      <c r="FHJ32" s="41"/>
      <c r="FHK32" s="41"/>
      <c r="FHL32" s="41"/>
      <c r="FHM32" s="41"/>
      <c r="FHN32" s="41"/>
      <c r="FHO32" s="41"/>
      <c r="FHP32" s="41"/>
      <c r="FHQ32" s="41"/>
      <c r="FHR32" s="41"/>
      <c r="FHS32" s="41"/>
      <c r="FHT32" s="41"/>
      <c r="FHU32" s="41"/>
      <c r="FHV32" s="41"/>
      <c r="FHW32" s="41"/>
      <c r="FHX32" s="41"/>
      <c r="FHY32" s="41"/>
      <c r="FHZ32" s="41"/>
      <c r="FIA32" s="41"/>
      <c r="FIB32" s="41"/>
      <c r="FIC32" s="41"/>
      <c r="FID32" s="41"/>
      <c r="FIE32" s="41"/>
      <c r="FIF32" s="41"/>
      <c r="FIG32" s="41"/>
      <c r="FIH32" s="41"/>
      <c r="FII32" s="41"/>
      <c r="FIJ32" s="41"/>
      <c r="FIK32" s="41"/>
      <c r="FIL32" s="41"/>
      <c r="FIM32" s="41"/>
      <c r="FIN32" s="41"/>
      <c r="FIO32" s="41"/>
      <c r="FIP32" s="41"/>
      <c r="FIQ32" s="41"/>
      <c r="FIR32" s="41"/>
      <c r="FIS32" s="41"/>
      <c r="FIT32" s="41"/>
      <c r="FIU32" s="41"/>
      <c r="FIV32" s="41"/>
      <c r="FIW32" s="41"/>
      <c r="FIX32" s="41"/>
      <c r="FIY32" s="41"/>
      <c r="FIZ32" s="41"/>
      <c r="FJA32" s="41"/>
      <c r="FJB32" s="41"/>
      <c r="FJC32" s="41"/>
      <c r="FJD32" s="41"/>
      <c r="FJE32" s="41"/>
      <c r="FJF32" s="41"/>
      <c r="FJG32" s="41"/>
      <c r="FJH32" s="41"/>
      <c r="FJI32" s="41"/>
      <c r="FJJ32" s="41"/>
      <c r="FJK32" s="41"/>
      <c r="FJL32" s="41"/>
      <c r="FJM32" s="41"/>
      <c r="FJN32" s="41"/>
      <c r="FJO32" s="41"/>
      <c r="FJP32" s="41"/>
      <c r="FJQ32" s="41"/>
      <c r="FJR32" s="41"/>
      <c r="FJS32" s="41"/>
      <c r="FJT32" s="41"/>
      <c r="FJU32" s="41"/>
      <c r="FJV32" s="41"/>
      <c r="FJW32" s="41"/>
      <c r="FJX32" s="41"/>
      <c r="FJY32" s="41"/>
      <c r="FJZ32" s="41"/>
      <c r="FKA32" s="41"/>
      <c r="FKB32" s="41"/>
      <c r="FKC32" s="41"/>
      <c r="FKD32" s="41"/>
      <c r="FKE32" s="41"/>
      <c r="FKF32" s="41"/>
      <c r="FKG32" s="41"/>
      <c r="FKH32" s="41"/>
      <c r="FKI32" s="41"/>
      <c r="FKJ32" s="41"/>
      <c r="FKK32" s="41"/>
      <c r="FKL32" s="41"/>
      <c r="FKM32" s="41"/>
      <c r="FKN32" s="41"/>
      <c r="FKO32" s="41"/>
      <c r="FKP32" s="41"/>
      <c r="FKQ32" s="41"/>
      <c r="FKR32" s="41"/>
      <c r="FKS32" s="41"/>
      <c r="FKT32" s="41"/>
      <c r="FKU32" s="41"/>
      <c r="FKV32" s="41"/>
      <c r="FKW32" s="41"/>
      <c r="FKX32" s="41"/>
      <c r="FKY32" s="41"/>
      <c r="FKZ32" s="41"/>
      <c r="FLA32" s="41"/>
      <c r="FLB32" s="41"/>
      <c r="FLC32" s="41"/>
      <c r="FLD32" s="41"/>
      <c r="FLE32" s="41"/>
      <c r="FLF32" s="41"/>
      <c r="FLG32" s="41"/>
      <c r="FLH32" s="41"/>
      <c r="FLI32" s="41"/>
      <c r="FLJ32" s="41"/>
      <c r="FLK32" s="41"/>
      <c r="FLL32" s="41"/>
      <c r="FLM32" s="41"/>
      <c r="FLN32" s="41"/>
      <c r="FLO32" s="41"/>
      <c r="FLP32" s="41"/>
      <c r="FLQ32" s="41"/>
      <c r="FLR32" s="41"/>
      <c r="FLS32" s="41"/>
      <c r="FLT32" s="41"/>
      <c r="FLU32" s="41"/>
      <c r="FLV32" s="41"/>
      <c r="FLW32" s="41"/>
      <c r="FLX32" s="41"/>
      <c r="FLY32" s="41"/>
      <c r="FLZ32" s="41"/>
      <c r="FMA32" s="41"/>
      <c r="FMB32" s="41"/>
      <c r="FMC32" s="41"/>
      <c r="FMD32" s="41"/>
      <c r="FME32" s="41"/>
      <c r="FMF32" s="41"/>
      <c r="FMG32" s="41"/>
      <c r="FMH32" s="41"/>
      <c r="FMI32" s="41"/>
      <c r="FMJ32" s="41"/>
      <c r="FMK32" s="41"/>
      <c r="FML32" s="41"/>
      <c r="FMM32" s="41"/>
      <c r="FMN32" s="41"/>
      <c r="FMO32" s="41"/>
      <c r="FMP32" s="41"/>
      <c r="FMQ32" s="41"/>
      <c r="FMR32" s="41"/>
      <c r="FMS32" s="41"/>
      <c r="FMT32" s="41"/>
      <c r="FMU32" s="41"/>
      <c r="FMV32" s="41"/>
      <c r="FMW32" s="41"/>
      <c r="FMX32" s="41"/>
      <c r="FMY32" s="41"/>
      <c r="FMZ32" s="41"/>
      <c r="FNA32" s="41"/>
      <c r="FNB32" s="41"/>
      <c r="FNC32" s="41"/>
      <c r="FND32" s="41"/>
      <c r="FNE32" s="41"/>
      <c r="FNF32" s="41"/>
      <c r="FNG32" s="41"/>
      <c r="FNH32" s="41"/>
      <c r="FNI32" s="41"/>
      <c r="FNJ32" s="41"/>
      <c r="FNK32" s="41"/>
      <c r="FNL32" s="41"/>
      <c r="FNM32" s="41"/>
      <c r="FNN32" s="41"/>
      <c r="FNO32" s="41"/>
      <c r="FNP32" s="41"/>
      <c r="FNQ32" s="41"/>
      <c r="FNR32" s="41"/>
      <c r="FNS32" s="41"/>
      <c r="FNT32" s="41"/>
      <c r="FNU32" s="41"/>
      <c r="FNV32" s="41"/>
      <c r="FNW32" s="41"/>
      <c r="FNX32" s="41"/>
      <c r="FNY32" s="41"/>
      <c r="FNZ32" s="41"/>
      <c r="FOA32" s="41"/>
      <c r="FOB32" s="41"/>
      <c r="FOC32" s="41"/>
      <c r="FOD32" s="41"/>
      <c r="FOE32" s="41"/>
      <c r="FOF32" s="41"/>
      <c r="FOG32" s="41"/>
      <c r="FOH32" s="41"/>
      <c r="FOI32" s="41"/>
      <c r="FOJ32" s="41"/>
      <c r="FOK32" s="41"/>
      <c r="FOL32" s="41"/>
      <c r="FOM32" s="41"/>
      <c r="FON32" s="41"/>
      <c r="FOO32" s="41"/>
      <c r="FOP32" s="41"/>
      <c r="FOQ32" s="41"/>
      <c r="FOR32" s="41"/>
      <c r="FOS32" s="41"/>
      <c r="FOT32" s="41"/>
      <c r="FOU32" s="41"/>
      <c r="FOV32" s="41"/>
      <c r="FOW32" s="41"/>
      <c r="FOX32" s="41"/>
      <c r="FOY32" s="41"/>
      <c r="FOZ32" s="41"/>
      <c r="FPA32" s="41"/>
      <c r="FPB32" s="41"/>
      <c r="FPC32" s="41"/>
      <c r="FPD32" s="41"/>
      <c r="FPE32" s="41"/>
      <c r="FPF32" s="41"/>
      <c r="FPG32" s="41"/>
      <c r="FPH32" s="41"/>
      <c r="FPI32" s="41"/>
      <c r="FPJ32" s="41"/>
      <c r="FPK32" s="41"/>
      <c r="FPL32" s="41"/>
      <c r="FPM32" s="41"/>
      <c r="FPN32" s="41"/>
      <c r="FPO32" s="41"/>
      <c r="FPP32" s="41"/>
      <c r="FPQ32" s="41"/>
      <c r="FPR32" s="41"/>
      <c r="FPS32" s="41"/>
      <c r="FPT32" s="41"/>
      <c r="FPU32" s="41"/>
      <c r="FPV32" s="41"/>
      <c r="FPW32" s="41"/>
      <c r="FPX32" s="41"/>
      <c r="FPY32" s="41"/>
      <c r="FPZ32" s="41"/>
      <c r="FQA32" s="41"/>
      <c r="FQB32" s="41"/>
      <c r="FQC32" s="41"/>
      <c r="FQD32" s="41"/>
      <c r="FQE32" s="41"/>
      <c r="FQF32" s="41"/>
      <c r="FQG32" s="41"/>
      <c r="FQH32" s="41"/>
      <c r="FQI32" s="41"/>
      <c r="FQJ32" s="41"/>
      <c r="FQK32" s="41"/>
      <c r="FQL32" s="41"/>
      <c r="FQM32" s="41"/>
      <c r="FQN32" s="41"/>
      <c r="FQO32" s="41"/>
      <c r="FQP32" s="41"/>
      <c r="FQQ32" s="41"/>
      <c r="FQR32" s="41"/>
      <c r="FQS32" s="41"/>
      <c r="FQT32" s="41"/>
      <c r="FQU32" s="41"/>
      <c r="FQV32" s="41"/>
      <c r="FQW32" s="41"/>
      <c r="FQX32" s="41"/>
      <c r="FQY32" s="41"/>
      <c r="FQZ32" s="41"/>
      <c r="FRA32" s="41"/>
      <c r="FRB32" s="41"/>
      <c r="FRC32" s="41"/>
      <c r="FRD32" s="41"/>
      <c r="FRE32" s="41"/>
      <c r="FRF32" s="41"/>
      <c r="FRG32" s="41"/>
      <c r="FRH32" s="41"/>
      <c r="FRI32" s="41"/>
      <c r="FRJ32" s="41"/>
      <c r="FRK32" s="41"/>
      <c r="FRL32" s="41"/>
      <c r="FRM32" s="41"/>
      <c r="FRN32" s="41"/>
      <c r="FRO32" s="41"/>
      <c r="FRP32" s="41"/>
      <c r="FRQ32" s="41"/>
      <c r="FRR32" s="41"/>
      <c r="FRS32" s="41"/>
      <c r="FRT32" s="41"/>
      <c r="FRU32" s="41"/>
      <c r="FRV32" s="41"/>
      <c r="FRW32" s="41"/>
      <c r="FRX32" s="41"/>
      <c r="FRY32" s="41"/>
      <c r="FRZ32" s="41"/>
      <c r="FSA32" s="41"/>
      <c r="FSB32" s="41"/>
      <c r="FSC32" s="41"/>
      <c r="FSD32" s="41"/>
      <c r="FSE32" s="41"/>
      <c r="FSF32" s="41"/>
      <c r="FSG32" s="41"/>
      <c r="FSH32" s="41"/>
      <c r="FSI32" s="41"/>
      <c r="FSJ32" s="41"/>
      <c r="FSK32" s="41"/>
      <c r="FSL32" s="41"/>
      <c r="FSM32" s="41"/>
      <c r="FSN32" s="41"/>
      <c r="FSO32" s="41"/>
      <c r="FSP32" s="41"/>
      <c r="FSQ32" s="41"/>
      <c r="FSR32" s="41"/>
      <c r="FSS32" s="41"/>
      <c r="FST32" s="41"/>
      <c r="FSU32" s="41"/>
      <c r="FSV32" s="41"/>
      <c r="FSW32" s="41"/>
      <c r="FSX32" s="41"/>
      <c r="FSY32" s="41"/>
      <c r="FSZ32" s="41"/>
      <c r="FTA32" s="41"/>
      <c r="FTB32" s="41"/>
      <c r="FTC32" s="41"/>
      <c r="FTD32" s="41"/>
      <c r="FTE32" s="41"/>
      <c r="FTF32" s="41"/>
      <c r="FTG32" s="41"/>
      <c r="FTH32" s="41"/>
      <c r="FTI32" s="41"/>
      <c r="FTJ32" s="41"/>
      <c r="FTK32" s="41"/>
      <c r="FTL32" s="41"/>
      <c r="FTM32" s="41"/>
      <c r="FTN32" s="41"/>
      <c r="FTO32" s="41"/>
      <c r="FTP32" s="41"/>
      <c r="FTQ32" s="41"/>
      <c r="FTR32" s="41"/>
      <c r="FTS32" s="41"/>
      <c r="FTT32" s="41"/>
      <c r="FTU32" s="41"/>
      <c r="FTV32" s="41"/>
      <c r="FTW32" s="41"/>
      <c r="FTX32" s="41"/>
      <c r="FTY32" s="41"/>
      <c r="FTZ32" s="41"/>
      <c r="FUA32" s="41"/>
      <c r="FUB32" s="41"/>
      <c r="FUC32" s="41"/>
      <c r="FUD32" s="41"/>
      <c r="FUE32" s="41"/>
      <c r="FUF32" s="41"/>
      <c r="FUG32" s="41"/>
      <c r="FUH32" s="41"/>
      <c r="FUI32" s="41"/>
      <c r="FUJ32" s="41"/>
      <c r="FUK32" s="41"/>
      <c r="FUL32" s="41"/>
      <c r="FUM32" s="41"/>
      <c r="FUN32" s="41"/>
      <c r="FUO32" s="41"/>
      <c r="FUP32" s="41"/>
      <c r="FUQ32" s="41"/>
      <c r="FUR32" s="41"/>
      <c r="FUS32" s="41"/>
      <c r="FUT32" s="41"/>
      <c r="FUU32" s="41"/>
      <c r="FUV32" s="41"/>
      <c r="FUW32" s="41"/>
      <c r="FUX32" s="41"/>
      <c r="FUY32" s="41"/>
      <c r="FUZ32" s="41"/>
      <c r="FVA32" s="41"/>
      <c r="FVB32" s="41"/>
      <c r="FVC32" s="41"/>
      <c r="FVD32" s="41"/>
      <c r="FVE32" s="41"/>
      <c r="FVF32" s="41"/>
      <c r="FVG32" s="41"/>
      <c r="FVH32" s="41"/>
      <c r="FVI32" s="41"/>
      <c r="FVJ32" s="41"/>
      <c r="FVK32" s="41"/>
      <c r="FVL32" s="41"/>
      <c r="FVM32" s="41"/>
      <c r="FVN32" s="41"/>
      <c r="FVO32" s="41"/>
      <c r="FVP32" s="41"/>
      <c r="FVQ32" s="41"/>
      <c r="FVR32" s="41"/>
      <c r="FVS32" s="41"/>
      <c r="FVT32" s="41"/>
      <c r="FVU32" s="41"/>
      <c r="FVV32" s="41"/>
      <c r="FVW32" s="41"/>
      <c r="FVX32" s="41"/>
      <c r="FVY32" s="41"/>
      <c r="FVZ32" s="41"/>
      <c r="FWA32" s="41"/>
      <c r="FWB32" s="41"/>
      <c r="FWC32" s="41"/>
      <c r="FWD32" s="41"/>
      <c r="FWE32" s="41"/>
      <c r="FWF32" s="41"/>
      <c r="FWG32" s="41"/>
      <c r="FWH32" s="41"/>
      <c r="FWI32" s="41"/>
      <c r="FWJ32" s="41"/>
      <c r="FWK32" s="41"/>
      <c r="FWL32" s="41"/>
      <c r="FWM32" s="41"/>
      <c r="FWN32" s="41"/>
      <c r="FWO32" s="41"/>
      <c r="FWP32" s="41"/>
      <c r="FWQ32" s="41"/>
      <c r="FWR32" s="41"/>
      <c r="FWS32" s="41"/>
      <c r="FWT32" s="41"/>
      <c r="FWU32" s="41"/>
      <c r="FWV32" s="41"/>
      <c r="FWW32" s="41"/>
      <c r="FWX32" s="41"/>
      <c r="FWY32" s="41"/>
      <c r="FWZ32" s="41"/>
      <c r="FXA32" s="41"/>
      <c r="FXB32" s="41"/>
      <c r="FXC32" s="41"/>
      <c r="FXD32" s="41"/>
      <c r="FXE32" s="41"/>
      <c r="FXF32" s="41"/>
      <c r="FXG32" s="41"/>
      <c r="FXH32" s="41"/>
      <c r="FXI32" s="41"/>
      <c r="FXJ32" s="41"/>
      <c r="FXK32" s="41"/>
      <c r="FXL32" s="41"/>
      <c r="FXM32" s="41"/>
      <c r="FXN32" s="41"/>
      <c r="FXO32" s="41"/>
      <c r="FXP32" s="41"/>
      <c r="FXQ32" s="41"/>
      <c r="FXR32" s="41"/>
      <c r="FXS32" s="41"/>
      <c r="FXT32" s="41"/>
      <c r="FXU32" s="41"/>
      <c r="FXV32" s="41"/>
      <c r="FXW32" s="41"/>
      <c r="FXX32" s="41"/>
      <c r="FXY32" s="41"/>
      <c r="FXZ32" s="41"/>
      <c r="FYA32" s="41"/>
      <c r="FYB32" s="41"/>
      <c r="FYC32" s="41"/>
      <c r="FYD32" s="41"/>
      <c r="FYE32" s="41"/>
      <c r="FYF32" s="41"/>
      <c r="FYG32" s="41"/>
      <c r="FYH32" s="41"/>
      <c r="FYI32" s="41"/>
      <c r="FYJ32" s="41"/>
      <c r="FYK32" s="41"/>
      <c r="FYL32" s="41"/>
      <c r="FYM32" s="41"/>
      <c r="FYN32" s="41"/>
      <c r="FYO32" s="41"/>
      <c r="FYP32" s="41"/>
      <c r="FYQ32" s="41"/>
      <c r="FYR32" s="41"/>
      <c r="FYS32" s="41"/>
      <c r="FYT32" s="41"/>
      <c r="FYU32" s="41"/>
      <c r="FYV32" s="41"/>
      <c r="FYW32" s="41"/>
      <c r="FYX32" s="41"/>
      <c r="FYY32" s="41"/>
      <c r="FYZ32" s="41"/>
      <c r="FZA32" s="41"/>
      <c r="FZB32" s="41"/>
      <c r="FZC32" s="41"/>
      <c r="FZD32" s="41"/>
      <c r="FZE32" s="41"/>
      <c r="FZF32" s="41"/>
      <c r="FZG32" s="41"/>
      <c r="FZH32" s="41"/>
      <c r="FZI32" s="41"/>
      <c r="FZJ32" s="41"/>
      <c r="FZK32" s="41"/>
      <c r="FZL32" s="41"/>
      <c r="FZM32" s="41"/>
      <c r="FZN32" s="41"/>
      <c r="FZO32" s="41"/>
      <c r="FZP32" s="41"/>
      <c r="FZQ32" s="41"/>
      <c r="FZR32" s="41"/>
      <c r="FZS32" s="41"/>
      <c r="FZT32" s="41"/>
      <c r="FZU32" s="41"/>
      <c r="FZV32" s="41"/>
      <c r="FZW32" s="41"/>
      <c r="FZX32" s="41"/>
      <c r="FZY32" s="41"/>
      <c r="FZZ32" s="41"/>
      <c r="GAA32" s="41"/>
      <c r="GAB32" s="41"/>
      <c r="GAC32" s="41"/>
      <c r="GAD32" s="41"/>
      <c r="GAE32" s="41"/>
      <c r="GAF32" s="41"/>
      <c r="GAG32" s="41"/>
      <c r="GAH32" s="41"/>
      <c r="GAI32" s="41"/>
      <c r="GAJ32" s="41"/>
      <c r="GAK32" s="41"/>
      <c r="GAL32" s="41"/>
      <c r="GAM32" s="41"/>
      <c r="GAN32" s="41"/>
      <c r="GAO32" s="41"/>
      <c r="GAP32" s="41"/>
      <c r="GAQ32" s="41"/>
      <c r="GAR32" s="41"/>
      <c r="GAS32" s="41"/>
      <c r="GAT32" s="41"/>
      <c r="GAU32" s="41"/>
      <c r="GAV32" s="41"/>
      <c r="GAW32" s="41"/>
      <c r="GAX32" s="41"/>
      <c r="GAY32" s="41"/>
      <c r="GAZ32" s="41"/>
      <c r="GBA32" s="41"/>
      <c r="GBB32" s="41"/>
      <c r="GBC32" s="41"/>
      <c r="GBD32" s="41"/>
      <c r="GBE32" s="41"/>
      <c r="GBF32" s="41"/>
      <c r="GBG32" s="41"/>
      <c r="GBH32" s="41"/>
      <c r="GBI32" s="41"/>
      <c r="GBJ32" s="41"/>
      <c r="GBK32" s="41"/>
      <c r="GBL32" s="41"/>
      <c r="GBM32" s="41"/>
      <c r="GBN32" s="41"/>
      <c r="GBO32" s="41"/>
      <c r="GBP32" s="41"/>
      <c r="GBQ32" s="41"/>
      <c r="GBR32" s="41"/>
      <c r="GBS32" s="41"/>
      <c r="GBT32" s="41"/>
      <c r="GBU32" s="41"/>
      <c r="GBV32" s="41"/>
      <c r="GBW32" s="41"/>
      <c r="GBX32" s="41"/>
      <c r="GBY32" s="41"/>
      <c r="GBZ32" s="41"/>
      <c r="GCA32" s="41"/>
      <c r="GCB32" s="41"/>
      <c r="GCC32" s="41"/>
      <c r="GCD32" s="41"/>
      <c r="GCE32" s="41"/>
      <c r="GCF32" s="41"/>
      <c r="GCG32" s="41"/>
      <c r="GCH32" s="41"/>
      <c r="GCI32" s="41"/>
      <c r="GCJ32" s="41"/>
      <c r="GCK32" s="41"/>
      <c r="GCL32" s="41"/>
      <c r="GCM32" s="41"/>
      <c r="GCN32" s="41"/>
      <c r="GCO32" s="41"/>
      <c r="GCP32" s="41"/>
      <c r="GCQ32" s="41"/>
      <c r="GCR32" s="41"/>
      <c r="GCS32" s="41"/>
      <c r="GCT32" s="41"/>
      <c r="GCU32" s="41"/>
      <c r="GCV32" s="41"/>
      <c r="GCW32" s="41"/>
      <c r="GCX32" s="41"/>
      <c r="GCY32" s="41"/>
      <c r="GCZ32" s="41"/>
      <c r="GDA32" s="41"/>
      <c r="GDB32" s="41"/>
      <c r="GDC32" s="41"/>
      <c r="GDD32" s="41"/>
      <c r="GDE32" s="41"/>
      <c r="GDF32" s="41"/>
      <c r="GDG32" s="41"/>
      <c r="GDH32" s="41"/>
      <c r="GDI32" s="41"/>
      <c r="GDJ32" s="41"/>
      <c r="GDK32" s="41"/>
      <c r="GDL32" s="41"/>
      <c r="GDM32" s="41"/>
      <c r="GDN32" s="41"/>
      <c r="GDO32" s="41"/>
      <c r="GDP32" s="41"/>
      <c r="GDQ32" s="41"/>
      <c r="GDR32" s="41"/>
      <c r="GDS32" s="41"/>
      <c r="GDT32" s="41"/>
      <c r="GDU32" s="41"/>
      <c r="GDV32" s="41"/>
      <c r="GDW32" s="41"/>
      <c r="GDX32" s="41"/>
      <c r="GDY32" s="41"/>
      <c r="GDZ32" s="41"/>
      <c r="GEA32" s="41"/>
      <c r="GEB32" s="41"/>
      <c r="GEC32" s="41"/>
      <c r="GED32" s="41"/>
      <c r="GEE32" s="41"/>
      <c r="GEF32" s="41"/>
      <c r="GEG32" s="41"/>
      <c r="GEH32" s="41"/>
      <c r="GEI32" s="41"/>
      <c r="GEJ32" s="41"/>
      <c r="GEK32" s="41"/>
      <c r="GEL32" s="41"/>
      <c r="GEM32" s="41"/>
      <c r="GEN32" s="41"/>
      <c r="GEO32" s="41"/>
      <c r="GEP32" s="41"/>
      <c r="GEQ32" s="41"/>
      <c r="GER32" s="41"/>
      <c r="GES32" s="41"/>
      <c r="GET32" s="41"/>
      <c r="GEU32" s="41"/>
      <c r="GEV32" s="41"/>
      <c r="GEW32" s="41"/>
      <c r="GEX32" s="41"/>
      <c r="GEY32" s="41"/>
      <c r="GEZ32" s="41"/>
      <c r="GFA32" s="41"/>
      <c r="GFB32" s="41"/>
      <c r="GFC32" s="41"/>
      <c r="GFD32" s="41"/>
      <c r="GFE32" s="41"/>
      <c r="GFF32" s="41"/>
      <c r="GFG32" s="41"/>
      <c r="GFH32" s="41"/>
      <c r="GFI32" s="41"/>
      <c r="GFJ32" s="41"/>
      <c r="GFK32" s="41"/>
      <c r="GFL32" s="41"/>
      <c r="GFM32" s="41"/>
      <c r="GFN32" s="41"/>
      <c r="GFO32" s="41"/>
      <c r="GFP32" s="41"/>
      <c r="GFQ32" s="41"/>
      <c r="GFR32" s="41"/>
      <c r="GFS32" s="41"/>
      <c r="GFT32" s="41"/>
      <c r="GFU32" s="41"/>
      <c r="GFV32" s="41"/>
      <c r="GFW32" s="41"/>
      <c r="GFX32" s="41"/>
      <c r="GFY32" s="41"/>
      <c r="GFZ32" s="41"/>
      <c r="GGA32" s="41"/>
      <c r="GGB32" s="41"/>
      <c r="GGC32" s="41"/>
      <c r="GGD32" s="41"/>
      <c r="GGE32" s="41"/>
      <c r="GGF32" s="41"/>
      <c r="GGG32" s="41"/>
      <c r="GGH32" s="41"/>
      <c r="GGI32" s="41"/>
      <c r="GGJ32" s="41"/>
      <c r="GGK32" s="41"/>
      <c r="GGL32" s="41"/>
      <c r="GGM32" s="41"/>
      <c r="GGN32" s="41"/>
      <c r="GGO32" s="41"/>
      <c r="GGP32" s="41"/>
      <c r="GGQ32" s="41"/>
      <c r="GGR32" s="41"/>
      <c r="GGS32" s="41"/>
      <c r="GGT32" s="41"/>
      <c r="GGU32" s="41"/>
      <c r="GGV32" s="41"/>
      <c r="GGW32" s="41"/>
      <c r="GGX32" s="41"/>
      <c r="GGY32" s="41"/>
      <c r="GGZ32" s="41"/>
      <c r="GHA32" s="41"/>
      <c r="GHB32" s="41"/>
      <c r="GHC32" s="41"/>
      <c r="GHD32" s="41"/>
      <c r="GHE32" s="41"/>
      <c r="GHF32" s="41"/>
      <c r="GHG32" s="41"/>
      <c r="GHH32" s="41"/>
      <c r="GHI32" s="41"/>
      <c r="GHJ32" s="41"/>
      <c r="GHK32" s="41"/>
      <c r="GHL32" s="41"/>
      <c r="GHM32" s="41"/>
      <c r="GHN32" s="41"/>
      <c r="GHO32" s="41"/>
      <c r="GHP32" s="41"/>
      <c r="GHQ32" s="41"/>
      <c r="GHR32" s="41"/>
      <c r="GHS32" s="41"/>
      <c r="GHT32" s="41"/>
      <c r="GHU32" s="41"/>
      <c r="GHV32" s="41"/>
      <c r="GHW32" s="41"/>
      <c r="GHX32" s="41"/>
      <c r="GHY32" s="41"/>
      <c r="GHZ32" s="41"/>
      <c r="GIA32" s="41"/>
      <c r="GIB32" s="41"/>
      <c r="GIC32" s="41"/>
      <c r="GID32" s="41"/>
      <c r="GIE32" s="41"/>
      <c r="GIF32" s="41"/>
      <c r="GIG32" s="41"/>
      <c r="GIH32" s="41"/>
      <c r="GII32" s="41"/>
      <c r="GIJ32" s="41"/>
      <c r="GIK32" s="41"/>
      <c r="GIL32" s="41"/>
      <c r="GIM32" s="41"/>
      <c r="GIN32" s="41"/>
      <c r="GIO32" s="41"/>
      <c r="GIP32" s="41"/>
      <c r="GIQ32" s="41"/>
      <c r="GIR32" s="41"/>
      <c r="GIS32" s="41"/>
      <c r="GIT32" s="41"/>
      <c r="GIU32" s="41"/>
      <c r="GIV32" s="41"/>
      <c r="GIW32" s="41"/>
      <c r="GIX32" s="41"/>
      <c r="GIY32" s="41"/>
      <c r="GIZ32" s="41"/>
      <c r="GJA32" s="41"/>
      <c r="GJB32" s="41"/>
      <c r="GJC32" s="41"/>
      <c r="GJD32" s="41"/>
      <c r="GJE32" s="41"/>
      <c r="GJF32" s="41"/>
      <c r="GJG32" s="41"/>
      <c r="GJH32" s="41"/>
      <c r="GJI32" s="41"/>
      <c r="GJJ32" s="41"/>
      <c r="GJK32" s="41"/>
      <c r="GJL32" s="41"/>
      <c r="GJM32" s="41"/>
      <c r="GJN32" s="41"/>
      <c r="GJO32" s="41"/>
      <c r="GJP32" s="41"/>
      <c r="GJQ32" s="41"/>
      <c r="GJR32" s="41"/>
      <c r="GJS32" s="41"/>
      <c r="GJT32" s="41"/>
      <c r="GJU32" s="41"/>
      <c r="GJV32" s="41"/>
      <c r="GJW32" s="41"/>
      <c r="GJX32" s="41"/>
      <c r="GJY32" s="41"/>
      <c r="GJZ32" s="41"/>
      <c r="GKA32" s="41"/>
      <c r="GKB32" s="41"/>
      <c r="GKC32" s="41"/>
      <c r="GKD32" s="41"/>
      <c r="GKE32" s="41"/>
      <c r="GKF32" s="41"/>
      <c r="GKG32" s="41"/>
      <c r="GKH32" s="41"/>
      <c r="GKI32" s="41"/>
      <c r="GKJ32" s="41"/>
      <c r="GKK32" s="41"/>
      <c r="GKL32" s="41"/>
      <c r="GKM32" s="41"/>
      <c r="GKN32" s="41"/>
      <c r="GKO32" s="41"/>
      <c r="GKP32" s="41"/>
      <c r="GKQ32" s="41"/>
      <c r="GKR32" s="41"/>
      <c r="GKS32" s="41"/>
      <c r="GKT32" s="41"/>
      <c r="GKU32" s="41"/>
      <c r="GKV32" s="41"/>
      <c r="GKW32" s="41"/>
      <c r="GKX32" s="41"/>
      <c r="GKY32" s="41"/>
      <c r="GKZ32" s="41"/>
      <c r="GLA32" s="41"/>
      <c r="GLB32" s="41"/>
      <c r="GLC32" s="41"/>
      <c r="GLD32" s="41"/>
      <c r="GLE32" s="41"/>
      <c r="GLF32" s="41"/>
      <c r="GLG32" s="41"/>
      <c r="GLH32" s="41"/>
      <c r="GLI32" s="41"/>
      <c r="GLJ32" s="41"/>
      <c r="GLK32" s="41"/>
      <c r="GLL32" s="41"/>
      <c r="GLM32" s="41"/>
      <c r="GLN32" s="41"/>
      <c r="GLO32" s="41"/>
      <c r="GLP32" s="41"/>
      <c r="GLQ32" s="41"/>
      <c r="GLR32" s="41"/>
      <c r="GLS32" s="41"/>
      <c r="GLT32" s="41"/>
      <c r="GLU32" s="41"/>
      <c r="GLV32" s="41"/>
      <c r="GLW32" s="41"/>
      <c r="GLX32" s="41"/>
      <c r="GLY32" s="41"/>
      <c r="GLZ32" s="41"/>
      <c r="GMA32" s="41"/>
      <c r="GMB32" s="41"/>
      <c r="GMC32" s="41"/>
      <c r="GMD32" s="41"/>
      <c r="GME32" s="41"/>
      <c r="GMF32" s="41"/>
      <c r="GMG32" s="41"/>
      <c r="GMH32" s="41"/>
      <c r="GMI32" s="41"/>
      <c r="GMJ32" s="41"/>
      <c r="GMK32" s="41"/>
      <c r="GML32" s="41"/>
      <c r="GMM32" s="41"/>
      <c r="GMN32" s="41"/>
      <c r="GMO32" s="41"/>
      <c r="GMP32" s="41"/>
      <c r="GMQ32" s="41"/>
      <c r="GMR32" s="41"/>
      <c r="GMS32" s="41"/>
      <c r="GMT32" s="41"/>
      <c r="GMU32" s="41"/>
      <c r="GMV32" s="41"/>
      <c r="GMW32" s="41"/>
      <c r="GMX32" s="41"/>
      <c r="GMY32" s="41"/>
      <c r="GMZ32" s="41"/>
      <c r="GNA32" s="41"/>
      <c r="GNB32" s="41"/>
      <c r="GNC32" s="41"/>
      <c r="GND32" s="41"/>
      <c r="GNE32" s="41"/>
      <c r="GNF32" s="41"/>
      <c r="GNG32" s="41"/>
      <c r="GNH32" s="41"/>
      <c r="GNI32" s="41"/>
      <c r="GNJ32" s="41"/>
      <c r="GNK32" s="41"/>
      <c r="GNL32" s="41"/>
      <c r="GNM32" s="41"/>
      <c r="GNN32" s="41"/>
      <c r="GNO32" s="41"/>
      <c r="GNP32" s="41"/>
      <c r="GNQ32" s="41"/>
      <c r="GNR32" s="41"/>
      <c r="GNS32" s="41"/>
      <c r="GNT32" s="41"/>
      <c r="GNU32" s="41"/>
      <c r="GNV32" s="41"/>
      <c r="GNW32" s="41"/>
      <c r="GNX32" s="41"/>
      <c r="GNY32" s="41"/>
      <c r="GNZ32" s="41"/>
      <c r="GOA32" s="41"/>
      <c r="GOB32" s="41"/>
      <c r="GOC32" s="41"/>
      <c r="GOD32" s="41"/>
      <c r="GOE32" s="41"/>
      <c r="GOF32" s="41"/>
      <c r="GOG32" s="41"/>
      <c r="GOH32" s="41"/>
      <c r="GOI32" s="41"/>
      <c r="GOJ32" s="41"/>
      <c r="GOK32" s="41"/>
      <c r="GOL32" s="41"/>
      <c r="GOM32" s="41"/>
      <c r="GON32" s="41"/>
      <c r="GOO32" s="41"/>
      <c r="GOP32" s="41"/>
      <c r="GOQ32" s="41"/>
      <c r="GOR32" s="41"/>
      <c r="GOS32" s="41"/>
      <c r="GOT32" s="41"/>
      <c r="GOU32" s="41"/>
      <c r="GOV32" s="41"/>
      <c r="GOW32" s="41"/>
      <c r="GOX32" s="41"/>
      <c r="GOY32" s="41"/>
      <c r="GOZ32" s="41"/>
      <c r="GPA32" s="41"/>
      <c r="GPB32" s="41"/>
      <c r="GPC32" s="41"/>
      <c r="GPD32" s="41"/>
      <c r="GPE32" s="41"/>
      <c r="GPF32" s="41"/>
      <c r="GPG32" s="41"/>
      <c r="GPH32" s="41"/>
      <c r="GPI32" s="41"/>
      <c r="GPJ32" s="41"/>
      <c r="GPK32" s="41"/>
      <c r="GPL32" s="41"/>
      <c r="GPM32" s="41"/>
      <c r="GPN32" s="41"/>
      <c r="GPO32" s="41"/>
      <c r="GPP32" s="41"/>
      <c r="GPQ32" s="41"/>
      <c r="GPR32" s="41"/>
      <c r="GPS32" s="41"/>
      <c r="GPT32" s="41"/>
      <c r="GPU32" s="41"/>
      <c r="GPV32" s="41"/>
      <c r="GPW32" s="41"/>
      <c r="GPX32" s="41"/>
      <c r="GPY32" s="41"/>
      <c r="GPZ32" s="41"/>
      <c r="GQA32" s="41"/>
      <c r="GQB32" s="41"/>
      <c r="GQC32" s="41"/>
      <c r="GQD32" s="41"/>
      <c r="GQE32" s="41"/>
      <c r="GQF32" s="41"/>
      <c r="GQG32" s="41"/>
      <c r="GQH32" s="41"/>
      <c r="GQI32" s="41"/>
      <c r="GQJ32" s="41"/>
      <c r="GQK32" s="41"/>
      <c r="GQL32" s="41"/>
      <c r="GQM32" s="41"/>
      <c r="GQN32" s="41"/>
      <c r="GQO32" s="41"/>
      <c r="GQP32" s="41"/>
      <c r="GQQ32" s="41"/>
      <c r="GQR32" s="41"/>
      <c r="GQS32" s="41"/>
      <c r="GQT32" s="41"/>
      <c r="GQU32" s="41"/>
      <c r="GQV32" s="41"/>
      <c r="GQW32" s="41"/>
      <c r="GQX32" s="41"/>
      <c r="GQY32" s="41"/>
      <c r="GQZ32" s="41"/>
      <c r="GRA32" s="41"/>
      <c r="GRB32" s="41"/>
      <c r="GRC32" s="41"/>
      <c r="GRD32" s="41"/>
      <c r="GRE32" s="41"/>
      <c r="GRF32" s="41"/>
      <c r="GRG32" s="41"/>
      <c r="GRH32" s="41"/>
      <c r="GRI32" s="41"/>
      <c r="GRJ32" s="41"/>
      <c r="GRK32" s="41"/>
      <c r="GRL32" s="41"/>
      <c r="GRM32" s="41"/>
      <c r="GRN32" s="41"/>
      <c r="GRO32" s="41"/>
      <c r="GRP32" s="41"/>
      <c r="GRQ32" s="41"/>
      <c r="GRR32" s="41"/>
      <c r="GRS32" s="41"/>
      <c r="GRT32" s="41"/>
      <c r="GRU32" s="41"/>
      <c r="GRV32" s="41"/>
      <c r="GRW32" s="41"/>
      <c r="GRX32" s="41"/>
      <c r="GRY32" s="41"/>
      <c r="GRZ32" s="41"/>
      <c r="GSA32" s="41"/>
      <c r="GSB32" s="41"/>
      <c r="GSC32" s="41"/>
      <c r="GSD32" s="41"/>
      <c r="GSE32" s="41"/>
      <c r="GSF32" s="41"/>
      <c r="GSG32" s="41"/>
      <c r="GSH32" s="41"/>
      <c r="GSI32" s="41"/>
      <c r="GSJ32" s="41"/>
      <c r="GSK32" s="41"/>
      <c r="GSL32" s="41"/>
      <c r="GSM32" s="41"/>
      <c r="GSN32" s="41"/>
      <c r="GSO32" s="41"/>
      <c r="GSP32" s="41"/>
      <c r="GSQ32" s="41"/>
      <c r="GSR32" s="41"/>
      <c r="GSS32" s="41"/>
      <c r="GST32" s="41"/>
      <c r="GSU32" s="41"/>
      <c r="GSV32" s="41"/>
      <c r="GSW32" s="41"/>
      <c r="GSX32" s="41"/>
      <c r="GSY32" s="41"/>
      <c r="GSZ32" s="41"/>
      <c r="GTA32" s="41"/>
      <c r="GTB32" s="41"/>
      <c r="GTC32" s="41"/>
      <c r="GTD32" s="41"/>
      <c r="GTE32" s="41"/>
      <c r="GTF32" s="41"/>
      <c r="GTG32" s="41"/>
      <c r="GTH32" s="41"/>
      <c r="GTI32" s="41"/>
      <c r="GTJ32" s="41"/>
      <c r="GTK32" s="41"/>
      <c r="GTL32" s="41"/>
      <c r="GTM32" s="41"/>
      <c r="GTN32" s="41"/>
      <c r="GTO32" s="41"/>
      <c r="GTP32" s="41"/>
      <c r="GTQ32" s="41"/>
      <c r="GTR32" s="41"/>
      <c r="GTS32" s="41"/>
      <c r="GTT32" s="41"/>
      <c r="GTU32" s="41"/>
      <c r="GTV32" s="41"/>
      <c r="GTW32" s="41"/>
      <c r="GTX32" s="41"/>
      <c r="GTY32" s="41"/>
      <c r="GTZ32" s="41"/>
      <c r="GUA32" s="41"/>
      <c r="GUB32" s="41"/>
      <c r="GUC32" s="41"/>
      <c r="GUD32" s="41"/>
      <c r="GUE32" s="41"/>
      <c r="GUF32" s="41"/>
      <c r="GUG32" s="41"/>
      <c r="GUH32" s="41"/>
      <c r="GUI32" s="41"/>
      <c r="GUJ32" s="41"/>
      <c r="GUK32" s="41"/>
      <c r="GUL32" s="41"/>
      <c r="GUM32" s="41"/>
      <c r="GUN32" s="41"/>
      <c r="GUO32" s="41"/>
      <c r="GUP32" s="41"/>
      <c r="GUQ32" s="41"/>
      <c r="GUR32" s="41"/>
      <c r="GUS32" s="41"/>
      <c r="GUT32" s="41"/>
      <c r="GUU32" s="41"/>
      <c r="GUV32" s="41"/>
      <c r="GUW32" s="41"/>
      <c r="GUX32" s="41"/>
      <c r="GUY32" s="41"/>
      <c r="GUZ32" s="41"/>
      <c r="GVA32" s="41"/>
      <c r="GVB32" s="41"/>
      <c r="GVC32" s="41"/>
      <c r="GVD32" s="41"/>
      <c r="GVE32" s="41"/>
      <c r="GVF32" s="41"/>
      <c r="GVG32" s="41"/>
      <c r="GVH32" s="41"/>
      <c r="GVI32" s="41"/>
      <c r="GVJ32" s="41"/>
      <c r="GVK32" s="41"/>
      <c r="GVL32" s="41"/>
      <c r="GVM32" s="41"/>
      <c r="GVN32" s="41"/>
      <c r="GVO32" s="41"/>
      <c r="GVP32" s="41"/>
      <c r="GVQ32" s="41"/>
      <c r="GVR32" s="41"/>
      <c r="GVS32" s="41"/>
      <c r="GVT32" s="41"/>
      <c r="GVU32" s="41"/>
      <c r="GVV32" s="41"/>
      <c r="GVW32" s="41"/>
      <c r="GVX32" s="41"/>
      <c r="GVY32" s="41"/>
      <c r="GVZ32" s="41"/>
      <c r="GWA32" s="41"/>
      <c r="GWB32" s="41"/>
      <c r="GWC32" s="41"/>
      <c r="GWD32" s="41"/>
      <c r="GWE32" s="41"/>
      <c r="GWF32" s="41"/>
      <c r="GWG32" s="41"/>
      <c r="GWH32" s="41"/>
      <c r="GWI32" s="41"/>
      <c r="GWJ32" s="41"/>
      <c r="GWK32" s="41"/>
      <c r="GWL32" s="41"/>
      <c r="GWM32" s="41"/>
      <c r="GWN32" s="41"/>
      <c r="GWO32" s="41"/>
      <c r="GWP32" s="41"/>
      <c r="GWQ32" s="41"/>
      <c r="GWR32" s="41"/>
      <c r="GWS32" s="41"/>
      <c r="GWT32" s="41"/>
      <c r="GWU32" s="41"/>
      <c r="GWV32" s="41"/>
      <c r="GWW32" s="41"/>
      <c r="GWX32" s="41"/>
      <c r="GWY32" s="41"/>
      <c r="GWZ32" s="41"/>
      <c r="GXA32" s="41"/>
      <c r="GXB32" s="41"/>
      <c r="GXC32" s="41"/>
      <c r="GXD32" s="41"/>
      <c r="GXE32" s="41"/>
      <c r="GXF32" s="41"/>
      <c r="GXG32" s="41"/>
      <c r="GXH32" s="41"/>
      <c r="GXI32" s="41"/>
      <c r="GXJ32" s="41"/>
      <c r="GXK32" s="41"/>
      <c r="GXL32" s="41"/>
      <c r="GXM32" s="41"/>
      <c r="GXN32" s="41"/>
      <c r="GXO32" s="41"/>
      <c r="GXP32" s="41"/>
      <c r="GXQ32" s="41"/>
      <c r="GXR32" s="41"/>
      <c r="GXS32" s="41"/>
      <c r="GXT32" s="41"/>
      <c r="GXU32" s="41"/>
      <c r="GXV32" s="41"/>
      <c r="GXW32" s="41"/>
      <c r="GXX32" s="41"/>
      <c r="GXY32" s="41"/>
      <c r="GXZ32" s="41"/>
      <c r="GYA32" s="41"/>
      <c r="GYB32" s="41"/>
      <c r="GYC32" s="41"/>
      <c r="GYD32" s="41"/>
      <c r="GYE32" s="41"/>
      <c r="GYF32" s="41"/>
      <c r="GYG32" s="41"/>
      <c r="GYH32" s="41"/>
      <c r="GYI32" s="41"/>
      <c r="GYJ32" s="41"/>
      <c r="GYK32" s="41"/>
      <c r="GYL32" s="41"/>
      <c r="GYM32" s="41"/>
      <c r="GYN32" s="41"/>
      <c r="GYO32" s="41"/>
      <c r="GYP32" s="41"/>
      <c r="GYQ32" s="41"/>
      <c r="GYR32" s="41"/>
      <c r="GYS32" s="41"/>
      <c r="GYT32" s="41"/>
      <c r="GYU32" s="41"/>
      <c r="GYV32" s="41"/>
      <c r="GYW32" s="41"/>
      <c r="GYX32" s="41"/>
      <c r="GYY32" s="41"/>
      <c r="GYZ32" s="41"/>
      <c r="GZA32" s="41"/>
      <c r="GZB32" s="41"/>
      <c r="GZC32" s="41"/>
      <c r="GZD32" s="41"/>
      <c r="GZE32" s="41"/>
      <c r="GZF32" s="41"/>
      <c r="GZG32" s="41"/>
      <c r="GZH32" s="41"/>
      <c r="GZI32" s="41"/>
      <c r="GZJ32" s="41"/>
      <c r="GZK32" s="41"/>
      <c r="GZL32" s="41"/>
      <c r="GZM32" s="41"/>
      <c r="GZN32" s="41"/>
      <c r="GZO32" s="41"/>
      <c r="GZP32" s="41"/>
      <c r="GZQ32" s="41"/>
      <c r="GZR32" s="41"/>
      <c r="GZS32" s="41"/>
      <c r="GZT32" s="41"/>
      <c r="GZU32" s="41"/>
      <c r="GZV32" s="41"/>
      <c r="GZW32" s="41"/>
      <c r="GZX32" s="41"/>
      <c r="GZY32" s="41"/>
      <c r="GZZ32" s="41"/>
      <c r="HAA32" s="41"/>
      <c r="HAB32" s="41"/>
      <c r="HAC32" s="41"/>
      <c r="HAD32" s="41"/>
      <c r="HAE32" s="41"/>
      <c r="HAF32" s="41"/>
      <c r="HAG32" s="41"/>
      <c r="HAH32" s="41"/>
      <c r="HAI32" s="41"/>
      <c r="HAJ32" s="41"/>
      <c r="HAK32" s="41"/>
      <c r="HAL32" s="41"/>
      <c r="HAM32" s="41"/>
      <c r="HAN32" s="41"/>
      <c r="HAO32" s="41"/>
      <c r="HAP32" s="41"/>
      <c r="HAQ32" s="41"/>
      <c r="HAR32" s="41"/>
      <c r="HAS32" s="41"/>
      <c r="HAT32" s="41"/>
      <c r="HAU32" s="41"/>
      <c r="HAV32" s="41"/>
      <c r="HAW32" s="41"/>
      <c r="HAX32" s="41"/>
      <c r="HAY32" s="41"/>
      <c r="HAZ32" s="41"/>
      <c r="HBA32" s="41"/>
      <c r="HBB32" s="41"/>
      <c r="HBC32" s="41"/>
      <c r="HBD32" s="41"/>
      <c r="HBE32" s="41"/>
      <c r="HBF32" s="41"/>
      <c r="HBG32" s="41"/>
      <c r="HBH32" s="41"/>
      <c r="HBI32" s="41"/>
      <c r="HBJ32" s="41"/>
      <c r="HBK32" s="41"/>
      <c r="HBL32" s="41"/>
      <c r="HBM32" s="41"/>
      <c r="HBN32" s="41"/>
      <c r="HBO32" s="41"/>
      <c r="HBP32" s="41"/>
      <c r="HBQ32" s="41"/>
      <c r="HBR32" s="41"/>
      <c r="HBS32" s="41"/>
      <c r="HBT32" s="41"/>
      <c r="HBU32" s="41"/>
      <c r="HBV32" s="41"/>
      <c r="HBW32" s="41"/>
      <c r="HBX32" s="41"/>
      <c r="HBY32" s="41"/>
      <c r="HBZ32" s="41"/>
      <c r="HCA32" s="41"/>
      <c r="HCB32" s="41"/>
      <c r="HCC32" s="41"/>
      <c r="HCD32" s="41"/>
      <c r="HCE32" s="41"/>
      <c r="HCF32" s="41"/>
      <c r="HCG32" s="41"/>
      <c r="HCH32" s="41"/>
      <c r="HCI32" s="41"/>
      <c r="HCJ32" s="41"/>
      <c r="HCK32" s="41"/>
      <c r="HCL32" s="41"/>
      <c r="HCM32" s="41"/>
      <c r="HCN32" s="41"/>
      <c r="HCO32" s="41"/>
      <c r="HCP32" s="41"/>
      <c r="HCQ32" s="41"/>
      <c r="HCR32" s="41"/>
      <c r="HCS32" s="41"/>
      <c r="HCT32" s="41"/>
      <c r="HCU32" s="41"/>
      <c r="HCV32" s="41"/>
      <c r="HCW32" s="41"/>
      <c r="HCX32" s="41"/>
      <c r="HCY32" s="41"/>
      <c r="HCZ32" s="41"/>
      <c r="HDA32" s="41"/>
      <c r="HDB32" s="41"/>
      <c r="HDC32" s="41"/>
      <c r="HDD32" s="41"/>
      <c r="HDE32" s="41"/>
      <c r="HDF32" s="41"/>
      <c r="HDG32" s="41"/>
      <c r="HDH32" s="41"/>
      <c r="HDI32" s="41"/>
      <c r="HDJ32" s="41"/>
      <c r="HDK32" s="41"/>
      <c r="HDL32" s="41"/>
      <c r="HDM32" s="41"/>
      <c r="HDN32" s="41"/>
      <c r="HDO32" s="41"/>
      <c r="HDP32" s="41"/>
      <c r="HDQ32" s="41"/>
      <c r="HDR32" s="41"/>
      <c r="HDS32" s="41"/>
      <c r="HDT32" s="41"/>
      <c r="HDU32" s="41"/>
      <c r="HDV32" s="41"/>
      <c r="HDW32" s="41"/>
      <c r="HDX32" s="41"/>
      <c r="HDY32" s="41"/>
      <c r="HDZ32" s="41"/>
      <c r="HEA32" s="41"/>
      <c r="HEB32" s="41"/>
      <c r="HEC32" s="41"/>
      <c r="HED32" s="41"/>
      <c r="HEE32" s="41"/>
      <c r="HEF32" s="41"/>
      <c r="HEG32" s="41"/>
      <c r="HEH32" s="41"/>
      <c r="HEI32" s="41"/>
      <c r="HEJ32" s="41"/>
      <c r="HEK32" s="41"/>
      <c r="HEL32" s="41"/>
      <c r="HEM32" s="41"/>
      <c r="HEN32" s="41"/>
      <c r="HEO32" s="41"/>
      <c r="HEP32" s="41"/>
      <c r="HEQ32" s="41"/>
      <c r="HER32" s="41"/>
      <c r="HES32" s="41"/>
      <c r="HET32" s="41"/>
      <c r="HEU32" s="41"/>
      <c r="HEV32" s="41"/>
      <c r="HEW32" s="41"/>
      <c r="HEX32" s="41"/>
      <c r="HEY32" s="41"/>
      <c r="HEZ32" s="41"/>
      <c r="HFA32" s="41"/>
      <c r="HFB32" s="41"/>
      <c r="HFC32" s="41"/>
      <c r="HFD32" s="41"/>
      <c r="HFE32" s="41"/>
      <c r="HFF32" s="41"/>
      <c r="HFG32" s="41"/>
      <c r="HFH32" s="41"/>
      <c r="HFI32" s="41"/>
      <c r="HFJ32" s="41"/>
      <c r="HFK32" s="41"/>
      <c r="HFL32" s="41"/>
      <c r="HFM32" s="41"/>
      <c r="HFN32" s="41"/>
      <c r="HFO32" s="41"/>
      <c r="HFP32" s="41"/>
      <c r="HFQ32" s="41"/>
      <c r="HFR32" s="41"/>
      <c r="HFS32" s="41"/>
      <c r="HFT32" s="41"/>
      <c r="HFU32" s="41"/>
      <c r="HFV32" s="41"/>
      <c r="HFW32" s="41"/>
      <c r="HFX32" s="41"/>
      <c r="HFY32" s="41"/>
      <c r="HFZ32" s="41"/>
      <c r="HGA32" s="41"/>
      <c r="HGB32" s="41"/>
      <c r="HGC32" s="41"/>
      <c r="HGD32" s="41"/>
      <c r="HGE32" s="41"/>
      <c r="HGF32" s="41"/>
      <c r="HGG32" s="41"/>
      <c r="HGH32" s="41"/>
      <c r="HGI32" s="41"/>
      <c r="HGJ32" s="41"/>
      <c r="HGK32" s="41"/>
      <c r="HGL32" s="41"/>
      <c r="HGM32" s="41"/>
      <c r="HGN32" s="41"/>
      <c r="HGO32" s="41"/>
      <c r="HGP32" s="41"/>
      <c r="HGQ32" s="41"/>
      <c r="HGR32" s="41"/>
      <c r="HGS32" s="41"/>
      <c r="HGT32" s="41"/>
      <c r="HGU32" s="41"/>
      <c r="HGV32" s="41"/>
      <c r="HGW32" s="41"/>
      <c r="HGX32" s="41"/>
      <c r="HGY32" s="41"/>
      <c r="HGZ32" s="41"/>
      <c r="HHA32" s="41"/>
      <c r="HHB32" s="41"/>
      <c r="HHC32" s="41"/>
      <c r="HHD32" s="41"/>
      <c r="HHE32" s="41"/>
      <c r="HHF32" s="41"/>
      <c r="HHG32" s="41"/>
      <c r="HHH32" s="41"/>
      <c r="HHI32" s="41"/>
      <c r="HHJ32" s="41"/>
      <c r="HHK32" s="41"/>
      <c r="HHL32" s="41"/>
      <c r="HHM32" s="41"/>
      <c r="HHN32" s="41"/>
      <c r="HHO32" s="41"/>
      <c r="HHP32" s="41"/>
      <c r="HHQ32" s="41"/>
      <c r="HHR32" s="41"/>
      <c r="HHS32" s="41"/>
      <c r="HHT32" s="41"/>
      <c r="HHU32" s="41"/>
      <c r="HHV32" s="41"/>
      <c r="HHW32" s="41"/>
      <c r="HHX32" s="41"/>
      <c r="HHY32" s="41"/>
      <c r="HHZ32" s="41"/>
      <c r="HIA32" s="41"/>
      <c r="HIB32" s="41"/>
      <c r="HIC32" s="41"/>
      <c r="HID32" s="41"/>
      <c r="HIE32" s="41"/>
      <c r="HIF32" s="41"/>
      <c r="HIG32" s="41"/>
      <c r="HIH32" s="41"/>
      <c r="HII32" s="41"/>
      <c r="HIJ32" s="41"/>
      <c r="HIK32" s="41"/>
      <c r="HIL32" s="41"/>
      <c r="HIM32" s="41"/>
      <c r="HIN32" s="41"/>
      <c r="HIO32" s="41"/>
      <c r="HIP32" s="41"/>
      <c r="HIQ32" s="41"/>
      <c r="HIR32" s="41"/>
      <c r="HIS32" s="41"/>
      <c r="HIT32" s="41"/>
      <c r="HIU32" s="41"/>
      <c r="HIV32" s="41"/>
      <c r="HIW32" s="41"/>
      <c r="HIX32" s="41"/>
      <c r="HIY32" s="41"/>
      <c r="HIZ32" s="41"/>
      <c r="HJA32" s="41"/>
      <c r="HJB32" s="41"/>
      <c r="HJC32" s="41"/>
      <c r="HJD32" s="41"/>
      <c r="HJE32" s="41"/>
      <c r="HJF32" s="41"/>
      <c r="HJG32" s="41"/>
      <c r="HJH32" s="41"/>
      <c r="HJI32" s="41"/>
      <c r="HJJ32" s="41"/>
      <c r="HJK32" s="41"/>
      <c r="HJL32" s="41"/>
      <c r="HJM32" s="41"/>
      <c r="HJN32" s="41"/>
      <c r="HJO32" s="41"/>
      <c r="HJP32" s="41"/>
      <c r="HJQ32" s="41"/>
      <c r="HJR32" s="41"/>
      <c r="HJS32" s="41"/>
      <c r="HJT32" s="41"/>
      <c r="HJU32" s="41"/>
      <c r="HJV32" s="41"/>
      <c r="HJW32" s="41"/>
      <c r="HJX32" s="41"/>
      <c r="HJY32" s="41"/>
      <c r="HJZ32" s="41"/>
      <c r="HKA32" s="41"/>
      <c r="HKB32" s="41"/>
      <c r="HKC32" s="41"/>
      <c r="HKD32" s="41"/>
      <c r="HKE32" s="41"/>
      <c r="HKF32" s="41"/>
      <c r="HKG32" s="41"/>
      <c r="HKH32" s="41"/>
      <c r="HKI32" s="41"/>
      <c r="HKJ32" s="41"/>
      <c r="HKK32" s="41"/>
      <c r="HKL32" s="41"/>
      <c r="HKM32" s="41"/>
      <c r="HKN32" s="41"/>
      <c r="HKO32" s="41"/>
      <c r="HKP32" s="41"/>
      <c r="HKQ32" s="41"/>
      <c r="HKR32" s="41"/>
      <c r="HKS32" s="41"/>
      <c r="HKT32" s="41"/>
      <c r="HKU32" s="41"/>
      <c r="HKV32" s="41"/>
      <c r="HKW32" s="41"/>
      <c r="HKX32" s="41"/>
      <c r="HKY32" s="41"/>
      <c r="HKZ32" s="41"/>
      <c r="HLA32" s="41"/>
      <c r="HLB32" s="41"/>
      <c r="HLC32" s="41"/>
      <c r="HLD32" s="41"/>
      <c r="HLE32" s="41"/>
      <c r="HLF32" s="41"/>
      <c r="HLG32" s="41"/>
      <c r="HLH32" s="41"/>
      <c r="HLI32" s="41"/>
      <c r="HLJ32" s="41"/>
      <c r="HLK32" s="41"/>
      <c r="HLL32" s="41"/>
      <c r="HLM32" s="41"/>
      <c r="HLN32" s="41"/>
      <c r="HLO32" s="41"/>
      <c r="HLP32" s="41"/>
      <c r="HLQ32" s="41"/>
      <c r="HLR32" s="41"/>
      <c r="HLS32" s="41"/>
      <c r="HLT32" s="41"/>
      <c r="HLU32" s="41"/>
      <c r="HLV32" s="41"/>
      <c r="HLW32" s="41"/>
      <c r="HLX32" s="41"/>
      <c r="HLY32" s="41"/>
      <c r="HLZ32" s="41"/>
      <c r="HMA32" s="41"/>
      <c r="HMB32" s="41"/>
      <c r="HMC32" s="41"/>
      <c r="HMD32" s="41"/>
      <c r="HME32" s="41"/>
      <c r="HMF32" s="41"/>
      <c r="HMG32" s="41"/>
      <c r="HMH32" s="41"/>
      <c r="HMI32" s="41"/>
      <c r="HMJ32" s="41"/>
      <c r="HMK32" s="41"/>
      <c r="HML32" s="41"/>
      <c r="HMM32" s="41"/>
      <c r="HMN32" s="41"/>
      <c r="HMO32" s="41"/>
      <c r="HMP32" s="41"/>
      <c r="HMQ32" s="41"/>
      <c r="HMR32" s="41"/>
      <c r="HMS32" s="41"/>
      <c r="HMT32" s="41"/>
      <c r="HMU32" s="41"/>
      <c r="HMV32" s="41"/>
      <c r="HMW32" s="41"/>
      <c r="HMX32" s="41"/>
      <c r="HMY32" s="41"/>
      <c r="HMZ32" s="41"/>
      <c r="HNA32" s="41"/>
      <c r="HNB32" s="41"/>
      <c r="HNC32" s="41"/>
      <c r="HND32" s="41"/>
      <c r="HNE32" s="41"/>
      <c r="HNF32" s="41"/>
      <c r="HNG32" s="41"/>
      <c r="HNH32" s="41"/>
      <c r="HNI32" s="41"/>
      <c r="HNJ32" s="41"/>
      <c r="HNK32" s="41"/>
      <c r="HNL32" s="41"/>
      <c r="HNM32" s="41"/>
      <c r="HNN32" s="41"/>
      <c r="HNO32" s="41"/>
      <c r="HNP32" s="41"/>
      <c r="HNQ32" s="41"/>
      <c r="HNR32" s="41"/>
      <c r="HNS32" s="41"/>
      <c r="HNT32" s="41"/>
      <c r="HNU32" s="41"/>
      <c r="HNV32" s="41"/>
      <c r="HNW32" s="41"/>
      <c r="HNX32" s="41"/>
      <c r="HNY32" s="41"/>
      <c r="HNZ32" s="41"/>
      <c r="HOA32" s="41"/>
      <c r="HOB32" s="41"/>
      <c r="HOC32" s="41"/>
      <c r="HOD32" s="41"/>
      <c r="HOE32" s="41"/>
      <c r="HOF32" s="41"/>
      <c r="HOG32" s="41"/>
      <c r="HOH32" s="41"/>
      <c r="HOI32" s="41"/>
      <c r="HOJ32" s="41"/>
      <c r="HOK32" s="41"/>
      <c r="HOL32" s="41"/>
      <c r="HOM32" s="41"/>
      <c r="HON32" s="41"/>
      <c r="HOO32" s="41"/>
      <c r="HOP32" s="41"/>
      <c r="HOQ32" s="41"/>
      <c r="HOR32" s="41"/>
      <c r="HOS32" s="41"/>
      <c r="HOT32" s="41"/>
      <c r="HOU32" s="41"/>
      <c r="HOV32" s="41"/>
      <c r="HOW32" s="41"/>
      <c r="HOX32" s="41"/>
      <c r="HOY32" s="41"/>
      <c r="HOZ32" s="41"/>
      <c r="HPA32" s="41"/>
      <c r="HPB32" s="41"/>
      <c r="HPC32" s="41"/>
      <c r="HPD32" s="41"/>
      <c r="HPE32" s="41"/>
      <c r="HPF32" s="41"/>
      <c r="HPG32" s="41"/>
      <c r="HPH32" s="41"/>
      <c r="HPI32" s="41"/>
      <c r="HPJ32" s="41"/>
      <c r="HPK32" s="41"/>
      <c r="HPL32" s="41"/>
      <c r="HPM32" s="41"/>
      <c r="HPN32" s="41"/>
      <c r="HPO32" s="41"/>
      <c r="HPP32" s="41"/>
      <c r="HPQ32" s="41"/>
      <c r="HPR32" s="41"/>
      <c r="HPS32" s="41"/>
      <c r="HPT32" s="41"/>
      <c r="HPU32" s="41"/>
      <c r="HPV32" s="41"/>
      <c r="HPW32" s="41"/>
      <c r="HPX32" s="41"/>
      <c r="HPY32" s="41"/>
      <c r="HPZ32" s="41"/>
      <c r="HQA32" s="41"/>
      <c r="HQB32" s="41"/>
      <c r="HQC32" s="41"/>
      <c r="HQD32" s="41"/>
      <c r="HQE32" s="41"/>
      <c r="HQF32" s="41"/>
      <c r="HQG32" s="41"/>
      <c r="HQH32" s="41"/>
      <c r="HQI32" s="41"/>
      <c r="HQJ32" s="41"/>
      <c r="HQK32" s="41"/>
      <c r="HQL32" s="41"/>
      <c r="HQM32" s="41"/>
      <c r="HQN32" s="41"/>
      <c r="HQO32" s="41"/>
      <c r="HQP32" s="41"/>
      <c r="HQQ32" s="41"/>
      <c r="HQR32" s="41"/>
      <c r="HQS32" s="41"/>
      <c r="HQT32" s="41"/>
      <c r="HQU32" s="41"/>
      <c r="HQV32" s="41"/>
      <c r="HQW32" s="41"/>
      <c r="HQX32" s="41"/>
      <c r="HQY32" s="41"/>
      <c r="HQZ32" s="41"/>
      <c r="HRA32" s="41"/>
      <c r="HRB32" s="41"/>
      <c r="HRC32" s="41"/>
      <c r="HRD32" s="41"/>
      <c r="HRE32" s="41"/>
      <c r="HRF32" s="41"/>
      <c r="HRG32" s="41"/>
      <c r="HRH32" s="41"/>
      <c r="HRI32" s="41"/>
      <c r="HRJ32" s="41"/>
      <c r="HRK32" s="41"/>
      <c r="HRL32" s="41"/>
      <c r="HRM32" s="41"/>
      <c r="HRN32" s="41"/>
      <c r="HRO32" s="41"/>
      <c r="HRP32" s="41"/>
      <c r="HRQ32" s="41"/>
      <c r="HRR32" s="41"/>
      <c r="HRS32" s="41"/>
      <c r="HRT32" s="41"/>
      <c r="HRU32" s="41"/>
      <c r="HRV32" s="41"/>
      <c r="HRW32" s="41"/>
      <c r="HRX32" s="41"/>
      <c r="HRY32" s="41"/>
      <c r="HRZ32" s="41"/>
      <c r="HSA32" s="41"/>
      <c r="HSB32" s="41"/>
      <c r="HSC32" s="41"/>
      <c r="HSD32" s="41"/>
      <c r="HSE32" s="41"/>
      <c r="HSF32" s="41"/>
      <c r="HSG32" s="41"/>
      <c r="HSH32" s="41"/>
      <c r="HSI32" s="41"/>
      <c r="HSJ32" s="41"/>
      <c r="HSK32" s="41"/>
      <c r="HSL32" s="41"/>
      <c r="HSM32" s="41"/>
      <c r="HSN32" s="41"/>
      <c r="HSO32" s="41"/>
      <c r="HSP32" s="41"/>
      <c r="HSQ32" s="41"/>
      <c r="HSR32" s="41"/>
      <c r="HSS32" s="41"/>
      <c r="HST32" s="41"/>
      <c r="HSU32" s="41"/>
      <c r="HSV32" s="41"/>
      <c r="HSW32" s="41"/>
      <c r="HSX32" s="41"/>
      <c r="HSY32" s="41"/>
      <c r="HSZ32" s="41"/>
      <c r="HTA32" s="41"/>
      <c r="HTB32" s="41"/>
      <c r="HTC32" s="41"/>
      <c r="HTD32" s="41"/>
      <c r="HTE32" s="41"/>
      <c r="HTF32" s="41"/>
      <c r="HTG32" s="41"/>
      <c r="HTH32" s="41"/>
      <c r="HTI32" s="41"/>
      <c r="HTJ32" s="41"/>
      <c r="HTK32" s="41"/>
      <c r="HTL32" s="41"/>
      <c r="HTM32" s="41"/>
      <c r="HTN32" s="41"/>
      <c r="HTO32" s="41"/>
      <c r="HTP32" s="41"/>
      <c r="HTQ32" s="41"/>
      <c r="HTR32" s="41"/>
      <c r="HTS32" s="41"/>
      <c r="HTT32" s="41"/>
      <c r="HTU32" s="41"/>
      <c r="HTV32" s="41"/>
      <c r="HTW32" s="41"/>
      <c r="HTX32" s="41"/>
      <c r="HTY32" s="41"/>
      <c r="HTZ32" s="41"/>
      <c r="HUA32" s="41"/>
      <c r="HUB32" s="41"/>
      <c r="HUC32" s="41"/>
      <c r="HUD32" s="41"/>
      <c r="HUE32" s="41"/>
      <c r="HUF32" s="41"/>
      <c r="HUG32" s="41"/>
      <c r="HUH32" s="41"/>
      <c r="HUI32" s="41"/>
      <c r="HUJ32" s="41"/>
      <c r="HUK32" s="41"/>
      <c r="HUL32" s="41"/>
      <c r="HUM32" s="41"/>
      <c r="HUN32" s="41"/>
      <c r="HUO32" s="41"/>
      <c r="HUP32" s="41"/>
      <c r="HUQ32" s="41"/>
      <c r="HUR32" s="41"/>
      <c r="HUS32" s="41"/>
      <c r="HUT32" s="41"/>
      <c r="HUU32" s="41"/>
      <c r="HUV32" s="41"/>
      <c r="HUW32" s="41"/>
      <c r="HUX32" s="41"/>
      <c r="HUY32" s="41"/>
      <c r="HUZ32" s="41"/>
      <c r="HVA32" s="41"/>
      <c r="HVB32" s="41"/>
      <c r="HVC32" s="41"/>
      <c r="HVD32" s="41"/>
      <c r="HVE32" s="41"/>
      <c r="HVF32" s="41"/>
      <c r="HVG32" s="41"/>
      <c r="HVH32" s="41"/>
      <c r="HVI32" s="41"/>
      <c r="HVJ32" s="41"/>
      <c r="HVK32" s="41"/>
      <c r="HVL32" s="41"/>
      <c r="HVM32" s="41"/>
      <c r="HVN32" s="41"/>
      <c r="HVO32" s="41"/>
      <c r="HVP32" s="41"/>
      <c r="HVQ32" s="41"/>
      <c r="HVR32" s="41"/>
      <c r="HVS32" s="41"/>
      <c r="HVT32" s="41"/>
      <c r="HVU32" s="41"/>
      <c r="HVV32" s="41"/>
      <c r="HVW32" s="41"/>
      <c r="HVX32" s="41"/>
      <c r="HVY32" s="41"/>
      <c r="HVZ32" s="41"/>
      <c r="HWA32" s="41"/>
      <c r="HWB32" s="41"/>
      <c r="HWC32" s="41"/>
      <c r="HWD32" s="41"/>
      <c r="HWE32" s="41"/>
      <c r="HWF32" s="41"/>
      <c r="HWG32" s="41"/>
      <c r="HWH32" s="41"/>
      <c r="HWI32" s="41"/>
      <c r="HWJ32" s="41"/>
      <c r="HWK32" s="41"/>
      <c r="HWL32" s="41"/>
      <c r="HWM32" s="41"/>
      <c r="HWN32" s="41"/>
      <c r="HWO32" s="41"/>
      <c r="HWP32" s="41"/>
      <c r="HWQ32" s="41"/>
      <c r="HWR32" s="41"/>
      <c r="HWS32" s="41"/>
      <c r="HWT32" s="41"/>
      <c r="HWU32" s="41"/>
      <c r="HWV32" s="41"/>
      <c r="HWW32" s="41"/>
      <c r="HWX32" s="41"/>
      <c r="HWY32" s="41"/>
      <c r="HWZ32" s="41"/>
      <c r="HXA32" s="41"/>
      <c r="HXB32" s="41"/>
      <c r="HXC32" s="41"/>
      <c r="HXD32" s="41"/>
      <c r="HXE32" s="41"/>
      <c r="HXF32" s="41"/>
      <c r="HXG32" s="41"/>
      <c r="HXH32" s="41"/>
      <c r="HXI32" s="41"/>
      <c r="HXJ32" s="41"/>
      <c r="HXK32" s="41"/>
      <c r="HXL32" s="41"/>
      <c r="HXM32" s="41"/>
      <c r="HXN32" s="41"/>
      <c r="HXO32" s="41"/>
      <c r="HXP32" s="41"/>
      <c r="HXQ32" s="41"/>
      <c r="HXR32" s="41"/>
      <c r="HXS32" s="41"/>
      <c r="HXT32" s="41"/>
      <c r="HXU32" s="41"/>
      <c r="HXV32" s="41"/>
      <c r="HXW32" s="41"/>
      <c r="HXX32" s="41"/>
      <c r="HXY32" s="41"/>
      <c r="HXZ32" s="41"/>
      <c r="HYA32" s="41"/>
      <c r="HYB32" s="41"/>
      <c r="HYC32" s="41"/>
      <c r="HYD32" s="41"/>
      <c r="HYE32" s="41"/>
      <c r="HYF32" s="41"/>
      <c r="HYG32" s="41"/>
      <c r="HYH32" s="41"/>
      <c r="HYI32" s="41"/>
      <c r="HYJ32" s="41"/>
      <c r="HYK32" s="41"/>
      <c r="HYL32" s="41"/>
      <c r="HYM32" s="41"/>
      <c r="HYN32" s="41"/>
      <c r="HYO32" s="41"/>
      <c r="HYP32" s="41"/>
      <c r="HYQ32" s="41"/>
      <c r="HYR32" s="41"/>
      <c r="HYS32" s="41"/>
      <c r="HYT32" s="41"/>
      <c r="HYU32" s="41"/>
      <c r="HYV32" s="41"/>
      <c r="HYW32" s="41"/>
      <c r="HYX32" s="41"/>
      <c r="HYY32" s="41"/>
      <c r="HYZ32" s="41"/>
      <c r="HZA32" s="41"/>
      <c r="HZB32" s="41"/>
      <c r="HZC32" s="41"/>
      <c r="HZD32" s="41"/>
      <c r="HZE32" s="41"/>
      <c r="HZF32" s="41"/>
      <c r="HZG32" s="41"/>
      <c r="HZH32" s="41"/>
      <c r="HZI32" s="41"/>
      <c r="HZJ32" s="41"/>
      <c r="HZK32" s="41"/>
      <c r="HZL32" s="41"/>
      <c r="HZM32" s="41"/>
      <c r="HZN32" s="41"/>
      <c r="HZO32" s="41"/>
      <c r="HZP32" s="41"/>
      <c r="HZQ32" s="41"/>
      <c r="HZR32" s="41"/>
      <c r="HZS32" s="41"/>
      <c r="HZT32" s="41"/>
      <c r="HZU32" s="41"/>
      <c r="HZV32" s="41"/>
      <c r="HZW32" s="41"/>
      <c r="HZX32" s="41"/>
      <c r="HZY32" s="41"/>
      <c r="HZZ32" s="41"/>
      <c r="IAA32" s="41"/>
      <c r="IAB32" s="41"/>
      <c r="IAC32" s="41"/>
      <c r="IAD32" s="41"/>
      <c r="IAE32" s="41"/>
      <c r="IAF32" s="41"/>
      <c r="IAG32" s="41"/>
      <c r="IAH32" s="41"/>
      <c r="IAI32" s="41"/>
      <c r="IAJ32" s="41"/>
      <c r="IAK32" s="41"/>
      <c r="IAL32" s="41"/>
      <c r="IAM32" s="41"/>
      <c r="IAN32" s="41"/>
      <c r="IAO32" s="41"/>
      <c r="IAP32" s="41"/>
      <c r="IAQ32" s="41"/>
      <c r="IAR32" s="41"/>
      <c r="IAS32" s="41"/>
      <c r="IAT32" s="41"/>
      <c r="IAU32" s="41"/>
      <c r="IAV32" s="41"/>
      <c r="IAW32" s="41"/>
      <c r="IAX32" s="41"/>
      <c r="IAY32" s="41"/>
      <c r="IAZ32" s="41"/>
      <c r="IBA32" s="41"/>
      <c r="IBB32" s="41"/>
      <c r="IBC32" s="41"/>
      <c r="IBD32" s="41"/>
      <c r="IBE32" s="41"/>
      <c r="IBF32" s="41"/>
      <c r="IBG32" s="41"/>
      <c r="IBH32" s="41"/>
      <c r="IBI32" s="41"/>
      <c r="IBJ32" s="41"/>
      <c r="IBK32" s="41"/>
      <c r="IBL32" s="41"/>
      <c r="IBM32" s="41"/>
      <c r="IBN32" s="41"/>
      <c r="IBO32" s="41"/>
      <c r="IBP32" s="41"/>
      <c r="IBQ32" s="41"/>
      <c r="IBR32" s="41"/>
      <c r="IBS32" s="41"/>
      <c r="IBT32" s="41"/>
      <c r="IBU32" s="41"/>
      <c r="IBV32" s="41"/>
      <c r="IBW32" s="41"/>
      <c r="IBX32" s="41"/>
      <c r="IBY32" s="41"/>
      <c r="IBZ32" s="41"/>
      <c r="ICA32" s="41"/>
      <c r="ICB32" s="41"/>
      <c r="ICC32" s="41"/>
      <c r="ICD32" s="41"/>
      <c r="ICE32" s="41"/>
      <c r="ICF32" s="41"/>
      <c r="ICG32" s="41"/>
      <c r="ICH32" s="41"/>
      <c r="ICI32" s="41"/>
      <c r="ICJ32" s="41"/>
      <c r="ICK32" s="41"/>
      <c r="ICL32" s="41"/>
      <c r="ICM32" s="41"/>
      <c r="ICN32" s="41"/>
      <c r="ICO32" s="41"/>
      <c r="ICP32" s="41"/>
      <c r="ICQ32" s="41"/>
      <c r="ICR32" s="41"/>
      <c r="ICS32" s="41"/>
      <c r="ICT32" s="41"/>
      <c r="ICU32" s="41"/>
      <c r="ICV32" s="41"/>
      <c r="ICW32" s="41"/>
      <c r="ICX32" s="41"/>
      <c r="ICY32" s="41"/>
      <c r="ICZ32" s="41"/>
      <c r="IDA32" s="41"/>
      <c r="IDB32" s="41"/>
      <c r="IDC32" s="41"/>
      <c r="IDD32" s="41"/>
      <c r="IDE32" s="41"/>
      <c r="IDF32" s="41"/>
      <c r="IDG32" s="41"/>
      <c r="IDH32" s="41"/>
      <c r="IDI32" s="41"/>
      <c r="IDJ32" s="41"/>
      <c r="IDK32" s="41"/>
      <c r="IDL32" s="41"/>
      <c r="IDM32" s="41"/>
      <c r="IDN32" s="41"/>
      <c r="IDO32" s="41"/>
      <c r="IDP32" s="41"/>
      <c r="IDQ32" s="41"/>
      <c r="IDR32" s="41"/>
      <c r="IDS32" s="41"/>
      <c r="IDT32" s="41"/>
      <c r="IDU32" s="41"/>
      <c r="IDV32" s="41"/>
      <c r="IDW32" s="41"/>
      <c r="IDX32" s="41"/>
      <c r="IDY32" s="41"/>
      <c r="IDZ32" s="41"/>
      <c r="IEA32" s="41"/>
      <c r="IEB32" s="41"/>
      <c r="IEC32" s="41"/>
      <c r="IED32" s="41"/>
      <c r="IEE32" s="41"/>
      <c r="IEF32" s="41"/>
      <c r="IEG32" s="41"/>
      <c r="IEH32" s="41"/>
      <c r="IEI32" s="41"/>
      <c r="IEJ32" s="41"/>
      <c r="IEK32" s="41"/>
      <c r="IEL32" s="41"/>
      <c r="IEM32" s="41"/>
      <c r="IEN32" s="41"/>
      <c r="IEO32" s="41"/>
      <c r="IEP32" s="41"/>
      <c r="IEQ32" s="41"/>
      <c r="IER32" s="41"/>
      <c r="IES32" s="41"/>
      <c r="IET32" s="41"/>
      <c r="IEU32" s="41"/>
      <c r="IEV32" s="41"/>
      <c r="IEW32" s="41"/>
      <c r="IEX32" s="41"/>
      <c r="IEY32" s="41"/>
      <c r="IEZ32" s="41"/>
      <c r="IFA32" s="41"/>
      <c r="IFB32" s="41"/>
      <c r="IFC32" s="41"/>
      <c r="IFD32" s="41"/>
      <c r="IFE32" s="41"/>
      <c r="IFF32" s="41"/>
      <c r="IFG32" s="41"/>
      <c r="IFH32" s="41"/>
      <c r="IFI32" s="41"/>
      <c r="IFJ32" s="41"/>
      <c r="IFK32" s="41"/>
      <c r="IFL32" s="41"/>
      <c r="IFM32" s="41"/>
      <c r="IFN32" s="41"/>
      <c r="IFO32" s="41"/>
      <c r="IFP32" s="41"/>
      <c r="IFQ32" s="41"/>
      <c r="IFR32" s="41"/>
      <c r="IFS32" s="41"/>
      <c r="IFT32" s="41"/>
      <c r="IFU32" s="41"/>
      <c r="IFV32" s="41"/>
      <c r="IFW32" s="41"/>
      <c r="IFX32" s="41"/>
      <c r="IFY32" s="41"/>
      <c r="IFZ32" s="41"/>
      <c r="IGA32" s="41"/>
      <c r="IGB32" s="41"/>
      <c r="IGC32" s="41"/>
      <c r="IGD32" s="41"/>
      <c r="IGE32" s="41"/>
      <c r="IGF32" s="41"/>
      <c r="IGG32" s="41"/>
      <c r="IGH32" s="41"/>
      <c r="IGI32" s="41"/>
      <c r="IGJ32" s="41"/>
      <c r="IGK32" s="41"/>
      <c r="IGL32" s="41"/>
      <c r="IGM32" s="41"/>
      <c r="IGN32" s="41"/>
      <c r="IGO32" s="41"/>
      <c r="IGP32" s="41"/>
      <c r="IGQ32" s="41"/>
      <c r="IGR32" s="41"/>
      <c r="IGS32" s="41"/>
      <c r="IGT32" s="41"/>
      <c r="IGU32" s="41"/>
      <c r="IGV32" s="41"/>
      <c r="IGW32" s="41"/>
      <c r="IGX32" s="41"/>
      <c r="IGY32" s="41"/>
      <c r="IGZ32" s="41"/>
      <c r="IHA32" s="41"/>
      <c r="IHB32" s="41"/>
      <c r="IHC32" s="41"/>
      <c r="IHD32" s="41"/>
      <c r="IHE32" s="41"/>
      <c r="IHF32" s="41"/>
      <c r="IHG32" s="41"/>
      <c r="IHH32" s="41"/>
      <c r="IHI32" s="41"/>
      <c r="IHJ32" s="41"/>
      <c r="IHK32" s="41"/>
      <c r="IHL32" s="41"/>
      <c r="IHM32" s="41"/>
      <c r="IHN32" s="41"/>
      <c r="IHO32" s="41"/>
      <c r="IHP32" s="41"/>
      <c r="IHQ32" s="41"/>
      <c r="IHR32" s="41"/>
      <c r="IHS32" s="41"/>
      <c r="IHT32" s="41"/>
      <c r="IHU32" s="41"/>
      <c r="IHV32" s="41"/>
      <c r="IHW32" s="41"/>
      <c r="IHX32" s="41"/>
      <c r="IHY32" s="41"/>
      <c r="IHZ32" s="41"/>
      <c r="IIA32" s="41"/>
      <c r="IIB32" s="41"/>
      <c r="IIC32" s="41"/>
      <c r="IID32" s="41"/>
      <c r="IIE32" s="41"/>
      <c r="IIF32" s="41"/>
      <c r="IIG32" s="41"/>
      <c r="IIH32" s="41"/>
      <c r="III32" s="41"/>
      <c r="IIJ32" s="41"/>
      <c r="IIK32" s="41"/>
      <c r="IIL32" s="41"/>
      <c r="IIM32" s="41"/>
      <c r="IIN32" s="41"/>
      <c r="IIO32" s="41"/>
      <c r="IIP32" s="41"/>
      <c r="IIQ32" s="41"/>
      <c r="IIR32" s="41"/>
      <c r="IIS32" s="41"/>
      <c r="IIT32" s="41"/>
      <c r="IIU32" s="41"/>
      <c r="IIV32" s="41"/>
      <c r="IIW32" s="41"/>
      <c r="IIX32" s="41"/>
      <c r="IIY32" s="41"/>
      <c r="IIZ32" s="41"/>
      <c r="IJA32" s="41"/>
      <c r="IJB32" s="41"/>
      <c r="IJC32" s="41"/>
      <c r="IJD32" s="41"/>
      <c r="IJE32" s="41"/>
      <c r="IJF32" s="41"/>
      <c r="IJG32" s="41"/>
      <c r="IJH32" s="41"/>
      <c r="IJI32" s="41"/>
      <c r="IJJ32" s="41"/>
      <c r="IJK32" s="41"/>
      <c r="IJL32" s="41"/>
      <c r="IJM32" s="41"/>
      <c r="IJN32" s="41"/>
      <c r="IJO32" s="41"/>
      <c r="IJP32" s="41"/>
      <c r="IJQ32" s="41"/>
      <c r="IJR32" s="41"/>
      <c r="IJS32" s="41"/>
      <c r="IJT32" s="41"/>
      <c r="IJU32" s="41"/>
      <c r="IJV32" s="41"/>
      <c r="IJW32" s="41"/>
      <c r="IJX32" s="41"/>
      <c r="IJY32" s="41"/>
      <c r="IJZ32" s="41"/>
      <c r="IKA32" s="41"/>
      <c r="IKB32" s="41"/>
      <c r="IKC32" s="41"/>
      <c r="IKD32" s="41"/>
      <c r="IKE32" s="41"/>
      <c r="IKF32" s="41"/>
      <c r="IKG32" s="41"/>
      <c r="IKH32" s="41"/>
      <c r="IKI32" s="41"/>
      <c r="IKJ32" s="41"/>
      <c r="IKK32" s="41"/>
      <c r="IKL32" s="41"/>
      <c r="IKM32" s="41"/>
      <c r="IKN32" s="41"/>
      <c r="IKO32" s="41"/>
      <c r="IKP32" s="41"/>
      <c r="IKQ32" s="41"/>
      <c r="IKR32" s="41"/>
      <c r="IKS32" s="41"/>
      <c r="IKT32" s="41"/>
      <c r="IKU32" s="41"/>
      <c r="IKV32" s="41"/>
      <c r="IKW32" s="41"/>
      <c r="IKX32" s="41"/>
      <c r="IKY32" s="41"/>
      <c r="IKZ32" s="41"/>
      <c r="ILA32" s="41"/>
      <c r="ILB32" s="41"/>
      <c r="ILC32" s="41"/>
      <c r="ILD32" s="41"/>
      <c r="ILE32" s="41"/>
      <c r="ILF32" s="41"/>
      <c r="ILG32" s="41"/>
      <c r="ILH32" s="41"/>
      <c r="ILI32" s="41"/>
      <c r="ILJ32" s="41"/>
      <c r="ILK32" s="41"/>
      <c r="ILL32" s="41"/>
      <c r="ILM32" s="41"/>
      <c r="ILN32" s="41"/>
      <c r="ILO32" s="41"/>
      <c r="ILP32" s="41"/>
      <c r="ILQ32" s="41"/>
      <c r="ILR32" s="41"/>
      <c r="ILS32" s="41"/>
      <c r="ILT32" s="41"/>
      <c r="ILU32" s="41"/>
      <c r="ILV32" s="41"/>
      <c r="ILW32" s="41"/>
      <c r="ILX32" s="41"/>
      <c r="ILY32" s="41"/>
      <c r="ILZ32" s="41"/>
      <c r="IMA32" s="41"/>
      <c r="IMB32" s="41"/>
      <c r="IMC32" s="41"/>
      <c r="IMD32" s="41"/>
      <c r="IME32" s="41"/>
      <c r="IMF32" s="41"/>
      <c r="IMG32" s="41"/>
      <c r="IMH32" s="41"/>
      <c r="IMI32" s="41"/>
      <c r="IMJ32" s="41"/>
      <c r="IMK32" s="41"/>
      <c r="IML32" s="41"/>
      <c r="IMM32" s="41"/>
      <c r="IMN32" s="41"/>
      <c r="IMO32" s="41"/>
      <c r="IMP32" s="41"/>
      <c r="IMQ32" s="41"/>
      <c r="IMR32" s="41"/>
      <c r="IMS32" s="41"/>
      <c r="IMT32" s="41"/>
      <c r="IMU32" s="41"/>
      <c r="IMV32" s="41"/>
      <c r="IMW32" s="41"/>
      <c r="IMX32" s="41"/>
      <c r="IMY32" s="41"/>
      <c r="IMZ32" s="41"/>
      <c r="INA32" s="41"/>
      <c r="INB32" s="41"/>
      <c r="INC32" s="41"/>
      <c r="IND32" s="41"/>
      <c r="INE32" s="41"/>
      <c r="INF32" s="41"/>
      <c r="ING32" s="41"/>
      <c r="INH32" s="41"/>
      <c r="INI32" s="41"/>
      <c r="INJ32" s="41"/>
      <c r="INK32" s="41"/>
      <c r="INL32" s="41"/>
      <c r="INM32" s="41"/>
      <c r="INN32" s="41"/>
      <c r="INO32" s="41"/>
      <c r="INP32" s="41"/>
      <c r="INQ32" s="41"/>
      <c r="INR32" s="41"/>
      <c r="INS32" s="41"/>
      <c r="INT32" s="41"/>
      <c r="INU32" s="41"/>
      <c r="INV32" s="41"/>
      <c r="INW32" s="41"/>
      <c r="INX32" s="41"/>
      <c r="INY32" s="41"/>
      <c r="INZ32" s="41"/>
      <c r="IOA32" s="41"/>
      <c r="IOB32" s="41"/>
      <c r="IOC32" s="41"/>
      <c r="IOD32" s="41"/>
      <c r="IOE32" s="41"/>
      <c r="IOF32" s="41"/>
      <c r="IOG32" s="41"/>
      <c r="IOH32" s="41"/>
      <c r="IOI32" s="41"/>
      <c r="IOJ32" s="41"/>
      <c r="IOK32" s="41"/>
      <c r="IOL32" s="41"/>
      <c r="IOM32" s="41"/>
      <c r="ION32" s="41"/>
      <c r="IOO32" s="41"/>
      <c r="IOP32" s="41"/>
      <c r="IOQ32" s="41"/>
      <c r="IOR32" s="41"/>
      <c r="IOS32" s="41"/>
      <c r="IOT32" s="41"/>
      <c r="IOU32" s="41"/>
      <c r="IOV32" s="41"/>
      <c r="IOW32" s="41"/>
      <c r="IOX32" s="41"/>
      <c r="IOY32" s="41"/>
      <c r="IOZ32" s="41"/>
      <c r="IPA32" s="41"/>
      <c r="IPB32" s="41"/>
      <c r="IPC32" s="41"/>
      <c r="IPD32" s="41"/>
      <c r="IPE32" s="41"/>
      <c r="IPF32" s="41"/>
      <c r="IPG32" s="41"/>
      <c r="IPH32" s="41"/>
      <c r="IPI32" s="41"/>
      <c r="IPJ32" s="41"/>
      <c r="IPK32" s="41"/>
      <c r="IPL32" s="41"/>
      <c r="IPM32" s="41"/>
      <c r="IPN32" s="41"/>
      <c r="IPO32" s="41"/>
      <c r="IPP32" s="41"/>
      <c r="IPQ32" s="41"/>
      <c r="IPR32" s="41"/>
      <c r="IPS32" s="41"/>
      <c r="IPT32" s="41"/>
      <c r="IPU32" s="41"/>
      <c r="IPV32" s="41"/>
      <c r="IPW32" s="41"/>
      <c r="IPX32" s="41"/>
      <c r="IPY32" s="41"/>
      <c r="IPZ32" s="41"/>
      <c r="IQA32" s="41"/>
      <c r="IQB32" s="41"/>
      <c r="IQC32" s="41"/>
      <c r="IQD32" s="41"/>
      <c r="IQE32" s="41"/>
      <c r="IQF32" s="41"/>
      <c r="IQG32" s="41"/>
      <c r="IQH32" s="41"/>
      <c r="IQI32" s="41"/>
      <c r="IQJ32" s="41"/>
      <c r="IQK32" s="41"/>
      <c r="IQL32" s="41"/>
      <c r="IQM32" s="41"/>
      <c r="IQN32" s="41"/>
      <c r="IQO32" s="41"/>
      <c r="IQP32" s="41"/>
      <c r="IQQ32" s="41"/>
      <c r="IQR32" s="41"/>
      <c r="IQS32" s="41"/>
      <c r="IQT32" s="41"/>
      <c r="IQU32" s="41"/>
      <c r="IQV32" s="41"/>
      <c r="IQW32" s="41"/>
      <c r="IQX32" s="41"/>
      <c r="IQY32" s="41"/>
      <c r="IQZ32" s="41"/>
      <c r="IRA32" s="41"/>
      <c r="IRB32" s="41"/>
      <c r="IRC32" s="41"/>
      <c r="IRD32" s="41"/>
      <c r="IRE32" s="41"/>
      <c r="IRF32" s="41"/>
      <c r="IRG32" s="41"/>
      <c r="IRH32" s="41"/>
      <c r="IRI32" s="41"/>
      <c r="IRJ32" s="41"/>
      <c r="IRK32" s="41"/>
      <c r="IRL32" s="41"/>
      <c r="IRM32" s="41"/>
      <c r="IRN32" s="41"/>
      <c r="IRO32" s="41"/>
      <c r="IRP32" s="41"/>
      <c r="IRQ32" s="41"/>
      <c r="IRR32" s="41"/>
      <c r="IRS32" s="41"/>
      <c r="IRT32" s="41"/>
      <c r="IRU32" s="41"/>
      <c r="IRV32" s="41"/>
      <c r="IRW32" s="41"/>
      <c r="IRX32" s="41"/>
      <c r="IRY32" s="41"/>
      <c r="IRZ32" s="41"/>
      <c r="ISA32" s="41"/>
      <c r="ISB32" s="41"/>
      <c r="ISC32" s="41"/>
      <c r="ISD32" s="41"/>
      <c r="ISE32" s="41"/>
      <c r="ISF32" s="41"/>
      <c r="ISG32" s="41"/>
      <c r="ISH32" s="41"/>
      <c r="ISI32" s="41"/>
      <c r="ISJ32" s="41"/>
      <c r="ISK32" s="41"/>
      <c r="ISL32" s="41"/>
      <c r="ISM32" s="41"/>
      <c r="ISN32" s="41"/>
      <c r="ISO32" s="41"/>
      <c r="ISP32" s="41"/>
      <c r="ISQ32" s="41"/>
      <c r="ISR32" s="41"/>
      <c r="ISS32" s="41"/>
      <c r="IST32" s="41"/>
      <c r="ISU32" s="41"/>
      <c r="ISV32" s="41"/>
      <c r="ISW32" s="41"/>
      <c r="ISX32" s="41"/>
      <c r="ISY32" s="41"/>
      <c r="ISZ32" s="41"/>
      <c r="ITA32" s="41"/>
      <c r="ITB32" s="41"/>
      <c r="ITC32" s="41"/>
      <c r="ITD32" s="41"/>
      <c r="ITE32" s="41"/>
      <c r="ITF32" s="41"/>
      <c r="ITG32" s="41"/>
      <c r="ITH32" s="41"/>
      <c r="ITI32" s="41"/>
      <c r="ITJ32" s="41"/>
      <c r="ITK32" s="41"/>
      <c r="ITL32" s="41"/>
      <c r="ITM32" s="41"/>
      <c r="ITN32" s="41"/>
      <c r="ITO32" s="41"/>
      <c r="ITP32" s="41"/>
      <c r="ITQ32" s="41"/>
      <c r="ITR32" s="41"/>
      <c r="ITS32" s="41"/>
      <c r="ITT32" s="41"/>
      <c r="ITU32" s="41"/>
      <c r="ITV32" s="41"/>
      <c r="ITW32" s="41"/>
      <c r="ITX32" s="41"/>
      <c r="ITY32" s="41"/>
      <c r="ITZ32" s="41"/>
      <c r="IUA32" s="41"/>
      <c r="IUB32" s="41"/>
      <c r="IUC32" s="41"/>
      <c r="IUD32" s="41"/>
      <c r="IUE32" s="41"/>
      <c r="IUF32" s="41"/>
      <c r="IUG32" s="41"/>
      <c r="IUH32" s="41"/>
      <c r="IUI32" s="41"/>
      <c r="IUJ32" s="41"/>
      <c r="IUK32" s="41"/>
      <c r="IUL32" s="41"/>
      <c r="IUM32" s="41"/>
      <c r="IUN32" s="41"/>
      <c r="IUO32" s="41"/>
      <c r="IUP32" s="41"/>
      <c r="IUQ32" s="41"/>
      <c r="IUR32" s="41"/>
      <c r="IUS32" s="41"/>
      <c r="IUT32" s="41"/>
      <c r="IUU32" s="41"/>
      <c r="IUV32" s="41"/>
      <c r="IUW32" s="41"/>
      <c r="IUX32" s="41"/>
      <c r="IUY32" s="41"/>
      <c r="IUZ32" s="41"/>
      <c r="IVA32" s="41"/>
      <c r="IVB32" s="41"/>
      <c r="IVC32" s="41"/>
      <c r="IVD32" s="41"/>
      <c r="IVE32" s="41"/>
      <c r="IVF32" s="41"/>
      <c r="IVG32" s="41"/>
      <c r="IVH32" s="41"/>
      <c r="IVI32" s="41"/>
      <c r="IVJ32" s="41"/>
      <c r="IVK32" s="41"/>
      <c r="IVL32" s="41"/>
      <c r="IVM32" s="41"/>
      <c r="IVN32" s="41"/>
      <c r="IVO32" s="41"/>
      <c r="IVP32" s="41"/>
      <c r="IVQ32" s="41"/>
      <c r="IVR32" s="41"/>
      <c r="IVS32" s="41"/>
      <c r="IVT32" s="41"/>
      <c r="IVU32" s="41"/>
      <c r="IVV32" s="41"/>
      <c r="IVW32" s="41"/>
      <c r="IVX32" s="41"/>
      <c r="IVY32" s="41"/>
      <c r="IVZ32" s="41"/>
      <c r="IWA32" s="41"/>
      <c r="IWB32" s="41"/>
      <c r="IWC32" s="41"/>
      <c r="IWD32" s="41"/>
      <c r="IWE32" s="41"/>
      <c r="IWF32" s="41"/>
      <c r="IWG32" s="41"/>
      <c r="IWH32" s="41"/>
      <c r="IWI32" s="41"/>
      <c r="IWJ32" s="41"/>
      <c r="IWK32" s="41"/>
      <c r="IWL32" s="41"/>
      <c r="IWM32" s="41"/>
      <c r="IWN32" s="41"/>
      <c r="IWO32" s="41"/>
      <c r="IWP32" s="41"/>
      <c r="IWQ32" s="41"/>
      <c r="IWR32" s="41"/>
      <c r="IWS32" s="41"/>
      <c r="IWT32" s="41"/>
      <c r="IWU32" s="41"/>
      <c r="IWV32" s="41"/>
      <c r="IWW32" s="41"/>
      <c r="IWX32" s="41"/>
      <c r="IWY32" s="41"/>
      <c r="IWZ32" s="41"/>
      <c r="IXA32" s="41"/>
      <c r="IXB32" s="41"/>
      <c r="IXC32" s="41"/>
      <c r="IXD32" s="41"/>
      <c r="IXE32" s="41"/>
      <c r="IXF32" s="41"/>
      <c r="IXG32" s="41"/>
      <c r="IXH32" s="41"/>
      <c r="IXI32" s="41"/>
      <c r="IXJ32" s="41"/>
      <c r="IXK32" s="41"/>
      <c r="IXL32" s="41"/>
      <c r="IXM32" s="41"/>
      <c r="IXN32" s="41"/>
      <c r="IXO32" s="41"/>
      <c r="IXP32" s="41"/>
      <c r="IXQ32" s="41"/>
      <c r="IXR32" s="41"/>
      <c r="IXS32" s="41"/>
      <c r="IXT32" s="41"/>
      <c r="IXU32" s="41"/>
      <c r="IXV32" s="41"/>
      <c r="IXW32" s="41"/>
      <c r="IXX32" s="41"/>
      <c r="IXY32" s="41"/>
      <c r="IXZ32" s="41"/>
      <c r="IYA32" s="41"/>
      <c r="IYB32" s="41"/>
      <c r="IYC32" s="41"/>
      <c r="IYD32" s="41"/>
      <c r="IYE32" s="41"/>
      <c r="IYF32" s="41"/>
      <c r="IYG32" s="41"/>
      <c r="IYH32" s="41"/>
      <c r="IYI32" s="41"/>
      <c r="IYJ32" s="41"/>
      <c r="IYK32" s="41"/>
      <c r="IYL32" s="41"/>
      <c r="IYM32" s="41"/>
      <c r="IYN32" s="41"/>
      <c r="IYO32" s="41"/>
      <c r="IYP32" s="41"/>
      <c r="IYQ32" s="41"/>
      <c r="IYR32" s="41"/>
      <c r="IYS32" s="41"/>
      <c r="IYT32" s="41"/>
      <c r="IYU32" s="41"/>
      <c r="IYV32" s="41"/>
      <c r="IYW32" s="41"/>
      <c r="IYX32" s="41"/>
      <c r="IYY32" s="41"/>
      <c r="IYZ32" s="41"/>
      <c r="IZA32" s="41"/>
      <c r="IZB32" s="41"/>
      <c r="IZC32" s="41"/>
      <c r="IZD32" s="41"/>
      <c r="IZE32" s="41"/>
      <c r="IZF32" s="41"/>
      <c r="IZG32" s="41"/>
      <c r="IZH32" s="41"/>
      <c r="IZI32" s="41"/>
      <c r="IZJ32" s="41"/>
      <c r="IZK32" s="41"/>
      <c r="IZL32" s="41"/>
      <c r="IZM32" s="41"/>
      <c r="IZN32" s="41"/>
      <c r="IZO32" s="41"/>
      <c r="IZP32" s="41"/>
      <c r="IZQ32" s="41"/>
      <c r="IZR32" s="41"/>
      <c r="IZS32" s="41"/>
      <c r="IZT32" s="41"/>
      <c r="IZU32" s="41"/>
      <c r="IZV32" s="41"/>
      <c r="IZW32" s="41"/>
      <c r="IZX32" s="41"/>
      <c r="IZY32" s="41"/>
      <c r="IZZ32" s="41"/>
      <c r="JAA32" s="41"/>
      <c r="JAB32" s="41"/>
      <c r="JAC32" s="41"/>
      <c r="JAD32" s="41"/>
      <c r="JAE32" s="41"/>
      <c r="JAF32" s="41"/>
      <c r="JAG32" s="41"/>
      <c r="JAH32" s="41"/>
      <c r="JAI32" s="41"/>
      <c r="JAJ32" s="41"/>
      <c r="JAK32" s="41"/>
      <c r="JAL32" s="41"/>
      <c r="JAM32" s="41"/>
      <c r="JAN32" s="41"/>
      <c r="JAO32" s="41"/>
      <c r="JAP32" s="41"/>
      <c r="JAQ32" s="41"/>
      <c r="JAR32" s="41"/>
      <c r="JAS32" s="41"/>
      <c r="JAT32" s="41"/>
      <c r="JAU32" s="41"/>
      <c r="JAV32" s="41"/>
      <c r="JAW32" s="41"/>
      <c r="JAX32" s="41"/>
      <c r="JAY32" s="41"/>
      <c r="JAZ32" s="41"/>
      <c r="JBA32" s="41"/>
      <c r="JBB32" s="41"/>
      <c r="JBC32" s="41"/>
      <c r="JBD32" s="41"/>
      <c r="JBE32" s="41"/>
      <c r="JBF32" s="41"/>
      <c r="JBG32" s="41"/>
      <c r="JBH32" s="41"/>
      <c r="JBI32" s="41"/>
      <c r="JBJ32" s="41"/>
      <c r="JBK32" s="41"/>
      <c r="JBL32" s="41"/>
      <c r="JBM32" s="41"/>
      <c r="JBN32" s="41"/>
      <c r="JBO32" s="41"/>
      <c r="JBP32" s="41"/>
      <c r="JBQ32" s="41"/>
      <c r="JBR32" s="41"/>
      <c r="JBS32" s="41"/>
      <c r="JBT32" s="41"/>
      <c r="JBU32" s="41"/>
      <c r="JBV32" s="41"/>
      <c r="JBW32" s="41"/>
      <c r="JBX32" s="41"/>
      <c r="JBY32" s="41"/>
      <c r="JBZ32" s="41"/>
      <c r="JCA32" s="41"/>
      <c r="JCB32" s="41"/>
      <c r="JCC32" s="41"/>
      <c r="JCD32" s="41"/>
      <c r="JCE32" s="41"/>
      <c r="JCF32" s="41"/>
      <c r="JCG32" s="41"/>
      <c r="JCH32" s="41"/>
      <c r="JCI32" s="41"/>
      <c r="JCJ32" s="41"/>
      <c r="JCK32" s="41"/>
      <c r="JCL32" s="41"/>
      <c r="JCM32" s="41"/>
      <c r="JCN32" s="41"/>
      <c r="JCO32" s="41"/>
      <c r="JCP32" s="41"/>
      <c r="JCQ32" s="41"/>
      <c r="JCR32" s="41"/>
      <c r="JCS32" s="41"/>
      <c r="JCT32" s="41"/>
      <c r="JCU32" s="41"/>
      <c r="JCV32" s="41"/>
      <c r="JCW32" s="41"/>
      <c r="JCX32" s="41"/>
      <c r="JCY32" s="41"/>
      <c r="JCZ32" s="41"/>
      <c r="JDA32" s="41"/>
      <c r="JDB32" s="41"/>
      <c r="JDC32" s="41"/>
      <c r="JDD32" s="41"/>
      <c r="JDE32" s="41"/>
      <c r="JDF32" s="41"/>
      <c r="JDG32" s="41"/>
      <c r="JDH32" s="41"/>
      <c r="JDI32" s="41"/>
      <c r="JDJ32" s="41"/>
      <c r="JDK32" s="41"/>
      <c r="JDL32" s="41"/>
      <c r="JDM32" s="41"/>
      <c r="JDN32" s="41"/>
      <c r="JDO32" s="41"/>
      <c r="JDP32" s="41"/>
      <c r="JDQ32" s="41"/>
      <c r="JDR32" s="41"/>
      <c r="JDS32" s="41"/>
      <c r="JDT32" s="41"/>
      <c r="JDU32" s="41"/>
      <c r="JDV32" s="41"/>
      <c r="JDW32" s="41"/>
      <c r="JDX32" s="41"/>
      <c r="JDY32" s="41"/>
      <c r="JDZ32" s="41"/>
      <c r="JEA32" s="41"/>
      <c r="JEB32" s="41"/>
      <c r="JEC32" s="41"/>
      <c r="JED32" s="41"/>
      <c r="JEE32" s="41"/>
      <c r="JEF32" s="41"/>
      <c r="JEG32" s="41"/>
      <c r="JEH32" s="41"/>
      <c r="JEI32" s="41"/>
      <c r="JEJ32" s="41"/>
      <c r="JEK32" s="41"/>
      <c r="JEL32" s="41"/>
      <c r="JEM32" s="41"/>
      <c r="JEN32" s="41"/>
      <c r="JEO32" s="41"/>
      <c r="JEP32" s="41"/>
      <c r="JEQ32" s="41"/>
      <c r="JER32" s="41"/>
      <c r="JES32" s="41"/>
      <c r="JET32" s="41"/>
      <c r="JEU32" s="41"/>
      <c r="JEV32" s="41"/>
      <c r="JEW32" s="41"/>
      <c r="JEX32" s="41"/>
      <c r="JEY32" s="41"/>
      <c r="JEZ32" s="41"/>
      <c r="JFA32" s="41"/>
      <c r="JFB32" s="41"/>
      <c r="JFC32" s="41"/>
      <c r="JFD32" s="41"/>
      <c r="JFE32" s="41"/>
      <c r="JFF32" s="41"/>
      <c r="JFG32" s="41"/>
      <c r="JFH32" s="41"/>
      <c r="JFI32" s="41"/>
      <c r="JFJ32" s="41"/>
      <c r="JFK32" s="41"/>
      <c r="JFL32" s="41"/>
      <c r="JFM32" s="41"/>
      <c r="JFN32" s="41"/>
      <c r="JFO32" s="41"/>
      <c r="JFP32" s="41"/>
      <c r="JFQ32" s="41"/>
      <c r="JFR32" s="41"/>
      <c r="JFS32" s="41"/>
      <c r="JFT32" s="41"/>
      <c r="JFU32" s="41"/>
      <c r="JFV32" s="41"/>
      <c r="JFW32" s="41"/>
      <c r="JFX32" s="41"/>
      <c r="JFY32" s="41"/>
      <c r="JFZ32" s="41"/>
      <c r="JGA32" s="41"/>
      <c r="JGB32" s="41"/>
      <c r="JGC32" s="41"/>
      <c r="JGD32" s="41"/>
      <c r="JGE32" s="41"/>
      <c r="JGF32" s="41"/>
      <c r="JGG32" s="41"/>
      <c r="JGH32" s="41"/>
      <c r="JGI32" s="41"/>
      <c r="JGJ32" s="41"/>
      <c r="JGK32" s="41"/>
      <c r="JGL32" s="41"/>
      <c r="JGM32" s="41"/>
      <c r="JGN32" s="41"/>
      <c r="JGO32" s="41"/>
      <c r="JGP32" s="41"/>
      <c r="JGQ32" s="41"/>
      <c r="JGR32" s="41"/>
      <c r="JGS32" s="41"/>
      <c r="JGT32" s="41"/>
      <c r="JGU32" s="41"/>
      <c r="JGV32" s="41"/>
      <c r="JGW32" s="41"/>
      <c r="JGX32" s="41"/>
      <c r="JGY32" s="41"/>
      <c r="JGZ32" s="41"/>
      <c r="JHA32" s="41"/>
      <c r="JHB32" s="41"/>
      <c r="JHC32" s="41"/>
      <c r="JHD32" s="41"/>
      <c r="JHE32" s="41"/>
      <c r="JHF32" s="41"/>
      <c r="JHG32" s="41"/>
      <c r="JHH32" s="41"/>
      <c r="JHI32" s="41"/>
      <c r="JHJ32" s="41"/>
      <c r="JHK32" s="41"/>
      <c r="JHL32" s="41"/>
      <c r="JHM32" s="41"/>
      <c r="JHN32" s="41"/>
      <c r="JHO32" s="41"/>
      <c r="JHP32" s="41"/>
      <c r="JHQ32" s="41"/>
      <c r="JHR32" s="41"/>
      <c r="JHS32" s="41"/>
      <c r="JHT32" s="41"/>
      <c r="JHU32" s="41"/>
      <c r="JHV32" s="41"/>
      <c r="JHW32" s="41"/>
      <c r="JHX32" s="41"/>
      <c r="JHY32" s="41"/>
      <c r="JHZ32" s="41"/>
      <c r="JIA32" s="41"/>
      <c r="JIB32" s="41"/>
      <c r="JIC32" s="41"/>
      <c r="JID32" s="41"/>
      <c r="JIE32" s="41"/>
      <c r="JIF32" s="41"/>
      <c r="JIG32" s="41"/>
      <c r="JIH32" s="41"/>
      <c r="JII32" s="41"/>
      <c r="JIJ32" s="41"/>
      <c r="JIK32" s="41"/>
      <c r="JIL32" s="41"/>
      <c r="JIM32" s="41"/>
      <c r="JIN32" s="41"/>
      <c r="JIO32" s="41"/>
      <c r="JIP32" s="41"/>
      <c r="JIQ32" s="41"/>
      <c r="JIR32" s="41"/>
      <c r="JIS32" s="41"/>
      <c r="JIT32" s="41"/>
      <c r="JIU32" s="41"/>
      <c r="JIV32" s="41"/>
      <c r="JIW32" s="41"/>
      <c r="JIX32" s="41"/>
      <c r="JIY32" s="41"/>
      <c r="JIZ32" s="41"/>
      <c r="JJA32" s="41"/>
      <c r="JJB32" s="41"/>
      <c r="JJC32" s="41"/>
      <c r="JJD32" s="41"/>
      <c r="JJE32" s="41"/>
      <c r="JJF32" s="41"/>
      <c r="JJG32" s="41"/>
      <c r="JJH32" s="41"/>
      <c r="JJI32" s="41"/>
      <c r="JJJ32" s="41"/>
      <c r="JJK32" s="41"/>
      <c r="JJL32" s="41"/>
      <c r="JJM32" s="41"/>
      <c r="JJN32" s="41"/>
      <c r="JJO32" s="41"/>
      <c r="JJP32" s="41"/>
      <c r="JJQ32" s="41"/>
      <c r="JJR32" s="41"/>
      <c r="JJS32" s="41"/>
      <c r="JJT32" s="41"/>
      <c r="JJU32" s="41"/>
      <c r="JJV32" s="41"/>
      <c r="JJW32" s="41"/>
      <c r="JJX32" s="41"/>
      <c r="JJY32" s="41"/>
      <c r="JJZ32" s="41"/>
      <c r="JKA32" s="41"/>
      <c r="JKB32" s="41"/>
      <c r="JKC32" s="41"/>
      <c r="JKD32" s="41"/>
      <c r="JKE32" s="41"/>
      <c r="JKF32" s="41"/>
      <c r="JKG32" s="41"/>
      <c r="JKH32" s="41"/>
      <c r="JKI32" s="41"/>
      <c r="JKJ32" s="41"/>
      <c r="JKK32" s="41"/>
      <c r="JKL32" s="41"/>
      <c r="JKM32" s="41"/>
      <c r="JKN32" s="41"/>
      <c r="JKO32" s="41"/>
      <c r="JKP32" s="41"/>
      <c r="JKQ32" s="41"/>
      <c r="JKR32" s="41"/>
      <c r="JKS32" s="41"/>
      <c r="JKT32" s="41"/>
      <c r="JKU32" s="41"/>
      <c r="JKV32" s="41"/>
      <c r="JKW32" s="41"/>
      <c r="JKX32" s="41"/>
      <c r="JKY32" s="41"/>
      <c r="JKZ32" s="41"/>
      <c r="JLA32" s="41"/>
      <c r="JLB32" s="41"/>
      <c r="JLC32" s="41"/>
      <c r="JLD32" s="41"/>
      <c r="JLE32" s="41"/>
      <c r="JLF32" s="41"/>
      <c r="JLG32" s="41"/>
      <c r="JLH32" s="41"/>
      <c r="JLI32" s="41"/>
      <c r="JLJ32" s="41"/>
      <c r="JLK32" s="41"/>
      <c r="JLL32" s="41"/>
      <c r="JLM32" s="41"/>
      <c r="JLN32" s="41"/>
      <c r="JLO32" s="41"/>
      <c r="JLP32" s="41"/>
      <c r="JLQ32" s="41"/>
      <c r="JLR32" s="41"/>
      <c r="JLS32" s="41"/>
      <c r="JLT32" s="41"/>
      <c r="JLU32" s="41"/>
      <c r="JLV32" s="41"/>
      <c r="JLW32" s="41"/>
      <c r="JLX32" s="41"/>
      <c r="JLY32" s="41"/>
      <c r="JLZ32" s="41"/>
      <c r="JMA32" s="41"/>
      <c r="JMB32" s="41"/>
      <c r="JMC32" s="41"/>
      <c r="JMD32" s="41"/>
      <c r="JME32" s="41"/>
      <c r="JMF32" s="41"/>
      <c r="JMG32" s="41"/>
      <c r="JMH32" s="41"/>
      <c r="JMI32" s="41"/>
      <c r="JMJ32" s="41"/>
      <c r="JMK32" s="41"/>
      <c r="JML32" s="41"/>
      <c r="JMM32" s="41"/>
      <c r="JMN32" s="41"/>
      <c r="JMO32" s="41"/>
      <c r="JMP32" s="41"/>
      <c r="JMQ32" s="41"/>
      <c r="JMR32" s="41"/>
      <c r="JMS32" s="41"/>
      <c r="JMT32" s="41"/>
      <c r="JMU32" s="41"/>
      <c r="JMV32" s="41"/>
      <c r="JMW32" s="41"/>
      <c r="JMX32" s="41"/>
      <c r="JMY32" s="41"/>
      <c r="JMZ32" s="41"/>
      <c r="JNA32" s="41"/>
      <c r="JNB32" s="41"/>
      <c r="JNC32" s="41"/>
      <c r="JND32" s="41"/>
      <c r="JNE32" s="41"/>
      <c r="JNF32" s="41"/>
      <c r="JNG32" s="41"/>
      <c r="JNH32" s="41"/>
      <c r="JNI32" s="41"/>
      <c r="JNJ32" s="41"/>
      <c r="JNK32" s="41"/>
      <c r="JNL32" s="41"/>
      <c r="JNM32" s="41"/>
      <c r="JNN32" s="41"/>
      <c r="JNO32" s="41"/>
      <c r="JNP32" s="41"/>
      <c r="JNQ32" s="41"/>
      <c r="JNR32" s="41"/>
      <c r="JNS32" s="41"/>
      <c r="JNT32" s="41"/>
      <c r="JNU32" s="41"/>
      <c r="JNV32" s="41"/>
      <c r="JNW32" s="41"/>
      <c r="JNX32" s="41"/>
      <c r="JNY32" s="41"/>
      <c r="JNZ32" s="41"/>
      <c r="JOA32" s="41"/>
      <c r="JOB32" s="41"/>
      <c r="JOC32" s="41"/>
      <c r="JOD32" s="41"/>
      <c r="JOE32" s="41"/>
      <c r="JOF32" s="41"/>
      <c r="JOG32" s="41"/>
      <c r="JOH32" s="41"/>
      <c r="JOI32" s="41"/>
      <c r="JOJ32" s="41"/>
      <c r="JOK32" s="41"/>
      <c r="JOL32" s="41"/>
      <c r="JOM32" s="41"/>
      <c r="JON32" s="41"/>
      <c r="JOO32" s="41"/>
      <c r="JOP32" s="41"/>
      <c r="JOQ32" s="41"/>
      <c r="JOR32" s="41"/>
      <c r="JOS32" s="41"/>
      <c r="JOT32" s="41"/>
      <c r="JOU32" s="41"/>
      <c r="JOV32" s="41"/>
      <c r="JOW32" s="41"/>
      <c r="JOX32" s="41"/>
      <c r="JOY32" s="41"/>
      <c r="JOZ32" s="41"/>
      <c r="JPA32" s="41"/>
      <c r="JPB32" s="41"/>
      <c r="JPC32" s="41"/>
      <c r="JPD32" s="41"/>
      <c r="JPE32" s="41"/>
      <c r="JPF32" s="41"/>
      <c r="JPG32" s="41"/>
      <c r="JPH32" s="41"/>
      <c r="JPI32" s="41"/>
      <c r="JPJ32" s="41"/>
      <c r="JPK32" s="41"/>
      <c r="JPL32" s="41"/>
      <c r="JPM32" s="41"/>
      <c r="JPN32" s="41"/>
      <c r="JPO32" s="41"/>
      <c r="JPP32" s="41"/>
      <c r="JPQ32" s="41"/>
      <c r="JPR32" s="41"/>
      <c r="JPS32" s="41"/>
      <c r="JPT32" s="41"/>
      <c r="JPU32" s="41"/>
      <c r="JPV32" s="41"/>
      <c r="JPW32" s="41"/>
      <c r="JPX32" s="41"/>
      <c r="JPY32" s="41"/>
      <c r="JPZ32" s="41"/>
      <c r="JQA32" s="41"/>
      <c r="JQB32" s="41"/>
      <c r="JQC32" s="41"/>
      <c r="JQD32" s="41"/>
      <c r="JQE32" s="41"/>
      <c r="JQF32" s="41"/>
      <c r="JQG32" s="41"/>
      <c r="JQH32" s="41"/>
      <c r="JQI32" s="41"/>
      <c r="JQJ32" s="41"/>
      <c r="JQK32" s="41"/>
      <c r="JQL32" s="41"/>
      <c r="JQM32" s="41"/>
      <c r="JQN32" s="41"/>
      <c r="JQO32" s="41"/>
      <c r="JQP32" s="41"/>
      <c r="JQQ32" s="41"/>
      <c r="JQR32" s="41"/>
      <c r="JQS32" s="41"/>
      <c r="JQT32" s="41"/>
      <c r="JQU32" s="41"/>
      <c r="JQV32" s="41"/>
      <c r="JQW32" s="41"/>
      <c r="JQX32" s="41"/>
      <c r="JQY32" s="41"/>
      <c r="JQZ32" s="41"/>
      <c r="JRA32" s="41"/>
      <c r="JRB32" s="41"/>
      <c r="JRC32" s="41"/>
      <c r="JRD32" s="41"/>
      <c r="JRE32" s="41"/>
      <c r="JRF32" s="41"/>
      <c r="JRG32" s="41"/>
      <c r="JRH32" s="41"/>
      <c r="JRI32" s="41"/>
      <c r="JRJ32" s="41"/>
      <c r="JRK32" s="41"/>
      <c r="JRL32" s="41"/>
      <c r="JRM32" s="41"/>
      <c r="JRN32" s="41"/>
      <c r="JRO32" s="41"/>
      <c r="JRP32" s="41"/>
      <c r="JRQ32" s="41"/>
      <c r="JRR32" s="41"/>
      <c r="JRS32" s="41"/>
      <c r="JRT32" s="41"/>
      <c r="JRU32" s="41"/>
      <c r="JRV32" s="41"/>
      <c r="JRW32" s="41"/>
      <c r="JRX32" s="41"/>
      <c r="JRY32" s="41"/>
      <c r="JRZ32" s="41"/>
      <c r="JSA32" s="41"/>
      <c r="JSB32" s="41"/>
      <c r="JSC32" s="41"/>
      <c r="JSD32" s="41"/>
      <c r="JSE32" s="41"/>
      <c r="JSF32" s="41"/>
      <c r="JSG32" s="41"/>
      <c r="JSH32" s="41"/>
      <c r="JSI32" s="41"/>
      <c r="JSJ32" s="41"/>
      <c r="JSK32" s="41"/>
      <c r="JSL32" s="41"/>
      <c r="JSM32" s="41"/>
      <c r="JSN32" s="41"/>
      <c r="JSO32" s="41"/>
      <c r="JSP32" s="41"/>
      <c r="JSQ32" s="41"/>
      <c r="JSR32" s="41"/>
      <c r="JSS32" s="41"/>
      <c r="JST32" s="41"/>
      <c r="JSU32" s="41"/>
      <c r="JSV32" s="41"/>
      <c r="JSW32" s="41"/>
      <c r="JSX32" s="41"/>
      <c r="JSY32" s="41"/>
      <c r="JSZ32" s="41"/>
      <c r="JTA32" s="41"/>
      <c r="JTB32" s="41"/>
      <c r="JTC32" s="41"/>
      <c r="JTD32" s="41"/>
      <c r="JTE32" s="41"/>
      <c r="JTF32" s="41"/>
      <c r="JTG32" s="41"/>
      <c r="JTH32" s="41"/>
      <c r="JTI32" s="41"/>
      <c r="JTJ32" s="41"/>
      <c r="JTK32" s="41"/>
      <c r="JTL32" s="41"/>
      <c r="JTM32" s="41"/>
      <c r="JTN32" s="41"/>
      <c r="JTO32" s="41"/>
      <c r="JTP32" s="41"/>
      <c r="JTQ32" s="41"/>
      <c r="JTR32" s="41"/>
      <c r="JTS32" s="41"/>
      <c r="JTT32" s="41"/>
      <c r="JTU32" s="41"/>
      <c r="JTV32" s="41"/>
      <c r="JTW32" s="41"/>
      <c r="JTX32" s="41"/>
      <c r="JTY32" s="41"/>
      <c r="JTZ32" s="41"/>
      <c r="JUA32" s="41"/>
      <c r="JUB32" s="41"/>
      <c r="JUC32" s="41"/>
      <c r="JUD32" s="41"/>
      <c r="JUE32" s="41"/>
      <c r="JUF32" s="41"/>
      <c r="JUG32" s="41"/>
      <c r="JUH32" s="41"/>
      <c r="JUI32" s="41"/>
      <c r="JUJ32" s="41"/>
      <c r="JUK32" s="41"/>
      <c r="JUL32" s="41"/>
      <c r="JUM32" s="41"/>
      <c r="JUN32" s="41"/>
      <c r="JUO32" s="41"/>
      <c r="JUP32" s="41"/>
      <c r="JUQ32" s="41"/>
      <c r="JUR32" s="41"/>
      <c r="JUS32" s="41"/>
      <c r="JUT32" s="41"/>
      <c r="JUU32" s="41"/>
      <c r="JUV32" s="41"/>
      <c r="JUW32" s="41"/>
      <c r="JUX32" s="41"/>
      <c r="JUY32" s="41"/>
      <c r="JUZ32" s="41"/>
      <c r="JVA32" s="41"/>
      <c r="JVB32" s="41"/>
      <c r="JVC32" s="41"/>
      <c r="JVD32" s="41"/>
      <c r="JVE32" s="41"/>
      <c r="JVF32" s="41"/>
      <c r="JVG32" s="41"/>
      <c r="JVH32" s="41"/>
      <c r="JVI32" s="41"/>
      <c r="JVJ32" s="41"/>
      <c r="JVK32" s="41"/>
      <c r="JVL32" s="41"/>
      <c r="JVM32" s="41"/>
      <c r="JVN32" s="41"/>
      <c r="JVO32" s="41"/>
      <c r="JVP32" s="41"/>
      <c r="JVQ32" s="41"/>
      <c r="JVR32" s="41"/>
      <c r="JVS32" s="41"/>
      <c r="JVT32" s="41"/>
      <c r="JVU32" s="41"/>
      <c r="JVV32" s="41"/>
      <c r="JVW32" s="41"/>
      <c r="JVX32" s="41"/>
      <c r="JVY32" s="41"/>
      <c r="JVZ32" s="41"/>
      <c r="JWA32" s="41"/>
      <c r="JWB32" s="41"/>
      <c r="JWC32" s="41"/>
      <c r="JWD32" s="41"/>
      <c r="JWE32" s="41"/>
      <c r="JWF32" s="41"/>
      <c r="JWG32" s="41"/>
      <c r="JWH32" s="41"/>
      <c r="JWI32" s="41"/>
      <c r="JWJ32" s="41"/>
      <c r="JWK32" s="41"/>
      <c r="JWL32" s="41"/>
      <c r="JWM32" s="41"/>
      <c r="JWN32" s="41"/>
      <c r="JWO32" s="41"/>
      <c r="JWP32" s="41"/>
      <c r="JWQ32" s="41"/>
      <c r="JWR32" s="41"/>
      <c r="JWS32" s="41"/>
      <c r="JWT32" s="41"/>
      <c r="JWU32" s="41"/>
      <c r="JWV32" s="41"/>
      <c r="JWW32" s="41"/>
      <c r="JWX32" s="41"/>
      <c r="JWY32" s="41"/>
      <c r="JWZ32" s="41"/>
      <c r="JXA32" s="41"/>
      <c r="JXB32" s="41"/>
      <c r="JXC32" s="41"/>
      <c r="JXD32" s="41"/>
      <c r="JXE32" s="41"/>
      <c r="JXF32" s="41"/>
      <c r="JXG32" s="41"/>
      <c r="JXH32" s="41"/>
      <c r="JXI32" s="41"/>
      <c r="JXJ32" s="41"/>
      <c r="JXK32" s="41"/>
      <c r="JXL32" s="41"/>
      <c r="JXM32" s="41"/>
      <c r="JXN32" s="41"/>
      <c r="JXO32" s="41"/>
      <c r="JXP32" s="41"/>
      <c r="JXQ32" s="41"/>
      <c r="JXR32" s="41"/>
      <c r="JXS32" s="41"/>
      <c r="JXT32" s="41"/>
      <c r="JXU32" s="41"/>
      <c r="JXV32" s="41"/>
      <c r="JXW32" s="41"/>
      <c r="JXX32" s="41"/>
      <c r="JXY32" s="41"/>
      <c r="JXZ32" s="41"/>
      <c r="JYA32" s="41"/>
      <c r="JYB32" s="41"/>
      <c r="JYC32" s="41"/>
      <c r="JYD32" s="41"/>
      <c r="JYE32" s="41"/>
      <c r="JYF32" s="41"/>
      <c r="JYG32" s="41"/>
      <c r="JYH32" s="41"/>
      <c r="JYI32" s="41"/>
      <c r="JYJ32" s="41"/>
      <c r="JYK32" s="41"/>
      <c r="JYL32" s="41"/>
      <c r="JYM32" s="41"/>
      <c r="JYN32" s="41"/>
      <c r="JYO32" s="41"/>
      <c r="JYP32" s="41"/>
      <c r="JYQ32" s="41"/>
      <c r="JYR32" s="41"/>
      <c r="JYS32" s="41"/>
      <c r="JYT32" s="41"/>
      <c r="JYU32" s="41"/>
      <c r="JYV32" s="41"/>
      <c r="JYW32" s="41"/>
      <c r="JYX32" s="41"/>
      <c r="JYY32" s="41"/>
      <c r="JYZ32" s="41"/>
      <c r="JZA32" s="41"/>
      <c r="JZB32" s="41"/>
      <c r="JZC32" s="41"/>
      <c r="JZD32" s="41"/>
      <c r="JZE32" s="41"/>
      <c r="JZF32" s="41"/>
      <c r="JZG32" s="41"/>
      <c r="JZH32" s="41"/>
      <c r="JZI32" s="41"/>
      <c r="JZJ32" s="41"/>
      <c r="JZK32" s="41"/>
      <c r="JZL32" s="41"/>
      <c r="JZM32" s="41"/>
      <c r="JZN32" s="41"/>
      <c r="JZO32" s="41"/>
      <c r="JZP32" s="41"/>
      <c r="JZQ32" s="41"/>
      <c r="JZR32" s="41"/>
      <c r="JZS32" s="41"/>
      <c r="JZT32" s="41"/>
      <c r="JZU32" s="41"/>
      <c r="JZV32" s="41"/>
      <c r="JZW32" s="41"/>
      <c r="JZX32" s="41"/>
      <c r="JZY32" s="41"/>
      <c r="JZZ32" s="41"/>
      <c r="KAA32" s="41"/>
      <c r="KAB32" s="41"/>
      <c r="KAC32" s="41"/>
      <c r="KAD32" s="41"/>
      <c r="KAE32" s="41"/>
      <c r="KAF32" s="41"/>
      <c r="KAG32" s="41"/>
      <c r="KAH32" s="41"/>
      <c r="KAI32" s="41"/>
      <c r="KAJ32" s="41"/>
      <c r="KAK32" s="41"/>
      <c r="KAL32" s="41"/>
      <c r="KAM32" s="41"/>
      <c r="KAN32" s="41"/>
      <c r="KAO32" s="41"/>
      <c r="KAP32" s="41"/>
      <c r="KAQ32" s="41"/>
      <c r="KAR32" s="41"/>
      <c r="KAS32" s="41"/>
      <c r="KAT32" s="41"/>
      <c r="KAU32" s="41"/>
      <c r="KAV32" s="41"/>
      <c r="KAW32" s="41"/>
      <c r="KAX32" s="41"/>
      <c r="KAY32" s="41"/>
      <c r="KAZ32" s="41"/>
      <c r="KBA32" s="41"/>
      <c r="KBB32" s="41"/>
      <c r="KBC32" s="41"/>
      <c r="KBD32" s="41"/>
      <c r="KBE32" s="41"/>
      <c r="KBF32" s="41"/>
      <c r="KBG32" s="41"/>
      <c r="KBH32" s="41"/>
      <c r="KBI32" s="41"/>
      <c r="KBJ32" s="41"/>
      <c r="KBK32" s="41"/>
      <c r="KBL32" s="41"/>
      <c r="KBM32" s="41"/>
      <c r="KBN32" s="41"/>
      <c r="KBO32" s="41"/>
      <c r="KBP32" s="41"/>
      <c r="KBQ32" s="41"/>
      <c r="KBR32" s="41"/>
      <c r="KBS32" s="41"/>
      <c r="KBT32" s="41"/>
      <c r="KBU32" s="41"/>
      <c r="KBV32" s="41"/>
      <c r="KBW32" s="41"/>
      <c r="KBX32" s="41"/>
      <c r="KBY32" s="41"/>
      <c r="KBZ32" s="41"/>
      <c r="KCA32" s="41"/>
      <c r="KCB32" s="41"/>
      <c r="KCC32" s="41"/>
      <c r="KCD32" s="41"/>
      <c r="KCE32" s="41"/>
      <c r="KCF32" s="41"/>
      <c r="KCG32" s="41"/>
      <c r="KCH32" s="41"/>
      <c r="KCI32" s="41"/>
      <c r="KCJ32" s="41"/>
      <c r="KCK32" s="41"/>
      <c r="KCL32" s="41"/>
      <c r="KCM32" s="41"/>
      <c r="KCN32" s="41"/>
      <c r="KCO32" s="41"/>
      <c r="KCP32" s="41"/>
      <c r="KCQ32" s="41"/>
      <c r="KCR32" s="41"/>
      <c r="KCS32" s="41"/>
      <c r="KCT32" s="41"/>
      <c r="KCU32" s="41"/>
      <c r="KCV32" s="41"/>
      <c r="KCW32" s="41"/>
      <c r="KCX32" s="41"/>
      <c r="KCY32" s="41"/>
      <c r="KCZ32" s="41"/>
      <c r="KDA32" s="41"/>
      <c r="KDB32" s="41"/>
      <c r="KDC32" s="41"/>
      <c r="KDD32" s="41"/>
      <c r="KDE32" s="41"/>
      <c r="KDF32" s="41"/>
      <c r="KDG32" s="41"/>
      <c r="KDH32" s="41"/>
      <c r="KDI32" s="41"/>
      <c r="KDJ32" s="41"/>
      <c r="KDK32" s="41"/>
      <c r="KDL32" s="41"/>
      <c r="KDM32" s="41"/>
      <c r="KDN32" s="41"/>
      <c r="KDO32" s="41"/>
      <c r="KDP32" s="41"/>
      <c r="KDQ32" s="41"/>
      <c r="KDR32" s="41"/>
      <c r="KDS32" s="41"/>
      <c r="KDT32" s="41"/>
      <c r="KDU32" s="41"/>
      <c r="KDV32" s="41"/>
      <c r="KDW32" s="41"/>
      <c r="KDX32" s="41"/>
      <c r="KDY32" s="41"/>
      <c r="KDZ32" s="41"/>
      <c r="KEA32" s="41"/>
      <c r="KEB32" s="41"/>
      <c r="KEC32" s="41"/>
      <c r="KED32" s="41"/>
      <c r="KEE32" s="41"/>
      <c r="KEF32" s="41"/>
      <c r="KEG32" s="41"/>
      <c r="KEH32" s="41"/>
      <c r="KEI32" s="41"/>
      <c r="KEJ32" s="41"/>
      <c r="KEK32" s="41"/>
      <c r="KEL32" s="41"/>
      <c r="KEM32" s="41"/>
      <c r="KEN32" s="41"/>
      <c r="KEO32" s="41"/>
      <c r="KEP32" s="41"/>
      <c r="KEQ32" s="41"/>
      <c r="KER32" s="41"/>
      <c r="KES32" s="41"/>
      <c r="KET32" s="41"/>
      <c r="KEU32" s="41"/>
      <c r="KEV32" s="41"/>
      <c r="KEW32" s="41"/>
      <c r="KEX32" s="41"/>
      <c r="KEY32" s="41"/>
      <c r="KEZ32" s="41"/>
      <c r="KFA32" s="41"/>
      <c r="KFB32" s="41"/>
      <c r="KFC32" s="41"/>
      <c r="KFD32" s="41"/>
      <c r="KFE32" s="41"/>
      <c r="KFF32" s="41"/>
      <c r="KFG32" s="41"/>
      <c r="KFH32" s="41"/>
      <c r="KFI32" s="41"/>
      <c r="KFJ32" s="41"/>
      <c r="KFK32" s="41"/>
      <c r="KFL32" s="41"/>
      <c r="KFM32" s="41"/>
      <c r="KFN32" s="41"/>
      <c r="KFO32" s="41"/>
      <c r="KFP32" s="41"/>
      <c r="KFQ32" s="41"/>
      <c r="KFR32" s="41"/>
      <c r="KFS32" s="41"/>
      <c r="KFT32" s="41"/>
      <c r="KFU32" s="41"/>
      <c r="KFV32" s="41"/>
      <c r="KFW32" s="41"/>
      <c r="KFX32" s="41"/>
      <c r="KFY32" s="41"/>
      <c r="KFZ32" s="41"/>
      <c r="KGA32" s="41"/>
      <c r="KGB32" s="41"/>
      <c r="KGC32" s="41"/>
      <c r="KGD32" s="41"/>
      <c r="KGE32" s="41"/>
      <c r="KGF32" s="41"/>
      <c r="KGG32" s="41"/>
      <c r="KGH32" s="41"/>
      <c r="KGI32" s="41"/>
      <c r="KGJ32" s="41"/>
      <c r="KGK32" s="41"/>
      <c r="KGL32" s="41"/>
      <c r="KGM32" s="41"/>
      <c r="KGN32" s="41"/>
      <c r="KGO32" s="41"/>
      <c r="KGP32" s="41"/>
      <c r="KGQ32" s="41"/>
      <c r="KGR32" s="41"/>
      <c r="KGS32" s="41"/>
      <c r="KGT32" s="41"/>
      <c r="KGU32" s="41"/>
      <c r="KGV32" s="41"/>
      <c r="KGW32" s="41"/>
      <c r="KGX32" s="41"/>
      <c r="KGY32" s="41"/>
      <c r="KGZ32" s="41"/>
      <c r="KHA32" s="41"/>
      <c r="KHB32" s="41"/>
      <c r="KHC32" s="41"/>
      <c r="KHD32" s="41"/>
      <c r="KHE32" s="41"/>
      <c r="KHF32" s="41"/>
      <c r="KHG32" s="41"/>
      <c r="KHH32" s="41"/>
      <c r="KHI32" s="41"/>
      <c r="KHJ32" s="41"/>
      <c r="KHK32" s="41"/>
      <c r="KHL32" s="41"/>
      <c r="KHM32" s="41"/>
      <c r="KHN32" s="41"/>
      <c r="KHO32" s="41"/>
      <c r="KHP32" s="41"/>
      <c r="KHQ32" s="41"/>
      <c r="KHR32" s="41"/>
      <c r="KHS32" s="41"/>
      <c r="KHT32" s="41"/>
      <c r="KHU32" s="41"/>
      <c r="KHV32" s="41"/>
      <c r="KHW32" s="41"/>
      <c r="KHX32" s="41"/>
      <c r="KHY32" s="41"/>
      <c r="KHZ32" s="41"/>
      <c r="KIA32" s="41"/>
      <c r="KIB32" s="41"/>
      <c r="KIC32" s="41"/>
      <c r="KID32" s="41"/>
      <c r="KIE32" s="41"/>
      <c r="KIF32" s="41"/>
      <c r="KIG32" s="41"/>
      <c r="KIH32" s="41"/>
      <c r="KII32" s="41"/>
      <c r="KIJ32" s="41"/>
      <c r="KIK32" s="41"/>
      <c r="KIL32" s="41"/>
      <c r="KIM32" s="41"/>
      <c r="KIN32" s="41"/>
      <c r="KIO32" s="41"/>
      <c r="KIP32" s="41"/>
      <c r="KIQ32" s="41"/>
      <c r="KIR32" s="41"/>
      <c r="KIS32" s="41"/>
      <c r="KIT32" s="41"/>
      <c r="KIU32" s="41"/>
      <c r="KIV32" s="41"/>
      <c r="KIW32" s="41"/>
      <c r="KIX32" s="41"/>
      <c r="KIY32" s="41"/>
      <c r="KIZ32" s="41"/>
      <c r="KJA32" s="41"/>
      <c r="KJB32" s="41"/>
      <c r="KJC32" s="41"/>
      <c r="KJD32" s="41"/>
      <c r="KJE32" s="41"/>
      <c r="KJF32" s="41"/>
      <c r="KJG32" s="41"/>
      <c r="KJH32" s="41"/>
      <c r="KJI32" s="41"/>
      <c r="KJJ32" s="41"/>
      <c r="KJK32" s="41"/>
      <c r="KJL32" s="41"/>
      <c r="KJM32" s="41"/>
      <c r="KJN32" s="41"/>
      <c r="KJO32" s="41"/>
      <c r="KJP32" s="41"/>
      <c r="KJQ32" s="41"/>
      <c r="KJR32" s="41"/>
      <c r="KJS32" s="41"/>
      <c r="KJT32" s="41"/>
      <c r="KJU32" s="41"/>
      <c r="KJV32" s="41"/>
      <c r="KJW32" s="41"/>
      <c r="KJX32" s="41"/>
      <c r="KJY32" s="41"/>
      <c r="KJZ32" s="41"/>
      <c r="KKA32" s="41"/>
      <c r="KKB32" s="41"/>
      <c r="KKC32" s="41"/>
      <c r="KKD32" s="41"/>
      <c r="KKE32" s="41"/>
      <c r="KKF32" s="41"/>
      <c r="KKG32" s="41"/>
      <c r="KKH32" s="41"/>
      <c r="KKI32" s="41"/>
      <c r="KKJ32" s="41"/>
      <c r="KKK32" s="41"/>
      <c r="KKL32" s="41"/>
      <c r="KKM32" s="41"/>
      <c r="KKN32" s="41"/>
      <c r="KKO32" s="41"/>
      <c r="KKP32" s="41"/>
      <c r="KKQ32" s="41"/>
      <c r="KKR32" s="41"/>
      <c r="KKS32" s="41"/>
      <c r="KKT32" s="41"/>
      <c r="KKU32" s="41"/>
      <c r="KKV32" s="41"/>
      <c r="KKW32" s="41"/>
      <c r="KKX32" s="41"/>
      <c r="KKY32" s="41"/>
      <c r="KKZ32" s="41"/>
      <c r="KLA32" s="41"/>
      <c r="KLB32" s="41"/>
      <c r="KLC32" s="41"/>
      <c r="KLD32" s="41"/>
      <c r="KLE32" s="41"/>
      <c r="KLF32" s="41"/>
      <c r="KLG32" s="41"/>
      <c r="KLH32" s="41"/>
      <c r="KLI32" s="41"/>
      <c r="KLJ32" s="41"/>
      <c r="KLK32" s="41"/>
      <c r="KLL32" s="41"/>
      <c r="KLM32" s="41"/>
      <c r="KLN32" s="41"/>
      <c r="KLO32" s="41"/>
      <c r="KLP32" s="41"/>
      <c r="KLQ32" s="41"/>
      <c r="KLR32" s="41"/>
      <c r="KLS32" s="41"/>
      <c r="KLT32" s="41"/>
      <c r="KLU32" s="41"/>
      <c r="KLV32" s="41"/>
      <c r="KLW32" s="41"/>
      <c r="KLX32" s="41"/>
      <c r="KLY32" s="41"/>
      <c r="KLZ32" s="41"/>
      <c r="KMA32" s="41"/>
      <c r="KMB32" s="41"/>
      <c r="KMC32" s="41"/>
      <c r="KMD32" s="41"/>
      <c r="KME32" s="41"/>
      <c r="KMF32" s="41"/>
      <c r="KMG32" s="41"/>
      <c r="KMH32" s="41"/>
      <c r="KMI32" s="41"/>
      <c r="KMJ32" s="41"/>
      <c r="KMK32" s="41"/>
      <c r="KML32" s="41"/>
      <c r="KMM32" s="41"/>
      <c r="KMN32" s="41"/>
      <c r="KMO32" s="41"/>
      <c r="KMP32" s="41"/>
      <c r="KMQ32" s="41"/>
      <c r="KMR32" s="41"/>
      <c r="KMS32" s="41"/>
      <c r="KMT32" s="41"/>
      <c r="KMU32" s="41"/>
      <c r="KMV32" s="41"/>
      <c r="KMW32" s="41"/>
      <c r="KMX32" s="41"/>
      <c r="KMY32" s="41"/>
      <c r="KMZ32" s="41"/>
      <c r="KNA32" s="41"/>
      <c r="KNB32" s="41"/>
      <c r="KNC32" s="41"/>
      <c r="KND32" s="41"/>
      <c r="KNE32" s="41"/>
      <c r="KNF32" s="41"/>
      <c r="KNG32" s="41"/>
      <c r="KNH32" s="41"/>
      <c r="KNI32" s="41"/>
      <c r="KNJ32" s="41"/>
      <c r="KNK32" s="41"/>
      <c r="KNL32" s="41"/>
      <c r="KNM32" s="41"/>
      <c r="KNN32" s="41"/>
      <c r="KNO32" s="41"/>
      <c r="KNP32" s="41"/>
      <c r="KNQ32" s="41"/>
      <c r="KNR32" s="41"/>
      <c r="KNS32" s="41"/>
      <c r="KNT32" s="41"/>
      <c r="KNU32" s="41"/>
      <c r="KNV32" s="41"/>
      <c r="KNW32" s="41"/>
      <c r="KNX32" s="41"/>
      <c r="KNY32" s="41"/>
      <c r="KNZ32" s="41"/>
      <c r="KOA32" s="41"/>
      <c r="KOB32" s="41"/>
      <c r="KOC32" s="41"/>
      <c r="KOD32" s="41"/>
      <c r="KOE32" s="41"/>
      <c r="KOF32" s="41"/>
      <c r="KOG32" s="41"/>
      <c r="KOH32" s="41"/>
      <c r="KOI32" s="41"/>
      <c r="KOJ32" s="41"/>
      <c r="KOK32" s="41"/>
      <c r="KOL32" s="41"/>
      <c r="KOM32" s="41"/>
      <c r="KON32" s="41"/>
      <c r="KOO32" s="41"/>
      <c r="KOP32" s="41"/>
      <c r="KOQ32" s="41"/>
      <c r="KOR32" s="41"/>
      <c r="KOS32" s="41"/>
      <c r="KOT32" s="41"/>
      <c r="KOU32" s="41"/>
      <c r="KOV32" s="41"/>
      <c r="KOW32" s="41"/>
      <c r="KOX32" s="41"/>
      <c r="KOY32" s="41"/>
      <c r="KOZ32" s="41"/>
      <c r="KPA32" s="41"/>
      <c r="KPB32" s="41"/>
      <c r="KPC32" s="41"/>
      <c r="KPD32" s="41"/>
      <c r="KPE32" s="41"/>
      <c r="KPF32" s="41"/>
      <c r="KPG32" s="41"/>
      <c r="KPH32" s="41"/>
      <c r="KPI32" s="41"/>
      <c r="KPJ32" s="41"/>
      <c r="KPK32" s="41"/>
      <c r="KPL32" s="41"/>
      <c r="KPM32" s="41"/>
      <c r="KPN32" s="41"/>
      <c r="KPO32" s="41"/>
      <c r="KPP32" s="41"/>
      <c r="KPQ32" s="41"/>
      <c r="KPR32" s="41"/>
      <c r="KPS32" s="41"/>
      <c r="KPT32" s="41"/>
      <c r="KPU32" s="41"/>
      <c r="KPV32" s="41"/>
      <c r="KPW32" s="41"/>
      <c r="KPX32" s="41"/>
      <c r="KPY32" s="41"/>
      <c r="KPZ32" s="41"/>
      <c r="KQA32" s="41"/>
      <c r="KQB32" s="41"/>
      <c r="KQC32" s="41"/>
      <c r="KQD32" s="41"/>
      <c r="KQE32" s="41"/>
      <c r="KQF32" s="41"/>
      <c r="KQG32" s="41"/>
      <c r="KQH32" s="41"/>
      <c r="KQI32" s="41"/>
      <c r="KQJ32" s="41"/>
      <c r="KQK32" s="41"/>
      <c r="KQL32" s="41"/>
      <c r="KQM32" s="41"/>
      <c r="KQN32" s="41"/>
      <c r="KQO32" s="41"/>
      <c r="KQP32" s="41"/>
      <c r="KQQ32" s="41"/>
      <c r="KQR32" s="41"/>
      <c r="KQS32" s="41"/>
      <c r="KQT32" s="41"/>
      <c r="KQU32" s="41"/>
      <c r="KQV32" s="41"/>
      <c r="KQW32" s="41"/>
      <c r="KQX32" s="41"/>
      <c r="KQY32" s="41"/>
      <c r="KQZ32" s="41"/>
      <c r="KRA32" s="41"/>
      <c r="KRB32" s="41"/>
      <c r="KRC32" s="41"/>
      <c r="KRD32" s="41"/>
      <c r="KRE32" s="41"/>
      <c r="KRF32" s="41"/>
      <c r="KRG32" s="41"/>
      <c r="KRH32" s="41"/>
      <c r="KRI32" s="41"/>
      <c r="KRJ32" s="41"/>
      <c r="KRK32" s="41"/>
      <c r="KRL32" s="41"/>
      <c r="KRM32" s="41"/>
      <c r="KRN32" s="41"/>
      <c r="KRO32" s="41"/>
      <c r="KRP32" s="41"/>
      <c r="KRQ32" s="41"/>
      <c r="KRR32" s="41"/>
      <c r="KRS32" s="41"/>
      <c r="KRT32" s="41"/>
      <c r="KRU32" s="41"/>
      <c r="KRV32" s="41"/>
      <c r="KRW32" s="41"/>
      <c r="KRX32" s="41"/>
      <c r="KRY32" s="41"/>
      <c r="KRZ32" s="41"/>
      <c r="KSA32" s="41"/>
      <c r="KSB32" s="41"/>
      <c r="KSC32" s="41"/>
      <c r="KSD32" s="41"/>
      <c r="KSE32" s="41"/>
      <c r="KSF32" s="41"/>
      <c r="KSG32" s="41"/>
      <c r="KSH32" s="41"/>
      <c r="KSI32" s="41"/>
      <c r="KSJ32" s="41"/>
      <c r="KSK32" s="41"/>
      <c r="KSL32" s="41"/>
      <c r="KSM32" s="41"/>
      <c r="KSN32" s="41"/>
      <c r="KSO32" s="41"/>
      <c r="KSP32" s="41"/>
      <c r="KSQ32" s="41"/>
      <c r="KSR32" s="41"/>
      <c r="KSS32" s="41"/>
      <c r="KST32" s="41"/>
      <c r="KSU32" s="41"/>
      <c r="KSV32" s="41"/>
      <c r="KSW32" s="41"/>
      <c r="KSX32" s="41"/>
      <c r="KSY32" s="41"/>
      <c r="KSZ32" s="41"/>
      <c r="KTA32" s="41"/>
      <c r="KTB32" s="41"/>
      <c r="KTC32" s="41"/>
      <c r="KTD32" s="41"/>
      <c r="KTE32" s="41"/>
      <c r="KTF32" s="41"/>
      <c r="KTG32" s="41"/>
      <c r="KTH32" s="41"/>
      <c r="KTI32" s="41"/>
      <c r="KTJ32" s="41"/>
      <c r="KTK32" s="41"/>
      <c r="KTL32" s="41"/>
      <c r="KTM32" s="41"/>
      <c r="KTN32" s="41"/>
      <c r="KTO32" s="41"/>
      <c r="KTP32" s="41"/>
      <c r="KTQ32" s="41"/>
      <c r="KTR32" s="41"/>
      <c r="KTS32" s="41"/>
      <c r="KTT32" s="41"/>
      <c r="KTU32" s="41"/>
      <c r="KTV32" s="41"/>
      <c r="KTW32" s="41"/>
      <c r="KTX32" s="41"/>
      <c r="KTY32" s="41"/>
      <c r="KTZ32" s="41"/>
      <c r="KUA32" s="41"/>
      <c r="KUB32" s="41"/>
      <c r="KUC32" s="41"/>
      <c r="KUD32" s="41"/>
      <c r="KUE32" s="41"/>
      <c r="KUF32" s="41"/>
      <c r="KUG32" s="41"/>
      <c r="KUH32" s="41"/>
      <c r="KUI32" s="41"/>
      <c r="KUJ32" s="41"/>
      <c r="KUK32" s="41"/>
      <c r="KUL32" s="41"/>
      <c r="KUM32" s="41"/>
      <c r="KUN32" s="41"/>
      <c r="KUO32" s="41"/>
      <c r="KUP32" s="41"/>
      <c r="KUQ32" s="41"/>
      <c r="KUR32" s="41"/>
      <c r="KUS32" s="41"/>
      <c r="KUT32" s="41"/>
      <c r="KUU32" s="41"/>
      <c r="KUV32" s="41"/>
      <c r="KUW32" s="41"/>
      <c r="KUX32" s="41"/>
      <c r="KUY32" s="41"/>
      <c r="KUZ32" s="41"/>
      <c r="KVA32" s="41"/>
      <c r="KVB32" s="41"/>
      <c r="KVC32" s="41"/>
      <c r="KVD32" s="41"/>
      <c r="KVE32" s="41"/>
      <c r="KVF32" s="41"/>
      <c r="KVG32" s="41"/>
      <c r="KVH32" s="41"/>
      <c r="KVI32" s="41"/>
      <c r="KVJ32" s="41"/>
      <c r="KVK32" s="41"/>
      <c r="KVL32" s="41"/>
      <c r="KVM32" s="41"/>
      <c r="KVN32" s="41"/>
      <c r="KVO32" s="41"/>
      <c r="KVP32" s="41"/>
      <c r="KVQ32" s="41"/>
      <c r="KVR32" s="41"/>
      <c r="KVS32" s="41"/>
      <c r="KVT32" s="41"/>
      <c r="KVU32" s="41"/>
      <c r="KVV32" s="41"/>
      <c r="KVW32" s="41"/>
      <c r="KVX32" s="41"/>
      <c r="KVY32" s="41"/>
      <c r="KVZ32" s="41"/>
      <c r="KWA32" s="41"/>
      <c r="KWB32" s="41"/>
      <c r="KWC32" s="41"/>
      <c r="KWD32" s="41"/>
      <c r="KWE32" s="41"/>
      <c r="KWF32" s="41"/>
      <c r="KWG32" s="41"/>
      <c r="KWH32" s="41"/>
      <c r="KWI32" s="41"/>
      <c r="KWJ32" s="41"/>
      <c r="KWK32" s="41"/>
      <c r="KWL32" s="41"/>
      <c r="KWM32" s="41"/>
      <c r="KWN32" s="41"/>
      <c r="KWO32" s="41"/>
      <c r="KWP32" s="41"/>
      <c r="KWQ32" s="41"/>
      <c r="KWR32" s="41"/>
      <c r="KWS32" s="41"/>
      <c r="KWT32" s="41"/>
      <c r="KWU32" s="41"/>
      <c r="KWV32" s="41"/>
      <c r="KWW32" s="41"/>
      <c r="KWX32" s="41"/>
      <c r="KWY32" s="41"/>
      <c r="KWZ32" s="41"/>
      <c r="KXA32" s="41"/>
      <c r="KXB32" s="41"/>
      <c r="KXC32" s="41"/>
      <c r="KXD32" s="41"/>
      <c r="KXE32" s="41"/>
      <c r="KXF32" s="41"/>
      <c r="KXG32" s="41"/>
      <c r="KXH32" s="41"/>
      <c r="KXI32" s="41"/>
      <c r="KXJ32" s="41"/>
      <c r="KXK32" s="41"/>
      <c r="KXL32" s="41"/>
      <c r="KXM32" s="41"/>
      <c r="KXN32" s="41"/>
      <c r="KXO32" s="41"/>
      <c r="KXP32" s="41"/>
      <c r="KXQ32" s="41"/>
      <c r="KXR32" s="41"/>
      <c r="KXS32" s="41"/>
      <c r="KXT32" s="41"/>
      <c r="KXU32" s="41"/>
      <c r="KXV32" s="41"/>
      <c r="KXW32" s="41"/>
      <c r="KXX32" s="41"/>
      <c r="KXY32" s="41"/>
      <c r="KXZ32" s="41"/>
      <c r="KYA32" s="41"/>
      <c r="KYB32" s="41"/>
      <c r="KYC32" s="41"/>
      <c r="KYD32" s="41"/>
      <c r="KYE32" s="41"/>
      <c r="KYF32" s="41"/>
      <c r="KYG32" s="41"/>
      <c r="KYH32" s="41"/>
      <c r="KYI32" s="41"/>
      <c r="KYJ32" s="41"/>
      <c r="KYK32" s="41"/>
      <c r="KYL32" s="41"/>
      <c r="KYM32" s="41"/>
      <c r="KYN32" s="41"/>
      <c r="KYO32" s="41"/>
      <c r="KYP32" s="41"/>
      <c r="KYQ32" s="41"/>
      <c r="KYR32" s="41"/>
      <c r="KYS32" s="41"/>
      <c r="KYT32" s="41"/>
      <c r="KYU32" s="41"/>
      <c r="KYV32" s="41"/>
      <c r="KYW32" s="41"/>
      <c r="KYX32" s="41"/>
      <c r="KYY32" s="41"/>
      <c r="KYZ32" s="41"/>
      <c r="KZA32" s="41"/>
      <c r="KZB32" s="41"/>
      <c r="KZC32" s="41"/>
      <c r="KZD32" s="41"/>
      <c r="KZE32" s="41"/>
      <c r="KZF32" s="41"/>
      <c r="KZG32" s="41"/>
      <c r="KZH32" s="41"/>
      <c r="KZI32" s="41"/>
      <c r="KZJ32" s="41"/>
      <c r="KZK32" s="41"/>
      <c r="KZL32" s="41"/>
      <c r="KZM32" s="41"/>
      <c r="KZN32" s="41"/>
      <c r="KZO32" s="41"/>
      <c r="KZP32" s="41"/>
      <c r="KZQ32" s="41"/>
      <c r="KZR32" s="41"/>
      <c r="KZS32" s="41"/>
      <c r="KZT32" s="41"/>
      <c r="KZU32" s="41"/>
      <c r="KZV32" s="41"/>
      <c r="KZW32" s="41"/>
      <c r="KZX32" s="41"/>
      <c r="KZY32" s="41"/>
      <c r="KZZ32" s="41"/>
      <c r="LAA32" s="41"/>
      <c r="LAB32" s="41"/>
      <c r="LAC32" s="41"/>
      <c r="LAD32" s="41"/>
      <c r="LAE32" s="41"/>
      <c r="LAF32" s="41"/>
      <c r="LAG32" s="41"/>
      <c r="LAH32" s="41"/>
      <c r="LAI32" s="41"/>
      <c r="LAJ32" s="41"/>
      <c r="LAK32" s="41"/>
      <c r="LAL32" s="41"/>
      <c r="LAM32" s="41"/>
      <c r="LAN32" s="41"/>
      <c r="LAO32" s="41"/>
      <c r="LAP32" s="41"/>
      <c r="LAQ32" s="41"/>
      <c r="LAR32" s="41"/>
      <c r="LAS32" s="41"/>
      <c r="LAT32" s="41"/>
      <c r="LAU32" s="41"/>
      <c r="LAV32" s="41"/>
      <c r="LAW32" s="41"/>
      <c r="LAX32" s="41"/>
      <c r="LAY32" s="41"/>
      <c r="LAZ32" s="41"/>
      <c r="LBA32" s="41"/>
      <c r="LBB32" s="41"/>
      <c r="LBC32" s="41"/>
      <c r="LBD32" s="41"/>
      <c r="LBE32" s="41"/>
      <c r="LBF32" s="41"/>
      <c r="LBG32" s="41"/>
      <c r="LBH32" s="41"/>
      <c r="LBI32" s="41"/>
      <c r="LBJ32" s="41"/>
      <c r="LBK32" s="41"/>
      <c r="LBL32" s="41"/>
      <c r="LBM32" s="41"/>
      <c r="LBN32" s="41"/>
      <c r="LBO32" s="41"/>
      <c r="LBP32" s="41"/>
      <c r="LBQ32" s="41"/>
      <c r="LBR32" s="41"/>
      <c r="LBS32" s="41"/>
      <c r="LBT32" s="41"/>
      <c r="LBU32" s="41"/>
      <c r="LBV32" s="41"/>
      <c r="LBW32" s="41"/>
      <c r="LBX32" s="41"/>
      <c r="LBY32" s="41"/>
      <c r="LBZ32" s="41"/>
      <c r="LCA32" s="41"/>
      <c r="LCB32" s="41"/>
      <c r="LCC32" s="41"/>
      <c r="LCD32" s="41"/>
      <c r="LCE32" s="41"/>
      <c r="LCF32" s="41"/>
      <c r="LCG32" s="41"/>
      <c r="LCH32" s="41"/>
      <c r="LCI32" s="41"/>
      <c r="LCJ32" s="41"/>
      <c r="LCK32" s="41"/>
      <c r="LCL32" s="41"/>
      <c r="LCM32" s="41"/>
      <c r="LCN32" s="41"/>
      <c r="LCO32" s="41"/>
      <c r="LCP32" s="41"/>
      <c r="LCQ32" s="41"/>
      <c r="LCR32" s="41"/>
      <c r="LCS32" s="41"/>
      <c r="LCT32" s="41"/>
      <c r="LCU32" s="41"/>
      <c r="LCV32" s="41"/>
      <c r="LCW32" s="41"/>
      <c r="LCX32" s="41"/>
      <c r="LCY32" s="41"/>
      <c r="LCZ32" s="41"/>
      <c r="LDA32" s="41"/>
      <c r="LDB32" s="41"/>
      <c r="LDC32" s="41"/>
      <c r="LDD32" s="41"/>
      <c r="LDE32" s="41"/>
      <c r="LDF32" s="41"/>
      <c r="LDG32" s="41"/>
      <c r="LDH32" s="41"/>
      <c r="LDI32" s="41"/>
      <c r="LDJ32" s="41"/>
      <c r="LDK32" s="41"/>
      <c r="LDL32" s="41"/>
      <c r="LDM32" s="41"/>
      <c r="LDN32" s="41"/>
      <c r="LDO32" s="41"/>
      <c r="LDP32" s="41"/>
      <c r="LDQ32" s="41"/>
      <c r="LDR32" s="41"/>
      <c r="LDS32" s="41"/>
      <c r="LDT32" s="41"/>
      <c r="LDU32" s="41"/>
      <c r="LDV32" s="41"/>
      <c r="LDW32" s="41"/>
      <c r="LDX32" s="41"/>
      <c r="LDY32" s="41"/>
      <c r="LDZ32" s="41"/>
      <c r="LEA32" s="41"/>
      <c r="LEB32" s="41"/>
      <c r="LEC32" s="41"/>
      <c r="LED32" s="41"/>
      <c r="LEE32" s="41"/>
      <c r="LEF32" s="41"/>
      <c r="LEG32" s="41"/>
      <c r="LEH32" s="41"/>
      <c r="LEI32" s="41"/>
      <c r="LEJ32" s="41"/>
      <c r="LEK32" s="41"/>
      <c r="LEL32" s="41"/>
      <c r="LEM32" s="41"/>
      <c r="LEN32" s="41"/>
      <c r="LEO32" s="41"/>
      <c r="LEP32" s="41"/>
      <c r="LEQ32" s="41"/>
      <c r="LER32" s="41"/>
      <c r="LES32" s="41"/>
      <c r="LET32" s="41"/>
      <c r="LEU32" s="41"/>
      <c r="LEV32" s="41"/>
      <c r="LEW32" s="41"/>
      <c r="LEX32" s="41"/>
      <c r="LEY32" s="41"/>
      <c r="LEZ32" s="41"/>
      <c r="LFA32" s="41"/>
      <c r="LFB32" s="41"/>
      <c r="LFC32" s="41"/>
      <c r="LFD32" s="41"/>
      <c r="LFE32" s="41"/>
      <c r="LFF32" s="41"/>
      <c r="LFG32" s="41"/>
      <c r="LFH32" s="41"/>
      <c r="LFI32" s="41"/>
      <c r="LFJ32" s="41"/>
      <c r="LFK32" s="41"/>
      <c r="LFL32" s="41"/>
      <c r="LFM32" s="41"/>
      <c r="LFN32" s="41"/>
      <c r="LFO32" s="41"/>
      <c r="LFP32" s="41"/>
      <c r="LFQ32" s="41"/>
      <c r="LFR32" s="41"/>
      <c r="LFS32" s="41"/>
      <c r="LFT32" s="41"/>
      <c r="LFU32" s="41"/>
      <c r="LFV32" s="41"/>
      <c r="LFW32" s="41"/>
      <c r="LFX32" s="41"/>
      <c r="LFY32" s="41"/>
      <c r="LFZ32" s="41"/>
      <c r="LGA32" s="41"/>
      <c r="LGB32" s="41"/>
      <c r="LGC32" s="41"/>
      <c r="LGD32" s="41"/>
      <c r="LGE32" s="41"/>
      <c r="LGF32" s="41"/>
      <c r="LGG32" s="41"/>
      <c r="LGH32" s="41"/>
      <c r="LGI32" s="41"/>
      <c r="LGJ32" s="41"/>
      <c r="LGK32" s="41"/>
      <c r="LGL32" s="41"/>
      <c r="LGM32" s="41"/>
      <c r="LGN32" s="41"/>
      <c r="LGO32" s="41"/>
      <c r="LGP32" s="41"/>
      <c r="LGQ32" s="41"/>
      <c r="LGR32" s="41"/>
      <c r="LGS32" s="41"/>
      <c r="LGT32" s="41"/>
      <c r="LGU32" s="41"/>
      <c r="LGV32" s="41"/>
      <c r="LGW32" s="41"/>
      <c r="LGX32" s="41"/>
      <c r="LGY32" s="41"/>
      <c r="LGZ32" s="41"/>
      <c r="LHA32" s="41"/>
      <c r="LHB32" s="41"/>
      <c r="LHC32" s="41"/>
      <c r="LHD32" s="41"/>
      <c r="LHE32" s="41"/>
      <c r="LHF32" s="41"/>
      <c r="LHG32" s="41"/>
      <c r="LHH32" s="41"/>
      <c r="LHI32" s="41"/>
      <c r="LHJ32" s="41"/>
      <c r="LHK32" s="41"/>
      <c r="LHL32" s="41"/>
      <c r="LHM32" s="41"/>
      <c r="LHN32" s="41"/>
      <c r="LHO32" s="41"/>
      <c r="LHP32" s="41"/>
      <c r="LHQ32" s="41"/>
      <c r="LHR32" s="41"/>
      <c r="LHS32" s="41"/>
      <c r="LHT32" s="41"/>
      <c r="LHU32" s="41"/>
      <c r="LHV32" s="41"/>
      <c r="LHW32" s="41"/>
      <c r="LHX32" s="41"/>
      <c r="LHY32" s="41"/>
      <c r="LHZ32" s="41"/>
      <c r="LIA32" s="41"/>
      <c r="LIB32" s="41"/>
      <c r="LIC32" s="41"/>
      <c r="LID32" s="41"/>
      <c r="LIE32" s="41"/>
      <c r="LIF32" s="41"/>
      <c r="LIG32" s="41"/>
      <c r="LIH32" s="41"/>
      <c r="LII32" s="41"/>
      <c r="LIJ32" s="41"/>
      <c r="LIK32" s="41"/>
      <c r="LIL32" s="41"/>
      <c r="LIM32" s="41"/>
      <c r="LIN32" s="41"/>
      <c r="LIO32" s="41"/>
      <c r="LIP32" s="41"/>
      <c r="LIQ32" s="41"/>
      <c r="LIR32" s="41"/>
      <c r="LIS32" s="41"/>
      <c r="LIT32" s="41"/>
      <c r="LIU32" s="41"/>
      <c r="LIV32" s="41"/>
      <c r="LIW32" s="41"/>
      <c r="LIX32" s="41"/>
      <c r="LIY32" s="41"/>
      <c r="LIZ32" s="41"/>
      <c r="LJA32" s="41"/>
      <c r="LJB32" s="41"/>
      <c r="LJC32" s="41"/>
      <c r="LJD32" s="41"/>
      <c r="LJE32" s="41"/>
      <c r="LJF32" s="41"/>
      <c r="LJG32" s="41"/>
      <c r="LJH32" s="41"/>
      <c r="LJI32" s="41"/>
      <c r="LJJ32" s="41"/>
      <c r="LJK32" s="41"/>
      <c r="LJL32" s="41"/>
      <c r="LJM32" s="41"/>
      <c r="LJN32" s="41"/>
      <c r="LJO32" s="41"/>
      <c r="LJP32" s="41"/>
      <c r="LJQ32" s="41"/>
      <c r="LJR32" s="41"/>
      <c r="LJS32" s="41"/>
      <c r="LJT32" s="41"/>
      <c r="LJU32" s="41"/>
      <c r="LJV32" s="41"/>
      <c r="LJW32" s="41"/>
      <c r="LJX32" s="41"/>
      <c r="LJY32" s="41"/>
      <c r="LJZ32" s="41"/>
      <c r="LKA32" s="41"/>
      <c r="LKB32" s="41"/>
      <c r="LKC32" s="41"/>
      <c r="LKD32" s="41"/>
      <c r="LKE32" s="41"/>
      <c r="LKF32" s="41"/>
      <c r="LKG32" s="41"/>
      <c r="LKH32" s="41"/>
      <c r="LKI32" s="41"/>
      <c r="LKJ32" s="41"/>
      <c r="LKK32" s="41"/>
      <c r="LKL32" s="41"/>
      <c r="LKM32" s="41"/>
      <c r="LKN32" s="41"/>
      <c r="LKO32" s="41"/>
      <c r="LKP32" s="41"/>
      <c r="LKQ32" s="41"/>
      <c r="LKR32" s="41"/>
      <c r="LKS32" s="41"/>
      <c r="LKT32" s="41"/>
      <c r="LKU32" s="41"/>
      <c r="LKV32" s="41"/>
      <c r="LKW32" s="41"/>
      <c r="LKX32" s="41"/>
      <c r="LKY32" s="41"/>
      <c r="LKZ32" s="41"/>
      <c r="LLA32" s="41"/>
      <c r="LLB32" s="41"/>
      <c r="LLC32" s="41"/>
      <c r="LLD32" s="41"/>
      <c r="LLE32" s="41"/>
      <c r="LLF32" s="41"/>
      <c r="LLG32" s="41"/>
      <c r="LLH32" s="41"/>
      <c r="LLI32" s="41"/>
      <c r="LLJ32" s="41"/>
      <c r="LLK32" s="41"/>
      <c r="LLL32" s="41"/>
      <c r="LLM32" s="41"/>
      <c r="LLN32" s="41"/>
      <c r="LLO32" s="41"/>
      <c r="LLP32" s="41"/>
      <c r="LLQ32" s="41"/>
      <c r="LLR32" s="41"/>
      <c r="LLS32" s="41"/>
      <c r="LLT32" s="41"/>
      <c r="LLU32" s="41"/>
      <c r="LLV32" s="41"/>
      <c r="LLW32" s="41"/>
      <c r="LLX32" s="41"/>
      <c r="LLY32" s="41"/>
      <c r="LLZ32" s="41"/>
      <c r="LMA32" s="41"/>
      <c r="LMB32" s="41"/>
      <c r="LMC32" s="41"/>
      <c r="LMD32" s="41"/>
      <c r="LME32" s="41"/>
      <c r="LMF32" s="41"/>
      <c r="LMG32" s="41"/>
      <c r="LMH32" s="41"/>
      <c r="LMI32" s="41"/>
      <c r="LMJ32" s="41"/>
      <c r="LMK32" s="41"/>
      <c r="LML32" s="41"/>
      <c r="LMM32" s="41"/>
      <c r="LMN32" s="41"/>
      <c r="LMO32" s="41"/>
      <c r="LMP32" s="41"/>
      <c r="LMQ32" s="41"/>
      <c r="LMR32" s="41"/>
      <c r="LMS32" s="41"/>
      <c r="LMT32" s="41"/>
      <c r="LMU32" s="41"/>
      <c r="LMV32" s="41"/>
      <c r="LMW32" s="41"/>
      <c r="LMX32" s="41"/>
      <c r="LMY32" s="41"/>
      <c r="LMZ32" s="41"/>
      <c r="LNA32" s="41"/>
      <c r="LNB32" s="41"/>
      <c r="LNC32" s="41"/>
      <c r="LND32" s="41"/>
      <c r="LNE32" s="41"/>
      <c r="LNF32" s="41"/>
      <c r="LNG32" s="41"/>
      <c r="LNH32" s="41"/>
      <c r="LNI32" s="41"/>
      <c r="LNJ32" s="41"/>
      <c r="LNK32" s="41"/>
      <c r="LNL32" s="41"/>
      <c r="LNM32" s="41"/>
      <c r="LNN32" s="41"/>
      <c r="LNO32" s="41"/>
      <c r="LNP32" s="41"/>
      <c r="LNQ32" s="41"/>
      <c r="LNR32" s="41"/>
      <c r="LNS32" s="41"/>
      <c r="LNT32" s="41"/>
      <c r="LNU32" s="41"/>
      <c r="LNV32" s="41"/>
      <c r="LNW32" s="41"/>
      <c r="LNX32" s="41"/>
      <c r="LNY32" s="41"/>
      <c r="LNZ32" s="41"/>
      <c r="LOA32" s="41"/>
      <c r="LOB32" s="41"/>
      <c r="LOC32" s="41"/>
      <c r="LOD32" s="41"/>
      <c r="LOE32" s="41"/>
      <c r="LOF32" s="41"/>
      <c r="LOG32" s="41"/>
      <c r="LOH32" s="41"/>
      <c r="LOI32" s="41"/>
      <c r="LOJ32" s="41"/>
      <c r="LOK32" s="41"/>
      <c r="LOL32" s="41"/>
      <c r="LOM32" s="41"/>
      <c r="LON32" s="41"/>
      <c r="LOO32" s="41"/>
      <c r="LOP32" s="41"/>
      <c r="LOQ32" s="41"/>
      <c r="LOR32" s="41"/>
      <c r="LOS32" s="41"/>
      <c r="LOT32" s="41"/>
      <c r="LOU32" s="41"/>
      <c r="LOV32" s="41"/>
      <c r="LOW32" s="41"/>
      <c r="LOX32" s="41"/>
      <c r="LOY32" s="41"/>
      <c r="LOZ32" s="41"/>
      <c r="LPA32" s="41"/>
      <c r="LPB32" s="41"/>
      <c r="LPC32" s="41"/>
      <c r="LPD32" s="41"/>
      <c r="LPE32" s="41"/>
      <c r="LPF32" s="41"/>
      <c r="LPG32" s="41"/>
      <c r="LPH32" s="41"/>
      <c r="LPI32" s="41"/>
      <c r="LPJ32" s="41"/>
      <c r="LPK32" s="41"/>
      <c r="LPL32" s="41"/>
      <c r="LPM32" s="41"/>
      <c r="LPN32" s="41"/>
      <c r="LPO32" s="41"/>
      <c r="LPP32" s="41"/>
      <c r="LPQ32" s="41"/>
      <c r="LPR32" s="41"/>
      <c r="LPS32" s="41"/>
      <c r="LPT32" s="41"/>
      <c r="LPU32" s="41"/>
      <c r="LPV32" s="41"/>
      <c r="LPW32" s="41"/>
      <c r="LPX32" s="41"/>
      <c r="LPY32" s="41"/>
      <c r="LPZ32" s="41"/>
      <c r="LQA32" s="41"/>
      <c r="LQB32" s="41"/>
      <c r="LQC32" s="41"/>
      <c r="LQD32" s="41"/>
      <c r="LQE32" s="41"/>
      <c r="LQF32" s="41"/>
      <c r="LQG32" s="41"/>
      <c r="LQH32" s="41"/>
      <c r="LQI32" s="41"/>
      <c r="LQJ32" s="41"/>
      <c r="LQK32" s="41"/>
      <c r="LQL32" s="41"/>
      <c r="LQM32" s="41"/>
      <c r="LQN32" s="41"/>
      <c r="LQO32" s="41"/>
      <c r="LQP32" s="41"/>
      <c r="LQQ32" s="41"/>
      <c r="LQR32" s="41"/>
      <c r="LQS32" s="41"/>
      <c r="LQT32" s="41"/>
      <c r="LQU32" s="41"/>
      <c r="LQV32" s="41"/>
      <c r="LQW32" s="41"/>
      <c r="LQX32" s="41"/>
      <c r="LQY32" s="41"/>
      <c r="LQZ32" s="41"/>
      <c r="LRA32" s="41"/>
      <c r="LRB32" s="41"/>
      <c r="LRC32" s="41"/>
      <c r="LRD32" s="41"/>
      <c r="LRE32" s="41"/>
      <c r="LRF32" s="41"/>
      <c r="LRG32" s="41"/>
      <c r="LRH32" s="41"/>
      <c r="LRI32" s="41"/>
      <c r="LRJ32" s="41"/>
      <c r="LRK32" s="41"/>
      <c r="LRL32" s="41"/>
      <c r="LRM32" s="41"/>
      <c r="LRN32" s="41"/>
      <c r="LRO32" s="41"/>
      <c r="LRP32" s="41"/>
      <c r="LRQ32" s="41"/>
      <c r="LRR32" s="41"/>
      <c r="LRS32" s="41"/>
      <c r="LRT32" s="41"/>
      <c r="LRU32" s="41"/>
      <c r="LRV32" s="41"/>
      <c r="LRW32" s="41"/>
      <c r="LRX32" s="41"/>
      <c r="LRY32" s="41"/>
      <c r="LRZ32" s="41"/>
      <c r="LSA32" s="41"/>
      <c r="LSB32" s="41"/>
      <c r="LSC32" s="41"/>
      <c r="LSD32" s="41"/>
      <c r="LSE32" s="41"/>
      <c r="LSF32" s="41"/>
      <c r="LSG32" s="41"/>
      <c r="LSH32" s="41"/>
      <c r="LSI32" s="41"/>
      <c r="LSJ32" s="41"/>
      <c r="LSK32" s="41"/>
      <c r="LSL32" s="41"/>
      <c r="LSM32" s="41"/>
      <c r="LSN32" s="41"/>
      <c r="LSO32" s="41"/>
      <c r="LSP32" s="41"/>
      <c r="LSQ32" s="41"/>
      <c r="LSR32" s="41"/>
      <c r="LSS32" s="41"/>
      <c r="LST32" s="41"/>
      <c r="LSU32" s="41"/>
      <c r="LSV32" s="41"/>
      <c r="LSW32" s="41"/>
      <c r="LSX32" s="41"/>
      <c r="LSY32" s="41"/>
      <c r="LSZ32" s="41"/>
      <c r="LTA32" s="41"/>
      <c r="LTB32" s="41"/>
      <c r="LTC32" s="41"/>
      <c r="LTD32" s="41"/>
      <c r="LTE32" s="41"/>
      <c r="LTF32" s="41"/>
      <c r="LTG32" s="41"/>
      <c r="LTH32" s="41"/>
      <c r="LTI32" s="41"/>
      <c r="LTJ32" s="41"/>
      <c r="LTK32" s="41"/>
      <c r="LTL32" s="41"/>
      <c r="LTM32" s="41"/>
      <c r="LTN32" s="41"/>
      <c r="LTO32" s="41"/>
      <c r="LTP32" s="41"/>
      <c r="LTQ32" s="41"/>
      <c r="LTR32" s="41"/>
      <c r="LTS32" s="41"/>
      <c r="LTT32" s="41"/>
      <c r="LTU32" s="41"/>
      <c r="LTV32" s="41"/>
      <c r="LTW32" s="41"/>
      <c r="LTX32" s="41"/>
      <c r="LTY32" s="41"/>
      <c r="LTZ32" s="41"/>
      <c r="LUA32" s="41"/>
      <c r="LUB32" s="41"/>
      <c r="LUC32" s="41"/>
      <c r="LUD32" s="41"/>
      <c r="LUE32" s="41"/>
      <c r="LUF32" s="41"/>
      <c r="LUG32" s="41"/>
      <c r="LUH32" s="41"/>
      <c r="LUI32" s="41"/>
      <c r="LUJ32" s="41"/>
      <c r="LUK32" s="41"/>
      <c r="LUL32" s="41"/>
      <c r="LUM32" s="41"/>
      <c r="LUN32" s="41"/>
      <c r="LUO32" s="41"/>
      <c r="LUP32" s="41"/>
      <c r="LUQ32" s="41"/>
      <c r="LUR32" s="41"/>
      <c r="LUS32" s="41"/>
      <c r="LUT32" s="41"/>
      <c r="LUU32" s="41"/>
      <c r="LUV32" s="41"/>
      <c r="LUW32" s="41"/>
      <c r="LUX32" s="41"/>
      <c r="LUY32" s="41"/>
      <c r="LUZ32" s="41"/>
      <c r="LVA32" s="41"/>
      <c r="LVB32" s="41"/>
      <c r="LVC32" s="41"/>
      <c r="LVD32" s="41"/>
      <c r="LVE32" s="41"/>
      <c r="LVF32" s="41"/>
      <c r="LVG32" s="41"/>
      <c r="LVH32" s="41"/>
      <c r="LVI32" s="41"/>
      <c r="LVJ32" s="41"/>
      <c r="LVK32" s="41"/>
      <c r="LVL32" s="41"/>
      <c r="LVM32" s="41"/>
      <c r="LVN32" s="41"/>
      <c r="LVO32" s="41"/>
      <c r="LVP32" s="41"/>
      <c r="LVQ32" s="41"/>
      <c r="LVR32" s="41"/>
      <c r="LVS32" s="41"/>
      <c r="LVT32" s="41"/>
      <c r="LVU32" s="41"/>
      <c r="LVV32" s="41"/>
      <c r="LVW32" s="41"/>
      <c r="LVX32" s="41"/>
      <c r="LVY32" s="41"/>
      <c r="LVZ32" s="41"/>
      <c r="LWA32" s="41"/>
      <c r="LWB32" s="41"/>
      <c r="LWC32" s="41"/>
      <c r="LWD32" s="41"/>
      <c r="LWE32" s="41"/>
      <c r="LWF32" s="41"/>
      <c r="LWG32" s="41"/>
      <c r="LWH32" s="41"/>
      <c r="LWI32" s="41"/>
      <c r="LWJ32" s="41"/>
      <c r="LWK32" s="41"/>
      <c r="LWL32" s="41"/>
      <c r="LWM32" s="41"/>
      <c r="LWN32" s="41"/>
      <c r="LWO32" s="41"/>
      <c r="LWP32" s="41"/>
      <c r="LWQ32" s="41"/>
      <c r="LWR32" s="41"/>
      <c r="LWS32" s="41"/>
      <c r="LWT32" s="41"/>
      <c r="LWU32" s="41"/>
      <c r="LWV32" s="41"/>
      <c r="LWW32" s="41"/>
      <c r="LWX32" s="41"/>
      <c r="LWY32" s="41"/>
      <c r="LWZ32" s="41"/>
      <c r="LXA32" s="41"/>
      <c r="LXB32" s="41"/>
      <c r="LXC32" s="41"/>
      <c r="LXD32" s="41"/>
      <c r="LXE32" s="41"/>
      <c r="LXF32" s="41"/>
      <c r="LXG32" s="41"/>
      <c r="LXH32" s="41"/>
      <c r="LXI32" s="41"/>
      <c r="LXJ32" s="41"/>
      <c r="LXK32" s="41"/>
      <c r="LXL32" s="41"/>
      <c r="LXM32" s="41"/>
      <c r="LXN32" s="41"/>
      <c r="LXO32" s="41"/>
      <c r="LXP32" s="41"/>
      <c r="LXQ32" s="41"/>
      <c r="LXR32" s="41"/>
      <c r="LXS32" s="41"/>
      <c r="LXT32" s="41"/>
      <c r="LXU32" s="41"/>
      <c r="LXV32" s="41"/>
      <c r="LXW32" s="41"/>
      <c r="LXX32" s="41"/>
      <c r="LXY32" s="41"/>
      <c r="LXZ32" s="41"/>
      <c r="LYA32" s="41"/>
      <c r="LYB32" s="41"/>
      <c r="LYC32" s="41"/>
      <c r="LYD32" s="41"/>
      <c r="LYE32" s="41"/>
      <c r="LYF32" s="41"/>
      <c r="LYG32" s="41"/>
      <c r="LYH32" s="41"/>
      <c r="LYI32" s="41"/>
      <c r="LYJ32" s="41"/>
      <c r="LYK32" s="41"/>
      <c r="LYL32" s="41"/>
      <c r="LYM32" s="41"/>
      <c r="LYN32" s="41"/>
      <c r="LYO32" s="41"/>
      <c r="LYP32" s="41"/>
      <c r="LYQ32" s="41"/>
      <c r="LYR32" s="41"/>
      <c r="LYS32" s="41"/>
      <c r="LYT32" s="41"/>
      <c r="LYU32" s="41"/>
      <c r="LYV32" s="41"/>
      <c r="LYW32" s="41"/>
      <c r="LYX32" s="41"/>
      <c r="LYY32" s="41"/>
      <c r="LYZ32" s="41"/>
      <c r="LZA32" s="41"/>
      <c r="LZB32" s="41"/>
      <c r="LZC32" s="41"/>
      <c r="LZD32" s="41"/>
      <c r="LZE32" s="41"/>
      <c r="LZF32" s="41"/>
      <c r="LZG32" s="41"/>
      <c r="LZH32" s="41"/>
      <c r="LZI32" s="41"/>
      <c r="LZJ32" s="41"/>
      <c r="LZK32" s="41"/>
      <c r="LZL32" s="41"/>
      <c r="LZM32" s="41"/>
      <c r="LZN32" s="41"/>
      <c r="LZO32" s="41"/>
      <c r="LZP32" s="41"/>
      <c r="LZQ32" s="41"/>
      <c r="LZR32" s="41"/>
      <c r="LZS32" s="41"/>
      <c r="LZT32" s="41"/>
      <c r="LZU32" s="41"/>
      <c r="LZV32" s="41"/>
      <c r="LZW32" s="41"/>
      <c r="LZX32" s="41"/>
      <c r="LZY32" s="41"/>
      <c r="LZZ32" s="41"/>
      <c r="MAA32" s="41"/>
      <c r="MAB32" s="41"/>
      <c r="MAC32" s="41"/>
      <c r="MAD32" s="41"/>
      <c r="MAE32" s="41"/>
      <c r="MAF32" s="41"/>
      <c r="MAG32" s="41"/>
      <c r="MAH32" s="41"/>
      <c r="MAI32" s="41"/>
      <c r="MAJ32" s="41"/>
      <c r="MAK32" s="41"/>
      <c r="MAL32" s="41"/>
      <c r="MAM32" s="41"/>
      <c r="MAN32" s="41"/>
      <c r="MAO32" s="41"/>
      <c r="MAP32" s="41"/>
      <c r="MAQ32" s="41"/>
      <c r="MAR32" s="41"/>
      <c r="MAS32" s="41"/>
      <c r="MAT32" s="41"/>
      <c r="MAU32" s="41"/>
      <c r="MAV32" s="41"/>
      <c r="MAW32" s="41"/>
      <c r="MAX32" s="41"/>
      <c r="MAY32" s="41"/>
      <c r="MAZ32" s="41"/>
      <c r="MBA32" s="41"/>
      <c r="MBB32" s="41"/>
      <c r="MBC32" s="41"/>
      <c r="MBD32" s="41"/>
      <c r="MBE32" s="41"/>
      <c r="MBF32" s="41"/>
      <c r="MBG32" s="41"/>
      <c r="MBH32" s="41"/>
      <c r="MBI32" s="41"/>
      <c r="MBJ32" s="41"/>
      <c r="MBK32" s="41"/>
      <c r="MBL32" s="41"/>
      <c r="MBM32" s="41"/>
      <c r="MBN32" s="41"/>
      <c r="MBO32" s="41"/>
      <c r="MBP32" s="41"/>
      <c r="MBQ32" s="41"/>
      <c r="MBR32" s="41"/>
      <c r="MBS32" s="41"/>
      <c r="MBT32" s="41"/>
      <c r="MBU32" s="41"/>
      <c r="MBV32" s="41"/>
      <c r="MBW32" s="41"/>
      <c r="MBX32" s="41"/>
      <c r="MBY32" s="41"/>
      <c r="MBZ32" s="41"/>
      <c r="MCA32" s="41"/>
      <c r="MCB32" s="41"/>
      <c r="MCC32" s="41"/>
      <c r="MCD32" s="41"/>
      <c r="MCE32" s="41"/>
      <c r="MCF32" s="41"/>
      <c r="MCG32" s="41"/>
      <c r="MCH32" s="41"/>
      <c r="MCI32" s="41"/>
      <c r="MCJ32" s="41"/>
      <c r="MCK32" s="41"/>
      <c r="MCL32" s="41"/>
      <c r="MCM32" s="41"/>
      <c r="MCN32" s="41"/>
      <c r="MCO32" s="41"/>
      <c r="MCP32" s="41"/>
      <c r="MCQ32" s="41"/>
      <c r="MCR32" s="41"/>
      <c r="MCS32" s="41"/>
      <c r="MCT32" s="41"/>
      <c r="MCU32" s="41"/>
      <c r="MCV32" s="41"/>
      <c r="MCW32" s="41"/>
      <c r="MCX32" s="41"/>
      <c r="MCY32" s="41"/>
      <c r="MCZ32" s="41"/>
      <c r="MDA32" s="41"/>
      <c r="MDB32" s="41"/>
      <c r="MDC32" s="41"/>
      <c r="MDD32" s="41"/>
      <c r="MDE32" s="41"/>
      <c r="MDF32" s="41"/>
      <c r="MDG32" s="41"/>
      <c r="MDH32" s="41"/>
      <c r="MDI32" s="41"/>
      <c r="MDJ32" s="41"/>
      <c r="MDK32" s="41"/>
      <c r="MDL32" s="41"/>
      <c r="MDM32" s="41"/>
      <c r="MDN32" s="41"/>
      <c r="MDO32" s="41"/>
      <c r="MDP32" s="41"/>
      <c r="MDQ32" s="41"/>
      <c r="MDR32" s="41"/>
      <c r="MDS32" s="41"/>
      <c r="MDT32" s="41"/>
      <c r="MDU32" s="41"/>
      <c r="MDV32" s="41"/>
      <c r="MDW32" s="41"/>
      <c r="MDX32" s="41"/>
      <c r="MDY32" s="41"/>
      <c r="MDZ32" s="41"/>
      <c r="MEA32" s="41"/>
      <c r="MEB32" s="41"/>
      <c r="MEC32" s="41"/>
      <c r="MED32" s="41"/>
      <c r="MEE32" s="41"/>
      <c r="MEF32" s="41"/>
      <c r="MEG32" s="41"/>
      <c r="MEH32" s="41"/>
      <c r="MEI32" s="41"/>
      <c r="MEJ32" s="41"/>
      <c r="MEK32" s="41"/>
      <c r="MEL32" s="41"/>
      <c r="MEM32" s="41"/>
      <c r="MEN32" s="41"/>
      <c r="MEO32" s="41"/>
      <c r="MEP32" s="41"/>
      <c r="MEQ32" s="41"/>
      <c r="MER32" s="41"/>
      <c r="MES32" s="41"/>
      <c r="MET32" s="41"/>
      <c r="MEU32" s="41"/>
      <c r="MEV32" s="41"/>
      <c r="MEW32" s="41"/>
      <c r="MEX32" s="41"/>
      <c r="MEY32" s="41"/>
      <c r="MEZ32" s="41"/>
      <c r="MFA32" s="41"/>
      <c r="MFB32" s="41"/>
      <c r="MFC32" s="41"/>
      <c r="MFD32" s="41"/>
      <c r="MFE32" s="41"/>
      <c r="MFF32" s="41"/>
      <c r="MFG32" s="41"/>
      <c r="MFH32" s="41"/>
      <c r="MFI32" s="41"/>
      <c r="MFJ32" s="41"/>
      <c r="MFK32" s="41"/>
      <c r="MFL32" s="41"/>
      <c r="MFM32" s="41"/>
      <c r="MFN32" s="41"/>
      <c r="MFO32" s="41"/>
      <c r="MFP32" s="41"/>
      <c r="MFQ32" s="41"/>
      <c r="MFR32" s="41"/>
      <c r="MFS32" s="41"/>
      <c r="MFT32" s="41"/>
      <c r="MFU32" s="41"/>
      <c r="MFV32" s="41"/>
      <c r="MFW32" s="41"/>
      <c r="MFX32" s="41"/>
      <c r="MFY32" s="41"/>
      <c r="MFZ32" s="41"/>
      <c r="MGA32" s="41"/>
      <c r="MGB32" s="41"/>
      <c r="MGC32" s="41"/>
      <c r="MGD32" s="41"/>
      <c r="MGE32" s="41"/>
      <c r="MGF32" s="41"/>
      <c r="MGG32" s="41"/>
      <c r="MGH32" s="41"/>
      <c r="MGI32" s="41"/>
      <c r="MGJ32" s="41"/>
      <c r="MGK32" s="41"/>
      <c r="MGL32" s="41"/>
      <c r="MGM32" s="41"/>
      <c r="MGN32" s="41"/>
      <c r="MGO32" s="41"/>
      <c r="MGP32" s="41"/>
      <c r="MGQ32" s="41"/>
      <c r="MGR32" s="41"/>
      <c r="MGS32" s="41"/>
      <c r="MGT32" s="41"/>
      <c r="MGU32" s="41"/>
      <c r="MGV32" s="41"/>
      <c r="MGW32" s="41"/>
      <c r="MGX32" s="41"/>
      <c r="MGY32" s="41"/>
      <c r="MGZ32" s="41"/>
      <c r="MHA32" s="41"/>
      <c r="MHB32" s="41"/>
      <c r="MHC32" s="41"/>
      <c r="MHD32" s="41"/>
      <c r="MHE32" s="41"/>
      <c r="MHF32" s="41"/>
      <c r="MHG32" s="41"/>
      <c r="MHH32" s="41"/>
      <c r="MHI32" s="41"/>
      <c r="MHJ32" s="41"/>
      <c r="MHK32" s="41"/>
      <c r="MHL32" s="41"/>
      <c r="MHM32" s="41"/>
      <c r="MHN32" s="41"/>
      <c r="MHO32" s="41"/>
      <c r="MHP32" s="41"/>
      <c r="MHQ32" s="41"/>
      <c r="MHR32" s="41"/>
      <c r="MHS32" s="41"/>
      <c r="MHT32" s="41"/>
      <c r="MHU32" s="41"/>
      <c r="MHV32" s="41"/>
      <c r="MHW32" s="41"/>
      <c r="MHX32" s="41"/>
      <c r="MHY32" s="41"/>
      <c r="MHZ32" s="41"/>
      <c r="MIA32" s="41"/>
      <c r="MIB32" s="41"/>
      <c r="MIC32" s="41"/>
      <c r="MID32" s="41"/>
      <c r="MIE32" s="41"/>
      <c r="MIF32" s="41"/>
      <c r="MIG32" s="41"/>
      <c r="MIH32" s="41"/>
      <c r="MII32" s="41"/>
      <c r="MIJ32" s="41"/>
      <c r="MIK32" s="41"/>
      <c r="MIL32" s="41"/>
      <c r="MIM32" s="41"/>
      <c r="MIN32" s="41"/>
      <c r="MIO32" s="41"/>
      <c r="MIP32" s="41"/>
      <c r="MIQ32" s="41"/>
      <c r="MIR32" s="41"/>
      <c r="MIS32" s="41"/>
      <c r="MIT32" s="41"/>
      <c r="MIU32" s="41"/>
      <c r="MIV32" s="41"/>
      <c r="MIW32" s="41"/>
      <c r="MIX32" s="41"/>
      <c r="MIY32" s="41"/>
      <c r="MIZ32" s="41"/>
      <c r="MJA32" s="41"/>
      <c r="MJB32" s="41"/>
      <c r="MJC32" s="41"/>
      <c r="MJD32" s="41"/>
      <c r="MJE32" s="41"/>
      <c r="MJF32" s="41"/>
      <c r="MJG32" s="41"/>
      <c r="MJH32" s="41"/>
      <c r="MJI32" s="41"/>
      <c r="MJJ32" s="41"/>
      <c r="MJK32" s="41"/>
      <c r="MJL32" s="41"/>
      <c r="MJM32" s="41"/>
      <c r="MJN32" s="41"/>
      <c r="MJO32" s="41"/>
      <c r="MJP32" s="41"/>
      <c r="MJQ32" s="41"/>
      <c r="MJR32" s="41"/>
      <c r="MJS32" s="41"/>
      <c r="MJT32" s="41"/>
      <c r="MJU32" s="41"/>
      <c r="MJV32" s="41"/>
      <c r="MJW32" s="41"/>
      <c r="MJX32" s="41"/>
      <c r="MJY32" s="41"/>
      <c r="MJZ32" s="41"/>
      <c r="MKA32" s="41"/>
      <c r="MKB32" s="41"/>
      <c r="MKC32" s="41"/>
      <c r="MKD32" s="41"/>
      <c r="MKE32" s="41"/>
      <c r="MKF32" s="41"/>
      <c r="MKG32" s="41"/>
      <c r="MKH32" s="41"/>
      <c r="MKI32" s="41"/>
      <c r="MKJ32" s="41"/>
      <c r="MKK32" s="41"/>
      <c r="MKL32" s="41"/>
      <c r="MKM32" s="41"/>
      <c r="MKN32" s="41"/>
      <c r="MKO32" s="41"/>
      <c r="MKP32" s="41"/>
      <c r="MKQ32" s="41"/>
      <c r="MKR32" s="41"/>
      <c r="MKS32" s="41"/>
      <c r="MKT32" s="41"/>
      <c r="MKU32" s="41"/>
      <c r="MKV32" s="41"/>
      <c r="MKW32" s="41"/>
      <c r="MKX32" s="41"/>
      <c r="MKY32" s="41"/>
      <c r="MKZ32" s="41"/>
      <c r="MLA32" s="41"/>
      <c r="MLB32" s="41"/>
      <c r="MLC32" s="41"/>
      <c r="MLD32" s="41"/>
      <c r="MLE32" s="41"/>
      <c r="MLF32" s="41"/>
      <c r="MLG32" s="41"/>
      <c r="MLH32" s="41"/>
      <c r="MLI32" s="41"/>
      <c r="MLJ32" s="41"/>
      <c r="MLK32" s="41"/>
      <c r="MLL32" s="41"/>
      <c r="MLM32" s="41"/>
      <c r="MLN32" s="41"/>
      <c r="MLO32" s="41"/>
      <c r="MLP32" s="41"/>
      <c r="MLQ32" s="41"/>
      <c r="MLR32" s="41"/>
      <c r="MLS32" s="41"/>
      <c r="MLT32" s="41"/>
      <c r="MLU32" s="41"/>
      <c r="MLV32" s="41"/>
      <c r="MLW32" s="41"/>
      <c r="MLX32" s="41"/>
      <c r="MLY32" s="41"/>
      <c r="MLZ32" s="41"/>
      <c r="MMA32" s="41"/>
      <c r="MMB32" s="41"/>
      <c r="MMC32" s="41"/>
      <c r="MMD32" s="41"/>
      <c r="MME32" s="41"/>
      <c r="MMF32" s="41"/>
      <c r="MMG32" s="41"/>
      <c r="MMH32" s="41"/>
      <c r="MMI32" s="41"/>
      <c r="MMJ32" s="41"/>
      <c r="MMK32" s="41"/>
      <c r="MML32" s="41"/>
      <c r="MMM32" s="41"/>
      <c r="MMN32" s="41"/>
      <c r="MMO32" s="41"/>
      <c r="MMP32" s="41"/>
      <c r="MMQ32" s="41"/>
      <c r="MMR32" s="41"/>
      <c r="MMS32" s="41"/>
      <c r="MMT32" s="41"/>
      <c r="MMU32" s="41"/>
      <c r="MMV32" s="41"/>
      <c r="MMW32" s="41"/>
      <c r="MMX32" s="41"/>
      <c r="MMY32" s="41"/>
      <c r="MMZ32" s="41"/>
      <c r="MNA32" s="41"/>
      <c r="MNB32" s="41"/>
      <c r="MNC32" s="41"/>
      <c r="MND32" s="41"/>
      <c r="MNE32" s="41"/>
      <c r="MNF32" s="41"/>
      <c r="MNG32" s="41"/>
      <c r="MNH32" s="41"/>
      <c r="MNI32" s="41"/>
      <c r="MNJ32" s="41"/>
      <c r="MNK32" s="41"/>
      <c r="MNL32" s="41"/>
      <c r="MNM32" s="41"/>
      <c r="MNN32" s="41"/>
      <c r="MNO32" s="41"/>
      <c r="MNP32" s="41"/>
      <c r="MNQ32" s="41"/>
      <c r="MNR32" s="41"/>
      <c r="MNS32" s="41"/>
      <c r="MNT32" s="41"/>
      <c r="MNU32" s="41"/>
      <c r="MNV32" s="41"/>
      <c r="MNW32" s="41"/>
      <c r="MNX32" s="41"/>
      <c r="MNY32" s="41"/>
      <c r="MNZ32" s="41"/>
      <c r="MOA32" s="41"/>
      <c r="MOB32" s="41"/>
      <c r="MOC32" s="41"/>
      <c r="MOD32" s="41"/>
      <c r="MOE32" s="41"/>
      <c r="MOF32" s="41"/>
      <c r="MOG32" s="41"/>
      <c r="MOH32" s="41"/>
      <c r="MOI32" s="41"/>
      <c r="MOJ32" s="41"/>
      <c r="MOK32" s="41"/>
      <c r="MOL32" s="41"/>
      <c r="MOM32" s="41"/>
      <c r="MON32" s="41"/>
      <c r="MOO32" s="41"/>
      <c r="MOP32" s="41"/>
      <c r="MOQ32" s="41"/>
      <c r="MOR32" s="41"/>
      <c r="MOS32" s="41"/>
      <c r="MOT32" s="41"/>
      <c r="MOU32" s="41"/>
      <c r="MOV32" s="41"/>
      <c r="MOW32" s="41"/>
      <c r="MOX32" s="41"/>
      <c r="MOY32" s="41"/>
      <c r="MOZ32" s="41"/>
      <c r="MPA32" s="41"/>
      <c r="MPB32" s="41"/>
      <c r="MPC32" s="41"/>
      <c r="MPD32" s="41"/>
      <c r="MPE32" s="41"/>
      <c r="MPF32" s="41"/>
      <c r="MPG32" s="41"/>
      <c r="MPH32" s="41"/>
      <c r="MPI32" s="41"/>
      <c r="MPJ32" s="41"/>
      <c r="MPK32" s="41"/>
      <c r="MPL32" s="41"/>
      <c r="MPM32" s="41"/>
      <c r="MPN32" s="41"/>
      <c r="MPO32" s="41"/>
      <c r="MPP32" s="41"/>
      <c r="MPQ32" s="41"/>
      <c r="MPR32" s="41"/>
      <c r="MPS32" s="41"/>
      <c r="MPT32" s="41"/>
      <c r="MPU32" s="41"/>
      <c r="MPV32" s="41"/>
      <c r="MPW32" s="41"/>
      <c r="MPX32" s="41"/>
      <c r="MPY32" s="41"/>
      <c r="MPZ32" s="41"/>
      <c r="MQA32" s="41"/>
      <c r="MQB32" s="41"/>
      <c r="MQC32" s="41"/>
      <c r="MQD32" s="41"/>
      <c r="MQE32" s="41"/>
      <c r="MQF32" s="41"/>
      <c r="MQG32" s="41"/>
      <c r="MQH32" s="41"/>
      <c r="MQI32" s="41"/>
      <c r="MQJ32" s="41"/>
      <c r="MQK32" s="41"/>
      <c r="MQL32" s="41"/>
      <c r="MQM32" s="41"/>
      <c r="MQN32" s="41"/>
      <c r="MQO32" s="41"/>
      <c r="MQP32" s="41"/>
      <c r="MQQ32" s="41"/>
      <c r="MQR32" s="41"/>
      <c r="MQS32" s="41"/>
      <c r="MQT32" s="41"/>
      <c r="MQU32" s="41"/>
      <c r="MQV32" s="41"/>
      <c r="MQW32" s="41"/>
      <c r="MQX32" s="41"/>
      <c r="MQY32" s="41"/>
      <c r="MQZ32" s="41"/>
      <c r="MRA32" s="41"/>
      <c r="MRB32" s="41"/>
      <c r="MRC32" s="41"/>
      <c r="MRD32" s="41"/>
      <c r="MRE32" s="41"/>
      <c r="MRF32" s="41"/>
      <c r="MRG32" s="41"/>
      <c r="MRH32" s="41"/>
      <c r="MRI32" s="41"/>
      <c r="MRJ32" s="41"/>
      <c r="MRK32" s="41"/>
      <c r="MRL32" s="41"/>
      <c r="MRM32" s="41"/>
      <c r="MRN32" s="41"/>
      <c r="MRO32" s="41"/>
      <c r="MRP32" s="41"/>
      <c r="MRQ32" s="41"/>
      <c r="MRR32" s="41"/>
      <c r="MRS32" s="41"/>
      <c r="MRT32" s="41"/>
      <c r="MRU32" s="41"/>
      <c r="MRV32" s="41"/>
      <c r="MRW32" s="41"/>
      <c r="MRX32" s="41"/>
      <c r="MRY32" s="41"/>
      <c r="MRZ32" s="41"/>
      <c r="MSA32" s="41"/>
      <c r="MSB32" s="41"/>
      <c r="MSC32" s="41"/>
      <c r="MSD32" s="41"/>
      <c r="MSE32" s="41"/>
      <c r="MSF32" s="41"/>
      <c r="MSG32" s="41"/>
      <c r="MSH32" s="41"/>
      <c r="MSI32" s="41"/>
      <c r="MSJ32" s="41"/>
      <c r="MSK32" s="41"/>
      <c r="MSL32" s="41"/>
      <c r="MSM32" s="41"/>
      <c r="MSN32" s="41"/>
      <c r="MSO32" s="41"/>
      <c r="MSP32" s="41"/>
      <c r="MSQ32" s="41"/>
      <c r="MSR32" s="41"/>
      <c r="MSS32" s="41"/>
      <c r="MST32" s="41"/>
      <c r="MSU32" s="41"/>
      <c r="MSV32" s="41"/>
      <c r="MSW32" s="41"/>
      <c r="MSX32" s="41"/>
      <c r="MSY32" s="41"/>
      <c r="MSZ32" s="41"/>
      <c r="MTA32" s="41"/>
      <c r="MTB32" s="41"/>
      <c r="MTC32" s="41"/>
      <c r="MTD32" s="41"/>
      <c r="MTE32" s="41"/>
      <c r="MTF32" s="41"/>
      <c r="MTG32" s="41"/>
      <c r="MTH32" s="41"/>
      <c r="MTI32" s="41"/>
      <c r="MTJ32" s="41"/>
      <c r="MTK32" s="41"/>
      <c r="MTL32" s="41"/>
      <c r="MTM32" s="41"/>
      <c r="MTN32" s="41"/>
      <c r="MTO32" s="41"/>
      <c r="MTP32" s="41"/>
      <c r="MTQ32" s="41"/>
      <c r="MTR32" s="41"/>
      <c r="MTS32" s="41"/>
      <c r="MTT32" s="41"/>
      <c r="MTU32" s="41"/>
      <c r="MTV32" s="41"/>
      <c r="MTW32" s="41"/>
      <c r="MTX32" s="41"/>
      <c r="MTY32" s="41"/>
      <c r="MTZ32" s="41"/>
      <c r="MUA32" s="41"/>
      <c r="MUB32" s="41"/>
      <c r="MUC32" s="41"/>
      <c r="MUD32" s="41"/>
      <c r="MUE32" s="41"/>
      <c r="MUF32" s="41"/>
      <c r="MUG32" s="41"/>
      <c r="MUH32" s="41"/>
      <c r="MUI32" s="41"/>
      <c r="MUJ32" s="41"/>
      <c r="MUK32" s="41"/>
      <c r="MUL32" s="41"/>
      <c r="MUM32" s="41"/>
      <c r="MUN32" s="41"/>
      <c r="MUO32" s="41"/>
      <c r="MUP32" s="41"/>
      <c r="MUQ32" s="41"/>
      <c r="MUR32" s="41"/>
      <c r="MUS32" s="41"/>
      <c r="MUT32" s="41"/>
      <c r="MUU32" s="41"/>
      <c r="MUV32" s="41"/>
      <c r="MUW32" s="41"/>
      <c r="MUX32" s="41"/>
      <c r="MUY32" s="41"/>
      <c r="MUZ32" s="41"/>
      <c r="MVA32" s="41"/>
      <c r="MVB32" s="41"/>
      <c r="MVC32" s="41"/>
      <c r="MVD32" s="41"/>
      <c r="MVE32" s="41"/>
      <c r="MVF32" s="41"/>
      <c r="MVG32" s="41"/>
      <c r="MVH32" s="41"/>
      <c r="MVI32" s="41"/>
      <c r="MVJ32" s="41"/>
      <c r="MVK32" s="41"/>
      <c r="MVL32" s="41"/>
      <c r="MVM32" s="41"/>
      <c r="MVN32" s="41"/>
      <c r="MVO32" s="41"/>
      <c r="MVP32" s="41"/>
      <c r="MVQ32" s="41"/>
      <c r="MVR32" s="41"/>
      <c r="MVS32" s="41"/>
      <c r="MVT32" s="41"/>
      <c r="MVU32" s="41"/>
      <c r="MVV32" s="41"/>
      <c r="MVW32" s="41"/>
      <c r="MVX32" s="41"/>
      <c r="MVY32" s="41"/>
      <c r="MVZ32" s="41"/>
      <c r="MWA32" s="41"/>
      <c r="MWB32" s="41"/>
      <c r="MWC32" s="41"/>
      <c r="MWD32" s="41"/>
      <c r="MWE32" s="41"/>
      <c r="MWF32" s="41"/>
      <c r="MWG32" s="41"/>
      <c r="MWH32" s="41"/>
      <c r="MWI32" s="41"/>
      <c r="MWJ32" s="41"/>
      <c r="MWK32" s="41"/>
      <c r="MWL32" s="41"/>
      <c r="MWM32" s="41"/>
      <c r="MWN32" s="41"/>
      <c r="MWO32" s="41"/>
      <c r="MWP32" s="41"/>
      <c r="MWQ32" s="41"/>
      <c r="MWR32" s="41"/>
      <c r="MWS32" s="41"/>
      <c r="MWT32" s="41"/>
      <c r="MWU32" s="41"/>
      <c r="MWV32" s="41"/>
      <c r="MWW32" s="41"/>
      <c r="MWX32" s="41"/>
      <c r="MWY32" s="41"/>
      <c r="MWZ32" s="41"/>
      <c r="MXA32" s="41"/>
      <c r="MXB32" s="41"/>
      <c r="MXC32" s="41"/>
      <c r="MXD32" s="41"/>
      <c r="MXE32" s="41"/>
      <c r="MXF32" s="41"/>
      <c r="MXG32" s="41"/>
      <c r="MXH32" s="41"/>
      <c r="MXI32" s="41"/>
      <c r="MXJ32" s="41"/>
      <c r="MXK32" s="41"/>
      <c r="MXL32" s="41"/>
      <c r="MXM32" s="41"/>
      <c r="MXN32" s="41"/>
      <c r="MXO32" s="41"/>
      <c r="MXP32" s="41"/>
      <c r="MXQ32" s="41"/>
      <c r="MXR32" s="41"/>
      <c r="MXS32" s="41"/>
      <c r="MXT32" s="41"/>
      <c r="MXU32" s="41"/>
      <c r="MXV32" s="41"/>
      <c r="MXW32" s="41"/>
      <c r="MXX32" s="41"/>
      <c r="MXY32" s="41"/>
      <c r="MXZ32" s="41"/>
      <c r="MYA32" s="41"/>
      <c r="MYB32" s="41"/>
      <c r="MYC32" s="41"/>
      <c r="MYD32" s="41"/>
      <c r="MYE32" s="41"/>
      <c r="MYF32" s="41"/>
      <c r="MYG32" s="41"/>
      <c r="MYH32" s="41"/>
      <c r="MYI32" s="41"/>
      <c r="MYJ32" s="41"/>
      <c r="MYK32" s="41"/>
      <c r="MYL32" s="41"/>
      <c r="MYM32" s="41"/>
      <c r="MYN32" s="41"/>
      <c r="MYO32" s="41"/>
      <c r="MYP32" s="41"/>
      <c r="MYQ32" s="41"/>
      <c r="MYR32" s="41"/>
      <c r="MYS32" s="41"/>
      <c r="MYT32" s="41"/>
      <c r="MYU32" s="41"/>
      <c r="MYV32" s="41"/>
      <c r="MYW32" s="41"/>
      <c r="MYX32" s="41"/>
      <c r="MYY32" s="41"/>
      <c r="MYZ32" s="41"/>
      <c r="MZA32" s="41"/>
      <c r="MZB32" s="41"/>
      <c r="MZC32" s="41"/>
      <c r="MZD32" s="41"/>
      <c r="MZE32" s="41"/>
      <c r="MZF32" s="41"/>
      <c r="MZG32" s="41"/>
      <c r="MZH32" s="41"/>
      <c r="MZI32" s="41"/>
      <c r="MZJ32" s="41"/>
      <c r="MZK32" s="41"/>
      <c r="MZL32" s="41"/>
      <c r="MZM32" s="41"/>
      <c r="MZN32" s="41"/>
      <c r="MZO32" s="41"/>
      <c r="MZP32" s="41"/>
      <c r="MZQ32" s="41"/>
      <c r="MZR32" s="41"/>
      <c r="MZS32" s="41"/>
      <c r="MZT32" s="41"/>
      <c r="MZU32" s="41"/>
      <c r="MZV32" s="41"/>
      <c r="MZW32" s="41"/>
      <c r="MZX32" s="41"/>
      <c r="MZY32" s="41"/>
      <c r="MZZ32" s="41"/>
      <c r="NAA32" s="41"/>
      <c r="NAB32" s="41"/>
      <c r="NAC32" s="41"/>
      <c r="NAD32" s="41"/>
      <c r="NAE32" s="41"/>
      <c r="NAF32" s="41"/>
      <c r="NAG32" s="41"/>
      <c r="NAH32" s="41"/>
      <c r="NAI32" s="41"/>
      <c r="NAJ32" s="41"/>
      <c r="NAK32" s="41"/>
      <c r="NAL32" s="41"/>
      <c r="NAM32" s="41"/>
      <c r="NAN32" s="41"/>
      <c r="NAO32" s="41"/>
      <c r="NAP32" s="41"/>
      <c r="NAQ32" s="41"/>
      <c r="NAR32" s="41"/>
      <c r="NAS32" s="41"/>
      <c r="NAT32" s="41"/>
      <c r="NAU32" s="41"/>
      <c r="NAV32" s="41"/>
      <c r="NAW32" s="41"/>
      <c r="NAX32" s="41"/>
      <c r="NAY32" s="41"/>
      <c r="NAZ32" s="41"/>
      <c r="NBA32" s="41"/>
      <c r="NBB32" s="41"/>
      <c r="NBC32" s="41"/>
      <c r="NBD32" s="41"/>
      <c r="NBE32" s="41"/>
      <c r="NBF32" s="41"/>
      <c r="NBG32" s="41"/>
      <c r="NBH32" s="41"/>
      <c r="NBI32" s="41"/>
      <c r="NBJ32" s="41"/>
      <c r="NBK32" s="41"/>
      <c r="NBL32" s="41"/>
      <c r="NBM32" s="41"/>
      <c r="NBN32" s="41"/>
      <c r="NBO32" s="41"/>
      <c r="NBP32" s="41"/>
      <c r="NBQ32" s="41"/>
      <c r="NBR32" s="41"/>
      <c r="NBS32" s="41"/>
      <c r="NBT32" s="41"/>
      <c r="NBU32" s="41"/>
      <c r="NBV32" s="41"/>
      <c r="NBW32" s="41"/>
      <c r="NBX32" s="41"/>
      <c r="NBY32" s="41"/>
      <c r="NBZ32" s="41"/>
      <c r="NCA32" s="41"/>
      <c r="NCB32" s="41"/>
      <c r="NCC32" s="41"/>
      <c r="NCD32" s="41"/>
      <c r="NCE32" s="41"/>
      <c r="NCF32" s="41"/>
      <c r="NCG32" s="41"/>
      <c r="NCH32" s="41"/>
      <c r="NCI32" s="41"/>
      <c r="NCJ32" s="41"/>
      <c r="NCK32" s="41"/>
      <c r="NCL32" s="41"/>
      <c r="NCM32" s="41"/>
      <c r="NCN32" s="41"/>
      <c r="NCO32" s="41"/>
      <c r="NCP32" s="41"/>
      <c r="NCQ32" s="41"/>
      <c r="NCR32" s="41"/>
      <c r="NCS32" s="41"/>
      <c r="NCT32" s="41"/>
      <c r="NCU32" s="41"/>
      <c r="NCV32" s="41"/>
      <c r="NCW32" s="41"/>
      <c r="NCX32" s="41"/>
      <c r="NCY32" s="41"/>
      <c r="NCZ32" s="41"/>
      <c r="NDA32" s="41"/>
      <c r="NDB32" s="41"/>
      <c r="NDC32" s="41"/>
      <c r="NDD32" s="41"/>
      <c r="NDE32" s="41"/>
      <c r="NDF32" s="41"/>
      <c r="NDG32" s="41"/>
      <c r="NDH32" s="41"/>
      <c r="NDI32" s="41"/>
      <c r="NDJ32" s="41"/>
      <c r="NDK32" s="41"/>
      <c r="NDL32" s="41"/>
      <c r="NDM32" s="41"/>
      <c r="NDN32" s="41"/>
      <c r="NDO32" s="41"/>
      <c r="NDP32" s="41"/>
      <c r="NDQ32" s="41"/>
      <c r="NDR32" s="41"/>
      <c r="NDS32" s="41"/>
      <c r="NDT32" s="41"/>
      <c r="NDU32" s="41"/>
      <c r="NDV32" s="41"/>
      <c r="NDW32" s="41"/>
      <c r="NDX32" s="41"/>
      <c r="NDY32" s="41"/>
      <c r="NDZ32" s="41"/>
      <c r="NEA32" s="41"/>
      <c r="NEB32" s="41"/>
      <c r="NEC32" s="41"/>
      <c r="NED32" s="41"/>
      <c r="NEE32" s="41"/>
      <c r="NEF32" s="41"/>
      <c r="NEG32" s="41"/>
      <c r="NEH32" s="41"/>
      <c r="NEI32" s="41"/>
      <c r="NEJ32" s="41"/>
      <c r="NEK32" s="41"/>
      <c r="NEL32" s="41"/>
      <c r="NEM32" s="41"/>
      <c r="NEN32" s="41"/>
      <c r="NEO32" s="41"/>
      <c r="NEP32" s="41"/>
      <c r="NEQ32" s="41"/>
      <c r="NER32" s="41"/>
      <c r="NES32" s="41"/>
      <c r="NET32" s="41"/>
      <c r="NEU32" s="41"/>
      <c r="NEV32" s="41"/>
      <c r="NEW32" s="41"/>
      <c r="NEX32" s="41"/>
      <c r="NEY32" s="41"/>
      <c r="NEZ32" s="41"/>
      <c r="NFA32" s="41"/>
      <c r="NFB32" s="41"/>
      <c r="NFC32" s="41"/>
      <c r="NFD32" s="41"/>
      <c r="NFE32" s="41"/>
      <c r="NFF32" s="41"/>
      <c r="NFG32" s="41"/>
      <c r="NFH32" s="41"/>
      <c r="NFI32" s="41"/>
      <c r="NFJ32" s="41"/>
      <c r="NFK32" s="41"/>
      <c r="NFL32" s="41"/>
      <c r="NFM32" s="41"/>
      <c r="NFN32" s="41"/>
      <c r="NFO32" s="41"/>
      <c r="NFP32" s="41"/>
      <c r="NFQ32" s="41"/>
      <c r="NFR32" s="41"/>
      <c r="NFS32" s="41"/>
      <c r="NFT32" s="41"/>
      <c r="NFU32" s="41"/>
      <c r="NFV32" s="41"/>
      <c r="NFW32" s="41"/>
      <c r="NFX32" s="41"/>
      <c r="NFY32" s="41"/>
      <c r="NFZ32" s="41"/>
      <c r="NGA32" s="41"/>
      <c r="NGB32" s="41"/>
      <c r="NGC32" s="41"/>
      <c r="NGD32" s="41"/>
      <c r="NGE32" s="41"/>
      <c r="NGF32" s="41"/>
      <c r="NGG32" s="41"/>
      <c r="NGH32" s="41"/>
      <c r="NGI32" s="41"/>
      <c r="NGJ32" s="41"/>
      <c r="NGK32" s="41"/>
      <c r="NGL32" s="41"/>
      <c r="NGM32" s="41"/>
      <c r="NGN32" s="41"/>
      <c r="NGO32" s="41"/>
      <c r="NGP32" s="41"/>
      <c r="NGQ32" s="41"/>
      <c r="NGR32" s="41"/>
      <c r="NGS32" s="41"/>
      <c r="NGT32" s="41"/>
      <c r="NGU32" s="41"/>
      <c r="NGV32" s="41"/>
      <c r="NGW32" s="41"/>
      <c r="NGX32" s="41"/>
      <c r="NGY32" s="41"/>
      <c r="NGZ32" s="41"/>
      <c r="NHA32" s="41"/>
      <c r="NHB32" s="41"/>
      <c r="NHC32" s="41"/>
      <c r="NHD32" s="41"/>
      <c r="NHE32" s="41"/>
      <c r="NHF32" s="41"/>
      <c r="NHG32" s="41"/>
      <c r="NHH32" s="41"/>
      <c r="NHI32" s="41"/>
      <c r="NHJ32" s="41"/>
      <c r="NHK32" s="41"/>
      <c r="NHL32" s="41"/>
      <c r="NHM32" s="41"/>
      <c r="NHN32" s="41"/>
      <c r="NHO32" s="41"/>
      <c r="NHP32" s="41"/>
      <c r="NHQ32" s="41"/>
      <c r="NHR32" s="41"/>
      <c r="NHS32" s="41"/>
      <c r="NHT32" s="41"/>
      <c r="NHU32" s="41"/>
      <c r="NHV32" s="41"/>
      <c r="NHW32" s="41"/>
      <c r="NHX32" s="41"/>
      <c r="NHY32" s="41"/>
      <c r="NHZ32" s="41"/>
      <c r="NIA32" s="41"/>
      <c r="NIB32" s="41"/>
      <c r="NIC32" s="41"/>
      <c r="NID32" s="41"/>
      <c r="NIE32" s="41"/>
      <c r="NIF32" s="41"/>
      <c r="NIG32" s="41"/>
      <c r="NIH32" s="41"/>
      <c r="NII32" s="41"/>
      <c r="NIJ32" s="41"/>
      <c r="NIK32" s="41"/>
      <c r="NIL32" s="41"/>
      <c r="NIM32" s="41"/>
      <c r="NIN32" s="41"/>
      <c r="NIO32" s="41"/>
      <c r="NIP32" s="41"/>
      <c r="NIQ32" s="41"/>
      <c r="NIR32" s="41"/>
      <c r="NIS32" s="41"/>
      <c r="NIT32" s="41"/>
      <c r="NIU32" s="41"/>
      <c r="NIV32" s="41"/>
      <c r="NIW32" s="41"/>
      <c r="NIX32" s="41"/>
      <c r="NIY32" s="41"/>
      <c r="NIZ32" s="41"/>
      <c r="NJA32" s="41"/>
      <c r="NJB32" s="41"/>
      <c r="NJC32" s="41"/>
      <c r="NJD32" s="41"/>
      <c r="NJE32" s="41"/>
      <c r="NJF32" s="41"/>
      <c r="NJG32" s="41"/>
      <c r="NJH32" s="41"/>
      <c r="NJI32" s="41"/>
      <c r="NJJ32" s="41"/>
      <c r="NJK32" s="41"/>
      <c r="NJL32" s="41"/>
      <c r="NJM32" s="41"/>
      <c r="NJN32" s="41"/>
      <c r="NJO32" s="41"/>
      <c r="NJP32" s="41"/>
      <c r="NJQ32" s="41"/>
      <c r="NJR32" s="41"/>
      <c r="NJS32" s="41"/>
      <c r="NJT32" s="41"/>
      <c r="NJU32" s="41"/>
      <c r="NJV32" s="41"/>
      <c r="NJW32" s="41"/>
      <c r="NJX32" s="41"/>
      <c r="NJY32" s="41"/>
      <c r="NJZ32" s="41"/>
      <c r="NKA32" s="41"/>
      <c r="NKB32" s="41"/>
      <c r="NKC32" s="41"/>
      <c r="NKD32" s="41"/>
      <c r="NKE32" s="41"/>
      <c r="NKF32" s="41"/>
      <c r="NKG32" s="41"/>
      <c r="NKH32" s="41"/>
      <c r="NKI32" s="41"/>
      <c r="NKJ32" s="41"/>
      <c r="NKK32" s="41"/>
      <c r="NKL32" s="41"/>
      <c r="NKM32" s="41"/>
      <c r="NKN32" s="41"/>
      <c r="NKO32" s="41"/>
      <c r="NKP32" s="41"/>
      <c r="NKQ32" s="41"/>
      <c r="NKR32" s="41"/>
      <c r="NKS32" s="41"/>
      <c r="NKT32" s="41"/>
      <c r="NKU32" s="41"/>
      <c r="NKV32" s="41"/>
      <c r="NKW32" s="41"/>
      <c r="NKX32" s="41"/>
      <c r="NKY32" s="41"/>
      <c r="NKZ32" s="41"/>
      <c r="NLA32" s="41"/>
      <c r="NLB32" s="41"/>
      <c r="NLC32" s="41"/>
      <c r="NLD32" s="41"/>
      <c r="NLE32" s="41"/>
      <c r="NLF32" s="41"/>
      <c r="NLG32" s="41"/>
      <c r="NLH32" s="41"/>
      <c r="NLI32" s="41"/>
      <c r="NLJ32" s="41"/>
      <c r="NLK32" s="41"/>
      <c r="NLL32" s="41"/>
      <c r="NLM32" s="41"/>
      <c r="NLN32" s="41"/>
      <c r="NLO32" s="41"/>
      <c r="NLP32" s="41"/>
      <c r="NLQ32" s="41"/>
      <c r="NLR32" s="41"/>
      <c r="NLS32" s="41"/>
      <c r="NLT32" s="41"/>
      <c r="NLU32" s="41"/>
      <c r="NLV32" s="41"/>
      <c r="NLW32" s="41"/>
      <c r="NLX32" s="41"/>
      <c r="NLY32" s="41"/>
      <c r="NLZ32" s="41"/>
      <c r="NMA32" s="41"/>
      <c r="NMB32" s="41"/>
      <c r="NMC32" s="41"/>
      <c r="NMD32" s="41"/>
      <c r="NME32" s="41"/>
      <c r="NMF32" s="41"/>
      <c r="NMG32" s="41"/>
      <c r="NMH32" s="41"/>
      <c r="NMI32" s="41"/>
      <c r="NMJ32" s="41"/>
      <c r="NMK32" s="41"/>
      <c r="NML32" s="41"/>
      <c r="NMM32" s="41"/>
      <c r="NMN32" s="41"/>
      <c r="NMO32" s="41"/>
      <c r="NMP32" s="41"/>
      <c r="NMQ32" s="41"/>
      <c r="NMR32" s="41"/>
      <c r="NMS32" s="41"/>
      <c r="NMT32" s="41"/>
      <c r="NMU32" s="41"/>
      <c r="NMV32" s="41"/>
      <c r="NMW32" s="41"/>
      <c r="NMX32" s="41"/>
      <c r="NMY32" s="41"/>
      <c r="NMZ32" s="41"/>
      <c r="NNA32" s="41"/>
      <c r="NNB32" s="41"/>
      <c r="NNC32" s="41"/>
      <c r="NND32" s="41"/>
      <c r="NNE32" s="41"/>
      <c r="NNF32" s="41"/>
      <c r="NNG32" s="41"/>
      <c r="NNH32" s="41"/>
      <c r="NNI32" s="41"/>
      <c r="NNJ32" s="41"/>
      <c r="NNK32" s="41"/>
      <c r="NNL32" s="41"/>
      <c r="NNM32" s="41"/>
      <c r="NNN32" s="41"/>
      <c r="NNO32" s="41"/>
      <c r="NNP32" s="41"/>
      <c r="NNQ32" s="41"/>
      <c r="NNR32" s="41"/>
      <c r="NNS32" s="41"/>
      <c r="NNT32" s="41"/>
      <c r="NNU32" s="41"/>
      <c r="NNV32" s="41"/>
      <c r="NNW32" s="41"/>
      <c r="NNX32" s="41"/>
      <c r="NNY32" s="41"/>
      <c r="NNZ32" s="41"/>
      <c r="NOA32" s="41"/>
      <c r="NOB32" s="41"/>
      <c r="NOC32" s="41"/>
      <c r="NOD32" s="41"/>
      <c r="NOE32" s="41"/>
      <c r="NOF32" s="41"/>
      <c r="NOG32" s="41"/>
      <c r="NOH32" s="41"/>
      <c r="NOI32" s="41"/>
      <c r="NOJ32" s="41"/>
      <c r="NOK32" s="41"/>
      <c r="NOL32" s="41"/>
      <c r="NOM32" s="41"/>
      <c r="NON32" s="41"/>
      <c r="NOO32" s="41"/>
      <c r="NOP32" s="41"/>
      <c r="NOQ32" s="41"/>
      <c r="NOR32" s="41"/>
      <c r="NOS32" s="41"/>
      <c r="NOT32" s="41"/>
      <c r="NOU32" s="41"/>
      <c r="NOV32" s="41"/>
      <c r="NOW32" s="41"/>
      <c r="NOX32" s="41"/>
      <c r="NOY32" s="41"/>
      <c r="NOZ32" s="41"/>
      <c r="NPA32" s="41"/>
      <c r="NPB32" s="41"/>
      <c r="NPC32" s="41"/>
      <c r="NPD32" s="41"/>
      <c r="NPE32" s="41"/>
      <c r="NPF32" s="41"/>
      <c r="NPG32" s="41"/>
      <c r="NPH32" s="41"/>
      <c r="NPI32" s="41"/>
      <c r="NPJ32" s="41"/>
      <c r="NPK32" s="41"/>
      <c r="NPL32" s="41"/>
      <c r="NPM32" s="41"/>
      <c r="NPN32" s="41"/>
      <c r="NPO32" s="41"/>
      <c r="NPP32" s="41"/>
      <c r="NPQ32" s="41"/>
      <c r="NPR32" s="41"/>
      <c r="NPS32" s="41"/>
      <c r="NPT32" s="41"/>
      <c r="NPU32" s="41"/>
      <c r="NPV32" s="41"/>
      <c r="NPW32" s="41"/>
      <c r="NPX32" s="41"/>
      <c r="NPY32" s="41"/>
      <c r="NPZ32" s="41"/>
      <c r="NQA32" s="41"/>
      <c r="NQB32" s="41"/>
      <c r="NQC32" s="41"/>
      <c r="NQD32" s="41"/>
      <c r="NQE32" s="41"/>
      <c r="NQF32" s="41"/>
      <c r="NQG32" s="41"/>
      <c r="NQH32" s="41"/>
      <c r="NQI32" s="41"/>
      <c r="NQJ32" s="41"/>
      <c r="NQK32" s="41"/>
      <c r="NQL32" s="41"/>
      <c r="NQM32" s="41"/>
      <c r="NQN32" s="41"/>
      <c r="NQO32" s="41"/>
      <c r="NQP32" s="41"/>
      <c r="NQQ32" s="41"/>
      <c r="NQR32" s="41"/>
      <c r="NQS32" s="41"/>
      <c r="NQT32" s="41"/>
      <c r="NQU32" s="41"/>
      <c r="NQV32" s="41"/>
      <c r="NQW32" s="41"/>
      <c r="NQX32" s="41"/>
      <c r="NQY32" s="41"/>
      <c r="NQZ32" s="41"/>
      <c r="NRA32" s="41"/>
      <c r="NRB32" s="41"/>
      <c r="NRC32" s="41"/>
      <c r="NRD32" s="41"/>
      <c r="NRE32" s="41"/>
      <c r="NRF32" s="41"/>
      <c r="NRG32" s="41"/>
      <c r="NRH32" s="41"/>
      <c r="NRI32" s="41"/>
      <c r="NRJ32" s="41"/>
      <c r="NRK32" s="41"/>
      <c r="NRL32" s="41"/>
      <c r="NRM32" s="41"/>
      <c r="NRN32" s="41"/>
      <c r="NRO32" s="41"/>
      <c r="NRP32" s="41"/>
      <c r="NRQ32" s="41"/>
      <c r="NRR32" s="41"/>
      <c r="NRS32" s="41"/>
      <c r="NRT32" s="41"/>
      <c r="NRU32" s="41"/>
      <c r="NRV32" s="41"/>
      <c r="NRW32" s="41"/>
      <c r="NRX32" s="41"/>
      <c r="NRY32" s="41"/>
      <c r="NRZ32" s="41"/>
      <c r="NSA32" s="41"/>
      <c r="NSB32" s="41"/>
      <c r="NSC32" s="41"/>
      <c r="NSD32" s="41"/>
      <c r="NSE32" s="41"/>
      <c r="NSF32" s="41"/>
      <c r="NSG32" s="41"/>
      <c r="NSH32" s="41"/>
      <c r="NSI32" s="41"/>
      <c r="NSJ32" s="41"/>
      <c r="NSK32" s="41"/>
      <c r="NSL32" s="41"/>
      <c r="NSM32" s="41"/>
      <c r="NSN32" s="41"/>
      <c r="NSO32" s="41"/>
      <c r="NSP32" s="41"/>
      <c r="NSQ32" s="41"/>
      <c r="NSR32" s="41"/>
      <c r="NSS32" s="41"/>
      <c r="NST32" s="41"/>
      <c r="NSU32" s="41"/>
      <c r="NSV32" s="41"/>
      <c r="NSW32" s="41"/>
      <c r="NSX32" s="41"/>
      <c r="NSY32" s="41"/>
      <c r="NSZ32" s="41"/>
      <c r="NTA32" s="41"/>
      <c r="NTB32" s="41"/>
      <c r="NTC32" s="41"/>
      <c r="NTD32" s="41"/>
      <c r="NTE32" s="41"/>
      <c r="NTF32" s="41"/>
      <c r="NTG32" s="41"/>
      <c r="NTH32" s="41"/>
      <c r="NTI32" s="41"/>
      <c r="NTJ32" s="41"/>
      <c r="NTK32" s="41"/>
      <c r="NTL32" s="41"/>
      <c r="NTM32" s="41"/>
      <c r="NTN32" s="41"/>
      <c r="NTO32" s="41"/>
      <c r="NTP32" s="41"/>
      <c r="NTQ32" s="41"/>
      <c r="NTR32" s="41"/>
      <c r="NTS32" s="41"/>
      <c r="NTT32" s="41"/>
      <c r="NTU32" s="41"/>
      <c r="NTV32" s="41"/>
      <c r="NTW32" s="41"/>
      <c r="NTX32" s="41"/>
      <c r="NTY32" s="41"/>
      <c r="NTZ32" s="41"/>
      <c r="NUA32" s="41"/>
      <c r="NUB32" s="41"/>
      <c r="NUC32" s="41"/>
      <c r="NUD32" s="41"/>
      <c r="NUE32" s="41"/>
      <c r="NUF32" s="41"/>
      <c r="NUG32" s="41"/>
      <c r="NUH32" s="41"/>
      <c r="NUI32" s="41"/>
      <c r="NUJ32" s="41"/>
      <c r="NUK32" s="41"/>
      <c r="NUL32" s="41"/>
      <c r="NUM32" s="41"/>
      <c r="NUN32" s="41"/>
      <c r="NUO32" s="41"/>
      <c r="NUP32" s="41"/>
      <c r="NUQ32" s="41"/>
      <c r="NUR32" s="41"/>
      <c r="NUS32" s="41"/>
      <c r="NUT32" s="41"/>
      <c r="NUU32" s="41"/>
      <c r="NUV32" s="41"/>
      <c r="NUW32" s="41"/>
      <c r="NUX32" s="41"/>
      <c r="NUY32" s="41"/>
      <c r="NUZ32" s="41"/>
      <c r="NVA32" s="41"/>
      <c r="NVB32" s="41"/>
      <c r="NVC32" s="41"/>
      <c r="NVD32" s="41"/>
      <c r="NVE32" s="41"/>
      <c r="NVF32" s="41"/>
      <c r="NVG32" s="41"/>
      <c r="NVH32" s="41"/>
      <c r="NVI32" s="41"/>
      <c r="NVJ32" s="41"/>
      <c r="NVK32" s="41"/>
      <c r="NVL32" s="41"/>
      <c r="NVM32" s="41"/>
      <c r="NVN32" s="41"/>
      <c r="NVO32" s="41"/>
      <c r="NVP32" s="41"/>
      <c r="NVQ32" s="41"/>
      <c r="NVR32" s="41"/>
      <c r="NVS32" s="41"/>
      <c r="NVT32" s="41"/>
      <c r="NVU32" s="41"/>
      <c r="NVV32" s="41"/>
      <c r="NVW32" s="41"/>
      <c r="NVX32" s="41"/>
      <c r="NVY32" s="41"/>
      <c r="NVZ32" s="41"/>
      <c r="NWA32" s="41"/>
      <c r="NWB32" s="41"/>
      <c r="NWC32" s="41"/>
      <c r="NWD32" s="41"/>
      <c r="NWE32" s="41"/>
      <c r="NWF32" s="41"/>
      <c r="NWG32" s="41"/>
      <c r="NWH32" s="41"/>
      <c r="NWI32" s="41"/>
      <c r="NWJ32" s="41"/>
      <c r="NWK32" s="41"/>
      <c r="NWL32" s="41"/>
      <c r="NWM32" s="41"/>
      <c r="NWN32" s="41"/>
      <c r="NWO32" s="41"/>
      <c r="NWP32" s="41"/>
      <c r="NWQ32" s="41"/>
      <c r="NWR32" s="41"/>
      <c r="NWS32" s="41"/>
      <c r="NWT32" s="41"/>
      <c r="NWU32" s="41"/>
      <c r="NWV32" s="41"/>
      <c r="NWW32" s="41"/>
      <c r="NWX32" s="41"/>
      <c r="NWY32" s="41"/>
      <c r="NWZ32" s="41"/>
      <c r="NXA32" s="41"/>
      <c r="NXB32" s="41"/>
      <c r="NXC32" s="41"/>
      <c r="NXD32" s="41"/>
      <c r="NXE32" s="41"/>
      <c r="NXF32" s="41"/>
      <c r="NXG32" s="41"/>
      <c r="NXH32" s="41"/>
      <c r="NXI32" s="41"/>
      <c r="NXJ32" s="41"/>
      <c r="NXK32" s="41"/>
      <c r="NXL32" s="41"/>
      <c r="NXM32" s="41"/>
      <c r="NXN32" s="41"/>
      <c r="NXO32" s="41"/>
      <c r="NXP32" s="41"/>
      <c r="NXQ32" s="41"/>
      <c r="NXR32" s="41"/>
      <c r="NXS32" s="41"/>
      <c r="NXT32" s="41"/>
      <c r="NXU32" s="41"/>
      <c r="NXV32" s="41"/>
      <c r="NXW32" s="41"/>
      <c r="NXX32" s="41"/>
      <c r="NXY32" s="41"/>
      <c r="NXZ32" s="41"/>
      <c r="NYA32" s="41"/>
      <c r="NYB32" s="41"/>
      <c r="NYC32" s="41"/>
      <c r="NYD32" s="41"/>
      <c r="NYE32" s="41"/>
      <c r="NYF32" s="41"/>
      <c r="NYG32" s="41"/>
      <c r="NYH32" s="41"/>
      <c r="NYI32" s="41"/>
      <c r="NYJ32" s="41"/>
      <c r="NYK32" s="41"/>
      <c r="NYL32" s="41"/>
      <c r="NYM32" s="41"/>
      <c r="NYN32" s="41"/>
      <c r="NYO32" s="41"/>
      <c r="NYP32" s="41"/>
      <c r="NYQ32" s="41"/>
      <c r="NYR32" s="41"/>
      <c r="NYS32" s="41"/>
      <c r="NYT32" s="41"/>
      <c r="NYU32" s="41"/>
      <c r="NYV32" s="41"/>
      <c r="NYW32" s="41"/>
      <c r="NYX32" s="41"/>
      <c r="NYY32" s="41"/>
      <c r="NYZ32" s="41"/>
      <c r="NZA32" s="41"/>
      <c r="NZB32" s="41"/>
      <c r="NZC32" s="41"/>
      <c r="NZD32" s="41"/>
      <c r="NZE32" s="41"/>
      <c r="NZF32" s="41"/>
      <c r="NZG32" s="41"/>
      <c r="NZH32" s="41"/>
      <c r="NZI32" s="41"/>
      <c r="NZJ32" s="41"/>
      <c r="NZK32" s="41"/>
      <c r="NZL32" s="41"/>
      <c r="NZM32" s="41"/>
      <c r="NZN32" s="41"/>
      <c r="NZO32" s="41"/>
      <c r="NZP32" s="41"/>
      <c r="NZQ32" s="41"/>
      <c r="NZR32" s="41"/>
      <c r="NZS32" s="41"/>
      <c r="NZT32" s="41"/>
      <c r="NZU32" s="41"/>
      <c r="NZV32" s="41"/>
      <c r="NZW32" s="41"/>
      <c r="NZX32" s="41"/>
      <c r="NZY32" s="41"/>
      <c r="NZZ32" s="41"/>
      <c r="OAA32" s="41"/>
      <c r="OAB32" s="41"/>
      <c r="OAC32" s="41"/>
      <c r="OAD32" s="41"/>
      <c r="OAE32" s="41"/>
      <c r="OAF32" s="41"/>
      <c r="OAG32" s="41"/>
      <c r="OAH32" s="41"/>
      <c r="OAI32" s="41"/>
      <c r="OAJ32" s="41"/>
      <c r="OAK32" s="41"/>
      <c r="OAL32" s="41"/>
      <c r="OAM32" s="41"/>
      <c r="OAN32" s="41"/>
      <c r="OAO32" s="41"/>
      <c r="OAP32" s="41"/>
      <c r="OAQ32" s="41"/>
      <c r="OAR32" s="41"/>
      <c r="OAS32" s="41"/>
      <c r="OAT32" s="41"/>
      <c r="OAU32" s="41"/>
      <c r="OAV32" s="41"/>
      <c r="OAW32" s="41"/>
      <c r="OAX32" s="41"/>
      <c r="OAY32" s="41"/>
      <c r="OAZ32" s="41"/>
      <c r="OBA32" s="41"/>
      <c r="OBB32" s="41"/>
      <c r="OBC32" s="41"/>
      <c r="OBD32" s="41"/>
      <c r="OBE32" s="41"/>
      <c r="OBF32" s="41"/>
      <c r="OBG32" s="41"/>
      <c r="OBH32" s="41"/>
      <c r="OBI32" s="41"/>
      <c r="OBJ32" s="41"/>
      <c r="OBK32" s="41"/>
      <c r="OBL32" s="41"/>
      <c r="OBM32" s="41"/>
      <c r="OBN32" s="41"/>
      <c r="OBO32" s="41"/>
      <c r="OBP32" s="41"/>
      <c r="OBQ32" s="41"/>
      <c r="OBR32" s="41"/>
      <c r="OBS32" s="41"/>
      <c r="OBT32" s="41"/>
      <c r="OBU32" s="41"/>
      <c r="OBV32" s="41"/>
      <c r="OBW32" s="41"/>
      <c r="OBX32" s="41"/>
      <c r="OBY32" s="41"/>
      <c r="OBZ32" s="41"/>
      <c r="OCA32" s="41"/>
      <c r="OCB32" s="41"/>
      <c r="OCC32" s="41"/>
      <c r="OCD32" s="41"/>
      <c r="OCE32" s="41"/>
      <c r="OCF32" s="41"/>
      <c r="OCG32" s="41"/>
      <c r="OCH32" s="41"/>
      <c r="OCI32" s="41"/>
      <c r="OCJ32" s="41"/>
      <c r="OCK32" s="41"/>
      <c r="OCL32" s="41"/>
      <c r="OCM32" s="41"/>
      <c r="OCN32" s="41"/>
      <c r="OCO32" s="41"/>
      <c r="OCP32" s="41"/>
      <c r="OCQ32" s="41"/>
      <c r="OCR32" s="41"/>
      <c r="OCS32" s="41"/>
      <c r="OCT32" s="41"/>
      <c r="OCU32" s="41"/>
      <c r="OCV32" s="41"/>
      <c r="OCW32" s="41"/>
      <c r="OCX32" s="41"/>
      <c r="OCY32" s="41"/>
      <c r="OCZ32" s="41"/>
      <c r="ODA32" s="41"/>
      <c r="ODB32" s="41"/>
      <c r="ODC32" s="41"/>
      <c r="ODD32" s="41"/>
      <c r="ODE32" s="41"/>
      <c r="ODF32" s="41"/>
      <c r="ODG32" s="41"/>
      <c r="ODH32" s="41"/>
      <c r="ODI32" s="41"/>
      <c r="ODJ32" s="41"/>
      <c r="ODK32" s="41"/>
      <c r="ODL32" s="41"/>
      <c r="ODM32" s="41"/>
      <c r="ODN32" s="41"/>
      <c r="ODO32" s="41"/>
      <c r="ODP32" s="41"/>
      <c r="ODQ32" s="41"/>
      <c r="ODR32" s="41"/>
      <c r="ODS32" s="41"/>
      <c r="ODT32" s="41"/>
      <c r="ODU32" s="41"/>
      <c r="ODV32" s="41"/>
      <c r="ODW32" s="41"/>
      <c r="ODX32" s="41"/>
      <c r="ODY32" s="41"/>
      <c r="ODZ32" s="41"/>
      <c r="OEA32" s="41"/>
      <c r="OEB32" s="41"/>
      <c r="OEC32" s="41"/>
      <c r="OED32" s="41"/>
      <c r="OEE32" s="41"/>
      <c r="OEF32" s="41"/>
      <c r="OEG32" s="41"/>
      <c r="OEH32" s="41"/>
      <c r="OEI32" s="41"/>
      <c r="OEJ32" s="41"/>
      <c r="OEK32" s="41"/>
      <c r="OEL32" s="41"/>
      <c r="OEM32" s="41"/>
      <c r="OEN32" s="41"/>
      <c r="OEO32" s="41"/>
      <c r="OEP32" s="41"/>
      <c r="OEQ32" s="41"/>
      <c r="OER32" s="41"/>
      <c r="OES32" s="41"/>
      <c r="OET32" s="41"/>
      <c r="OEU32" s="41"/>
      <c r="OEV32" s="41"/>
      <c r="OEW32" s="41"/>
      <c r="OEX32" s="41"/>
      <c r="OEY32" s="41"/>
      <c r="OEZ32" s="41"/>
      <c r="OFA32" s="41"/>
      <c r="OFB32" s="41"/>
      <c r="OFC32" s="41"/>
      <c r="OFD32" s="41"/>
      <c r="OFE32" s="41"/>
      <c r="OFF32" s="41"/>
      <c r="OFG32" s="41"/>
      <c r="OFH32" s="41"/>
      <c r="OFI32" s="41"/>
      <c r="OFJ32" s="41"/>
      <c r="OFK32" s="41"/>
      <c r="OFL32" s="41"/>
      <c r="OFM32" s="41"/>
      <c r="OFN32" s="41"/>
      <c r="OFO32" s="41"/>
      <c r="OFP32" s="41"/>
      <c r="OFQ32" s="41"/>
      <c r="OFR32" s="41"/>
      <c r="OFS32" s="41"/>
      <c r="OFT32" s="41"/>
      <c r="OFU32" s="41"/>
      <c r="OFV32" s="41"/>
      <c r="OFW32" s="41"/>
      <c r="OFX32" s="41"/>
      <c r="OFY32" s="41"/>
      <c r="OFZ32" s="41"/>
      <c r="OGA32" s="41"/>
      <c r="OGB32" s="41"/>
      <c r="OGC32" s="41"/>
      <c r="OGD32" s="41"/>
      <c r="OGE32" s="41"/>
      <c r="OGF32" s="41"/>
      <c r="OGG32" s="41"/>
      <c r="OGH32" s="41"/>
      <c r="OGI32" s="41"/>
      <c r="OGJ32" s="41"/>
      <c r="OGK32" s="41"/>
      <c r="OGL32" s="41"/>
      <c r="OGM32" s="41"/>
      <c r="OGN32" s="41"/>
      <c r="OGO32" s="41"/>
      <c r="OGP32" s="41"/>
      <c r="OGQ32" s="41"/>
      <c r="OGR32" s="41"/>
      <c r="OGS32" s="41"/>
      <c r="OGT32" s="41"/>
      <c r="OGU32" s="41"/>
      <c r="OGV32" s="41"/>
      <c r="OGW32" s="41"/>
      <c r="OGX32" s="41"/>
      <c r="OGY32" s="41"/>
      <c r="OGZ32" s="41"/>
      <c r="OHA32" s="41"/>
      <c r="OHB32" s="41"/>
      <c r="OHC32" s="41"/>
      <c r="OHD32" s="41"/>
      <c r="OHE32" s="41"/>
      <c r="OHF32" s="41"/>
      <c r="OHG32" s="41"/>
      <c r="OHH32" s="41"/>
      <c r="OHI32" s="41"/>
      <c r="OHJ32" s="41"/>
      <c r="OHK32" s="41"/>
      <c r="OHL32" s="41"/>
      <c r="OHM32" s="41"/>
      <c r="OHN32" s="41"/>
      <c r="OHO32" s="41"/>
      <c r="OHP32" s="41"/>
      <c r="OHQ32" s="41"/>
      <c r="OHR32" s="41"/>
      <c r="OHS32" s="41"/>
      <c r="OHT32" s="41"/>
      <c r="OHU32" s="41"/>
      <c r="OHV32" s="41"/>
      <c r="OHW32" s="41"/>
      <c r="OHX32" s="41"/>
      <c r="OHY32" s="41"/>
      <c r="OHZ32" s="41"/>
      <c r="OIA32" s="41"/>
      <c r="OIB32" s="41"/>
      <c r="OIC32" s="41"/>
      <c r="OID32" s="41"/>
      <c r="OIE32" s="41"/>
      <c r="OIF32" s="41"/>
      <c r="OIG32" s="41"/>
      <c r="OIH32" s="41"/>
      <c r="OII32" s="41"/>
      <c r="OIJ32" s="41"/>
      <c r="OIK32" s="41"/>
      <c r="OIL32" s="41"/>
      <c r="OIM32" s="41"/>
      <c r="OIN32" s="41"/>
      <c r="OIO32" s="41"/>
      <c r="OIP32" s="41"/>
      <c r="OIQ32" s="41"/>
      <c r="OIR32" s="41"/>
      <c r="OIS32" s="41"/>
      <c r="OIT32" s="41"/>
      <c r="OIU32" s="41"/>
      <c r="OIV32" s="41"/>
      <c r="OIW32" s="41"/>
      <c r="OIX32" s="41"/>
      <c r="OIY32" s="41"/>
      <c r="OIZ32" s="41"/>
      <c r="OJA32" s="41"/>
      <c r="OJB32" s="41"/>
      <c r="OJC32" s="41"/>
      <c r="OJD32" s="41"/>
      <c r="OJE32" s="41"/>
      <c r="OJF32" s="41"/>
      <c r="OJG32" s="41"/>
      <c r="OJH32" s="41"/>
      <c r="OJI32" s="41"/>
      <c r="OJJ32" s="41"/>
      <c r="OJK32" s="41"/>
      <c r="OJL32" s="41"/>
      <c r="OJM32" s="41"/>
      <c r="OJN32" s="41"/>
      <c r="OJO32" s="41"/>
      <c r="OJP32" s="41"/>
      <c r="OJQ32" s="41"/>
      <c r="OJR32" s="41"/>
      <c r="OJS32" s="41"/>
      <c r="OJT32" s="41"/>
      <c r="OJU32" s="41"/>
      <c r="OJV32" s="41"/>
      <c r="OJW32" s="41"/>
      <c r="OJX32" s="41"/>
      <c r="OJY32" s="41"/>
      <c r="OJZ32" s="41"/>
      <c r="OKA32" s="41"/>
      <c r="OKB32" s="41"/>
      <c r="OKC32" s="41"/>
      <c r="OKD32" s="41"/>
      <c r="OKE32" s="41"/>
      <c r="OKF32" s="41"/>
      <c r="OKG32" s="41"/>
      <c r="OKH32" s="41"/>
      <c r="OKI32" s="41"/>
      <c r="OKJ32" s="41"/>
      <c r="OKK32" s="41"/>
      <c r="OKL32" s="41"/>
      <c r="OKM32" s="41"/>
      <c r="OKN32" s="41"/>
      <c r="OKO32" s="41"/>
      <c r="OKP32" s="41"/>
      <c r="OKQ32" s="41"/>
      <c r="OKR32" s="41"/>
      <c r="OKS32" s="41"/>
      <c r="OKT32" s="41"/>
      <c r="OKU32" s="41"/>
      <c r="OKV32" s="41"/>
      <c r="OKW32" s="41"/>
      <c r="OKX32" s="41"/>
      <c r="OKY32" s="41"/>
      <c r="OKZ32" s="41"/>
      <c r="OLA32" s="41"/>
      <c r="OLB32" s="41"/>
      <c r="OLC32" s="41"/>
      <c r="OLD32" s="41"/>
      <c r="OLE32" s="41"/>
      <c r="OLF32" s="41"/>
      <c r="OLG32" s="41"/>
      <c r="OLH32" s="41"/>
      <c r="OLI32" s="41"/>
      <c r="OLJ32" s="41"/>
      <c r="OLK32" s="41"/>
      <c r="OLL32" s="41"/>
      <c r="OLM32" s="41"/>
      <c r="OLN32" s="41"/>
      <c r="OLO32" s="41"/>
      <c r="OLP32" s="41"/>
      <c r="OLQ32" s="41"/>
      <c r="OLR32" s="41"/>
      <c r="OLS32" s="41"/>
      <c r="OLT32" s="41"/>
      <c r="OLU32" s="41"/>
      <c r="OLV32" s="41"/>
      <c r="OLW32" s="41"/>
      <c r="OLX32" s="41"/>
      <c r="OLY32" s="41"/>
      <c r="OLZ32" s="41"/>
      <c r="OMA32" s="41"/>
      <c r="OMB32" s="41"/>
      <c r="OMC32" s="41"/>
      <c r="OMD32" s="41"/>
      <c r="OME32" s="41"/>
      <c r="OMF32" s="41"/>
      <c r="OMG32" s="41"/>
      <c r="OMH32" s="41"/>
      <c r="OMI32" s="41"/>
      <c r="OMJ32" s="41"/>
      <c r="OMK32" s="41"/>
      <c r="OML32" s="41"/>
      <c r="OMM32" s="41"/>
      <c r="OMN32" s="41"/>
      <c r="OMO32" s="41"/>
      <c r="OMP32" s="41"/>
      <c r="OMQ32" s="41"/>
      <c r="OMR32" s="41"/>
      <c r="OMS32" s="41"/>
      <c r="OMT32" s="41"/>
      <c r="OMU32" s="41"/>
      <c r="OMV32" s="41"/>
      <c r="OMW32" s="41"/>
      <c r="OMX32" s="41"/>
      <c r="OMY32" s="41"/>
      <c r="OMZ32" s="41"/>
      <c r="ONA32" s="41"/>
      <c r="ONB32" s="41"/>
      <c r="ONC32" s="41"/>
      <c r="OND32" s="41"/>
      <c r="ONE32" s="41"/>
      <c r="ONF32" s="41"/>
      <c r="ONG32" s="41"/>
      <c r="ONH32" s="41"/>
      <c r="ONI32" s="41"/>
      <c r="ONJ32" s="41"/>
      <c r="ONK32" s="41"/>
      <c r="ONL32" s="41"/>
      <c r="ONM32" s="41"/>
      <c r="ONN32" s="41"/>
      <c r="ONO32" s="41"/>
      <c r="ONP32" s="41"/>
      <c r="ONQ32" s="41"/>
      <c r="ONR32" s="41"/>
      <c r="ONS32" s="41"/>
      <c r="ONT32" s="41"/>
      <c r="ONU32" s="41"/>
      <c r="ONV32" s="41"/>
      <c r="ONW32" s="41"/>
      <c r="ONX32" s="41"/>
      <c r="ONY32" s="41"/>
      <c r="ONZ32" s="41"/>
      <c r="OOA32" s="41"/>
      <c r="OOB32" s="41"/>
      <c r="OOC32" s="41"/>
      <c r="OOD32" s="41"/>
      <c r="OOE32" s="41"/>
      <c r="OOF32" s="41"/>
      <c r="OOG32" s="41"/>
      <c r="OOH32" s="41"/>
      <c r="OOI32" s="41"/>
      <c r="OOJ32" s="41"/>
      <c r="OOK32" s="41"/>
      <c r="OOL32" s="41"/>
      <c r="OOM32" s="41"/>
      <c r="OON32" s="41"/>
      <c r="OOO32" s="41"/>
      <c r="OOP32" s="41"/>
      <c r="OOQ32" s="41"/>
      <c r="OOR32" s="41"/>
      <c r="OOS32" s="41"/>
      <c r="OOT32" s="41"/>
      <c r="OOU32" s="41"/>
      <c r="OOV32" s="41"/>
      <c r="OOW32" s="41"/>
      <c r="OOX32" s="41"/>
      <c r="OOY32" s="41"/>
      <c r="OOZ32" s="41"/>
      <c r="OPA32" s="41"/>
      <c r="OPB32" s="41"/>
      <c r="OPC32" s="41"/>
      <c r="OPD32" s="41"/>
      <c r="OPE32" s="41"/>
      <c r="OPF32" s="41"/>
      <c r="OPG32" s="41"/>
      <c r="OPH32" s="41"/>
      <c r="OPI32" s="41"/>
      <c r="OPJ32" s="41"/>
      <c r="OPK32" s="41"/>
      <c r="OPL32" s="41"/>
      <c r="OPM32" s="41"/>
      <c r="OPN32" s="41"/>
      <c r="OPO32" s="41"/>
      <c r="OPP32" s="41"/>
      <c r="OPQ32" s="41"/>
      <c r="OPR32" s="41"/>
      <c r="OPS32" s="41"/>
      <c r="OPT32" s="41"/>
      <c r="OPU32" s="41"/>
      <c r="OPV32" s="41"/>
      <c r="OPW32" s="41"/>
      <c r="OPX32" s="41"/>
      <c r="OPY32" s="41"/>
      <c r="OPZ32" s="41"/>
      <c r="OQA32" s="41"/>
      <c r="OQB32" s="41"/>
      <c r="OQC32" s="41"/>
      <c r="OQD32" s="41"/>
      <c r="OQE32" s="41"/>
      <c r="OQF32" s="41"/>
      <c r="OQG32" s="41"/>
      <c r="OQH32" s="41"/>
      <c r="OQI32" s="41"/>
      <c r="OQJ32" s="41"/>
      <c r="OQK32" s="41"/>
      <c r="OQL32" s="41"/>
      <c r="OQM32" s="41"/>
      <c r="OQN32" s="41"/>
      <c r="OQO32" s="41"/>
      <c r="OQP32" s="41"/>
      <c r="OQQ32" s="41"/>
      <c r="OQR32" s="41"/>
      <c r="OQS32" s="41"/>
      <c r="OQT32" s="41"/>
      <c r="OQU32" s="41"/>
      <c r="OQV32" s="41"/>
      <c r="OQW32" s="41"/>
      <c r="OQX32" s="41"/>
      <c r="OQY32" s="41"/>
      <c r="OQZ32" s="41"/>
      <c r="ORA32" s="41"/>
      <c r="ORB32" s="41"/>
      <c r="ORC32" s="41"/>
      <c r="ORD32" s="41"/>
      <c r="ORE32" s="41"/>
      <c r="ORF32" s="41"/>
      <c r="ORG32" s="41"/>
      <c r="ORH32" s="41"/>
      <c r="ORI32" s="41"/>
      <c r="ORJ32" s="41"/>
      <c r="ORK32" s="41"/>
      <c r="ORL32" s="41"/>
      <c r="ORM32" s="41"/>
      <c r="ORN32" s="41"/>
      <c r="ORO32" s="41"/>
      <c r="ORP32" s="41"/>
      <c r="ORQ32" s="41"/>
      <c r="ORR32" s="41"/>
      <c r="ORS32" s="41"/>
      <c r="ORT32" s="41"/>
      <c r="ORU32" s="41"/>
      <c r="ORV32" s="41"/>
      <c r="ORW32" s="41"/>
      <c r="ORX32" s="41"/>
      <c r="ORY32" s="41"/>
      <c r="ORZ32" s="41"/>
      <c r="OSA32" s="41"/>
      <c r="OSB32" s="41"/>
      <c r="OSC32" s="41"/>
      <c r="OSD32" s="41"/>
      <c r="OSE32" s="41"/>
      <c r="OSF32" s="41"/>
      <c r="OSG32" s="41"/>
      <c r="OSH32" s="41"/>
      <c r="OSI32" s="41"/>
      <c r="OSJ32" s="41"/>
      <c r="OSK32" s="41"/>
      <c r="OSL32" s="41"/>
      <c r="OSM32" s="41"/>
      <c r="OSN32" s="41"/>
      <c r="OSO32" s="41"/>
      <c r="OSP32" s="41"/>
      <c r="OSQ32" s="41"/>
      <c r="OSR32" s="41"/>
      <c r="OSS32" s="41"/>
      <c r="OST32" s="41"/>
      <c r="OSU32" s="41"/>
      <c r="OSV32" s="41"/>
      <c r="OSW32" s="41"/>
      <c r="OSX32" s="41"/>
      <c r="OSY32" s="41"/>
      <c r="OSZ32" s="41"/>
      <c r="OTA32" s="41"/>
      <c r="OTB32" s="41"/>
      <c r="OTC32" s="41"/>
      <c r="OTD32" s="41"/>
      <c r="OTE32" s="41"/>
      <c r="OTF32" s="41"/>
      <c r="OTG32" s="41"/>
      <c r="OTH32" s="41"/>
      <c r="OTI32" s="41"/>
      <c r="OTJ32" s="41"/>
      <c r="OTK32" s="41"/>
      <c r="OTL32" s="41"/>
      <c r="OTM32" s="41"/>
      <c r="OTN32" s="41"/>
      <c r="OTO32" s="41"/>
      <c r="OTP32" s="41"/>
      <c r="OTQ32" s="41"/>
      <c r="OTR32" s="41"/>
      <c r="OTS32" s="41"/>
      <c r="OTT32" s="41"/>
      <c r="OTU32" s="41"/>
      <c r="OTV32" s="41"/>
      <c r="OTW32" s="41"/>
      <c r="OTX32" s="41"/>
      <c r="OTY32" s="41"/>
      <c r="OTZ32" s="41"/>
      <c r="OUA32" s="41"/>
      <c r="OUB32" s="41"/>
      <c r="OUC32" s="41"/>
      <c r="OUD32" s="41"/>
      <c r="OUE32" s="41"/>
      <c r="OUF32" s="41"/>
      <c r="OUG32" s="41"/>
      <c r="OUH32" s="41"/>
      <c r="OUI32" s="41"/>
      <c r="OUJ32" s="41"/>
      <c r="OUK32" s="41"/>
      <c r="OUL32" s="41"/>
      <c r="OUM32" s="41"/>
      <c r="OUN32" s="41"/>
      <c r="OUO32" s="41"/>
      <c r="OUP32" s="41"/>
      <c r="OUQ32" s="41"/>
      <c r="OUR32" s="41"/>
      <c r="OUS32" s="41"/>
      <c r="OUT32" s="41"/>
      <c r="OUU32" s="41"/>
      <c r="OUV32" s="41"/>
      <c r="OUW32" s="41"/>
      <c r="OUX32" s="41"/>
      <c r="OUY32" s="41"/>
      <c r="OUZ32" s="41"/>
      <c r="OVA32" s="41"/>
      <c r="OVB32" s="41"/>
      <c r="OVC32" s="41"/>
      <c r="OVD32" s="41"/>
      <c r="OVE32" s="41"/>
      <c r="OVF32" s="41"/>
      <c r="OVG32" s="41"/>
      <c r="OVH32" s="41"/>
      <c r="OVI32" s="41"/>
      <c r="OVJ32" s="41"/>
      <c r="OVK32" s="41"/>
      <c r="OVL32" s="41"/>
      <c r="OVM32" s="41"/>
      <c r="OVN32" s="41"/>
      <c r="OVO32" s="41"/>
      <c r="OVP32" s="41"/>
      <c r="OVQ32" s="41"/>
      <c r="OVR32" s="41"/>
      <c r="OVS32" s="41"/>
      <c r="OVT32" s="41"/>
      <c r="OVU32" s="41"/>
      <c r="OVV32" s="41"/>
      <c r="OVW32" s="41"/>
      <c r="OVX32" s="41"/>
      <c r="OVY32" s="41"/>
      <c r="OVZ32" s="41"/>
      <c r="OWA32" s="41"/>
      <c r="OWB32" s="41"/>
      <c r="OWC32" s="41"/>
      <c r="OWD32" s="41"/>
      <c r="OWE32" s="41"/>
      <c r="OWF32" s="41"/>
      <c r="OWG32" s="41"/>
      <c r="OWH32" s="41"/>
      <c r="OWI32" s="41"/>
      <c r="OWJ32" s="41"/>
      <c r="OWK32" s="41"/>
      <c r="OWL32" s="41"/>
      <c r="OWM32" s="41"/>
      <c r="OWN32" s="41"/>
      <c r="OWO32" s="41"/>
      <c r="OWP32" s="41"/>
      <c r="OWQ32" s="41"/>
      <c r="OWR32" s="41"/>
      <c r="OWS32" s="41"/>
      <c r="OWT32" s="41"/>
      <c r="OWU32" s="41"/>
      <c r="OWV32" s="41"/>
      <c r="OWW32" s="41"/>
      <c r="OWX32" s="41"/>
      <c r="OWY32" s="41"/>
      <c r="OWZ32" s="41"/>
      <c r="OXA32" s="41"/>
      <c r="OXB32" s="41"/>
      <c r="OXC32" s="41"/>
      <c r="OXD32" s="41"/>
      <c r="OXE32" s="41"/>
      <c r="OXF32" s="41"/>
      <c r="OXG32" s="41"/>
      <c r="OXH32" s="41"/>
      <c r="OXI32" s="41"/>
      <c r="OXJ32" s="41"/>
      <c r="OXK32" s="41"/>
      <c r="OXL32" s="41"/>
      <c r="OXM32" s="41"/>
      <c r="OXN32" s="41"/>
      <c r="OXO32" s="41"/>
      <c r="OXP32" s="41"/>
      <c r="OXQ32" s="41"/>
      <c r="OXR32" s="41"/>
      <c r="OXS32" s="41"/>
      <c r="OXT32" s="41"/>
      <c r="OXU32" s="41"/>
      <c r="OXV32" s="41"/>
      <c r="OXW32" s="41"/>
      <c r="OXX32" s="41"/>
      <c r="OXY32" s="41"/>
      <c r="OXZ32" s="41"/>
      <c r="OYA32" s="41"/>
      <c r="OYB32" s="41"/>
      <c r="OYC32" s="41"/>
      <c r="OYD32" s="41"/>
      <c r="OYE32" s="41"/>
      <c r="OYF32" s="41"/>
      <c r="OYG32" s="41"/>
      <c r="OYH32" s="41"/>
      <c r="OYI32" s="41"/>
      <c r="OYJ32" s="41"/>
      <c r="OYK32" s="41"/>
      <c r="OYL32" s="41"/>
      <c r="OYM32" s="41"/>
      <c r="OYN32" s="41"/>
      <c r="OYO32" s="41"/>
      <c r="OYP32" s="41"/>
      <c r="OYQ32" s="41"/>
      <c r="OYR32" s="41"/>
      <c r="OYS32" s="41"/>
      <c r="OYT32" s="41"/>
      <c r="OYU32" s="41"/>
      <c r="OYV32" s="41"/>
      <c r="OYW32" s="41"/>
      <c r="OYX32" s="41"/>
      <c r="OYY32" s="41"/>
      <c r="OYZ32" s="41"/>
      <c r="OZA32" s="41"/>
      <c r="OZB32" s="41"/>
      <c r="OZC32" s="41"/>
      <c r="OZD32" s="41"/>
      <c r="OZE32" s="41"/>
      <c r="OZF32" s="41"/>
      <c r="OZG32" s="41"/>
      <c r="OZH32" s="41"/>
      <c r="OZI32" s="41"/>
      <c r="OZJ32" s="41"/>
      <c r="OZK32" s="41"/>
      <c r="OZL32" s="41"/>
      <c r="OZM32" s="41"/>
      <c r="OZN32" s="41"/>
      <c r="OZO32" s="41"/>
      <c r="OZP32" s="41"/>
      <c r="OZQ32" s="41"/>
      <c r="OZR32" s="41"/>
      <c r="OZS32" s="41"/>
      <c r="OZT32" s="41"/>
      <c r="OZU32" s="41"/>
      <c r="OZV32" s="41"/>
      <c r="OZW32" s="41"/>
      <c r="OZX32" s="41"/>
      <c r="OZY32" s="41"/>
      <c r="OZZ32" s="41"/>
      <c r="PAA32" s="41"/>
      <c r="PAB32" s="41"/>
      <c r="PAC32" s="41"/>
      <c r="PAD32" s="41"/>
      <c r="PAE32" s="41"/>
      <c r="PAF32" s="41"/>
      <c r="PAG32" s="41"/>
      <c r="PAH32" s="41"/>
      <c r="PAI32" s="41"/>
      <c r="PAJ32" s="41"/>
      <c r="PAK32" s="41"/>
      <c r="PAL32" s="41"/>
      <c r="PAM32" s="41"/>
      <c r="PAN32" s="41"/>
      <c r="PAO32" s="41"/>
      <c r="PAP32" s="41"/>
      <c r="PAQ32" s="41"/>
      <c r="PAR32" s="41"/>
      <c r="PAS32" s="41"/>
      <c r="PAT32" s="41"/>
      <c r="PAU32" s="41"/>
      <c r="PAV32" s="41"/>
      <c r="PAW32" s="41"/>
      <c r="PAX32" s="41"/>
      <c r="PAY32" s="41"/>
      <c r="PAZ32" s="41"/>
      <c r="PBA32" s="41"/>
      <c r="PBB32" s="41"/>
      <c r="PBC32" s="41"/>
      <c r="PBD32" s="41"/>
      <c r="PBE32" s="41"/>
      <c r="PBF32" s="41"/>
      <c r="PBG32" s="41"/>
      <c r="PBH32" s="41"/>
      <c r="PBI32" s="41"/>
      <c r="PBJ32" s="41"/>
      <c r="PBK32" s="41"/>
      <c r="PBL32" s="41"/>
      <c r="PBM32" s="41"/>
      <c r="PBN32" s="41"/>
      <c r="PBO32" s="41"/>
      <c r="PBP32" s="41"/>
      <c r="PBQ32" s="41"/>
      <c r="PBR32" s="41"/>
      <c r="PBS32" s="41"/>
      <c r="PBT32" s="41"/>
      <c r="PBU32" s="41"/>
      <c r="PBV32" s="41"/>
      <c r="PBW32" s="41"/>
      <c r="PBX32" s="41"/>
      <c r="PBY32" s="41"/>
      <c r="PBZ32" s="41"/>
      <c r="PCA32" s="41"/>
      <c r="PCB32" s="41"/>
      <c r="PCC32" s="41"/>
      <c r="PCD32" s="41"/>
      <c r="PCE32" s="41"/>
      <c r="PCF32" s="41"/>
      <c r="PCG32" s="41"/>
      <c r="PCH32" s="41"/>
      <c r="PCI32" s="41"/>
      <c r="PCJ32" s="41"/>
      <c r="PCK32" s="41"/>
      <c r="PCL32" s="41"/>
      <c r="PCM32" s="41"/>
      <c r="PCN32" s="41"/>
      <c r="PCO32" s="41"/>
      <c r="PCP32" s="41"/>
      <c r="PCQ32" s="41"/>
      <c r="PCR32" s="41"/>
      <c r="PCS32" s="41"/>
      <c r="PCT32" s="41"/>
      <c r="PCU32" s="41"/>
      <c r="PCV32" s="41"/>
      <c r="PCW32" s="41"/>
      <c r="PCX32" s="41"/>
      <c r="PCY32" s="41"/>
      <c r="PCZ32" s="41"/>
      <c r="PDA32" s="41"/>
      <c r="PDB32" s="41"/>
      <c r="PDC32" s="41"/>
      <c r="PDD32" s="41"/>
      <c r="PDE32" s="41"/>
      <c r="PDF32" s="41"/>
      <c r="PDG32" s="41"/>
      <c r="PDH32" s="41"/>
      <c r="PDI32" s="41"/>
      <c r="PDJ32" s="41"/>
      <c r="PDK32" s="41"/>
      <c r="PDL32" s="41"/>
      <c r="PDM32" s="41"/>
      <c r="PDN32" s="41"/>
      <c r="PDO32" s="41"/>
      <c r="PDP32" s="41"/>
      <c r="PDQ32" s="41"/>
      <c r="PDR32" s="41"/>
      <c r="PDS32" s="41"/>
      <c r="PDT32" s="41"/>
      <c r="PDU32" s="41"/>
      <c r="PDV32" s="41"/>
      <c r="PDW32" s="41"/>
      <c r="PDX32" s="41"/>
      <c r="PDY32" s="41"/>
      <c r="PDZ32" s="41"/>
      <c r="PEA32" s="41"/>
      <c r="PEB32" s="41"/>
      <c r="PEC32" s="41"/>
      <c r="PED32" s="41"/>
      <c r="PEE32" s="41"/>
      <c r="PEF32" s="41"/>
      <c r="PEG32" s="41"/>
      <c r="PEH32" s="41"/>
      <c r="PEI32" s="41"/>
      <c r="PEJ32" s="41"/>
      <c r="PEK32" s="41"/>
      <c r="PEL32" s="41"/>
      <c r="PEM32" s="41"/>
      <c r="PEN32" s="41"/>
      <c r="PEO32" s="41"/>
      <c r="PEP32" s="41"/>
      <c r="PEQ32" s="41"/>
      <c r="PER32" s="41"/>
      <c r="PES32" s="41"/>
      <c r="PET32" s="41"/>
      <c r="PEU32" s="41"/>
      <c r="PEV32" s="41"/>
      <c r="PEW32" s="41"/>
      <c r="PEX32" s="41"/>
      <c r="PEY32" s="41"/>
      <c r="PEZ32" s="41"/>
      <c r="PFA32" s="41"/>
      <c r="PFB32" s="41"/>
      <c r="PFC32" s="41"/>
      <c r="PFD32" s="41"/>
      <c r="PFE32" s="41"/>
      <c r="PFF32" s="41"/>
      <c r="PFG32" s="41"/>
      <c r="PFH32" s="41"/>
      <c r="PFI32" s="41"/>
      <c r="PFJ32" s="41"/>
      <c r="PFK32" s="41"/>
      <c r="PFL32" s="41"/>
      <c r="PFM32" s="41"/>
      <c r="PFN32" s="41"/>
      <c r="PFO32" s="41"/>
      <c r="PFP32" s="41"/>
      <c r="PFQ32" s="41"/>
      <c r="PFR32" s="41"/>
      <c r="PFS32" s="41"/>
      <c r="PFT32" s="41"/>
      <c r="PFU32" s="41"/>
      <c r="PFV32" s="41"/>
      <c r="PFW32" s="41"/>
      <c r="PFX32" s="41"/>
      <c r="PFY32" s="41"/>
      <c r="PFZ32" s="41"/>
      <c r="PGA32" s="41"/>
      <c r="PGB32" s="41"/>
      <c r="PGC32" s="41"/>
      <c r="PGD32" s="41"/>
      <c r="PGE32" s="41"/>
      <c r="PGF32" s="41"/>
      <c r="PGG32" s="41"/>
      <c r="PGH32" s="41"/>
      <c r="PGI32" s="41"/>
      <c r="PGJ32" s="41"/>
      <c r="PGK32" s="41"/>
      <c r="PGL32" s="41"/>
      <c r="PGM32" s="41"/>
      <c r="PGN32" s="41"/>
      <c r="PGO32" s="41"/>
      <c r="PGP32" s="41"/>
      <c r="PGQ32" s="41"/>
      <c r="PGR32" s="41"/>
      <c r="PGS32" s="41"/>
      <c r="PGT32" s="41"/>
      <c r="PGU32" s="41"/>
      <c r="PGV32" s="41"/>
      <c r="PGW32" s="41"/>
      <c r="PGX32" s="41"/>
      <c r="PGY32" s="41"/>
      <c r="PGZ32" s="41"/>
      <c r="PHA32" s="41"/>
      <c r="PHB32" s="41"/>
      <c r="PHC32" s="41"/>
      <c r="PHD32" s="41"/>
      <c r="PHE32" s="41"/>
      <c r="PHF32" s="41"/>
      <c r="PHG32" s="41"/>
      <c r="PHH32" s="41"/>
      <c r="PHI32" s="41"/>
      <c r="PHJ32" s="41"/>
      <c r="PHK32" s="41"/>
      <c r="PHL32" s="41"/>
      <c r="PHM32" s="41"/>
      <c r="PHN32" s="41"/>
      <c r="PHO32" s="41"/>
      <c r="PHP32" s="41"/>
      <c r="PHQ32" s="41"/>
      <c r="PHR32" s="41"/>
      <c r="PHS32" s="41"/>
      <c r="PHT32" s="41"/>
      <c r="PHU32" s="41"/>
      <c r="PHV32" s="41"/>
      <c r="PHW32" s="41"/>
      <c r="PHX32" s="41"/>
      <c r="PHY32" s="41"/>
      <c r="PHZ32" s="41"/>
      <c r="PIA32" s="41"/>
      <c r="PIB32" s="41"/>
      <c r="PIC32" s="41"/>
      <c r="PID32" s="41"/>
      <c r="PIE32" s="41"/>
      <c r="PIF32" s="41"/>
      <c r="PIG32" s="41"/>
      <c r="PIH32" s="41"/>
      <c r="PII32" s="41"/>
      <c r="PIJ32" s="41"/>
      <c r="PIK32" s="41"/>
      <c r="PIL32" s="41"/>
      <c r="PIM32" s="41"/>
      <c r="PIN32" s="41"/>
      <c r="PIO32" s="41"/>
      <c r="PIP32" s="41"/>
      <c r="PIQ32" s="41"/>
      <c r="PIR32" s="41"/>
      <c r="PIS32" s="41"/>
      <c r="PIT32" s="41"/>
      <c r="PIU32" s="41"/>
      <c r="PIV32" s="41"/>
      <c r="PIW32" s="41"/>
      <c r="PIX32" s="41"/>
      <c r="PIY32" s="41"/>
      <c r="PIZ32" s="41"/>
      <c r="PJA32" s="41"/>
      <c r="PJB32" s="41"/>
      <c r="PJC32" s="41"/>
      <c r="PJD32" s="41"/>
      <c r="PJE32" s="41"/>
      <c r="PJF32" s="41"/>
      <c r="PJG32" s="41"/>
      <c r="PJH32" s="41"/>
      <c r="PJI32" s="41"/>
      <c r="PJJ32" s="41"/>
      <c r="PJK32" s="41"/>
      <c r="PJL32" s="41"/>
      <c r="PJM32" s="41"/>
      <c r="PJN32" s="41"/>
      <c r="PJO32" s="41"/>
      <c r="PJP32" s="41"/>
      <c r="PJQ32" s="41"/>
      <c r="PJR32" s="41"/>
      <c r="PJS32" s="41"/>
      <c r="PJT32" s="41"/>
      <c r="PJU32" s="41"/>
      <c r="PJV32" s="41"/>
      <c r="PJW32" s="41"/>
      <c r="PJX32" s="41"/>
      <c r="PJY32" s="41"/>
      <c r="PJZ32" s="41"/>
      <c r="PKA32" s="41"/>
      <c r="PKB32" s="41"/>
      <c r="PKC32" s="41"/>
      <c r="PKD32" s="41"/>
      <c r="PKE32" s="41"/>
      <c r="PKF32" s="41"/>
      <c r="PKG32" s="41"/>
      <c r="PKH32" s="41"/>
      <c r="PKI32" s="41"/>
      <c r="PKJ32" s="41"/>
      <c r="PKK32" s="41"/>
      <c r="PKL32" s="41"/>
      <c r="PKM32" s="41"/>
      <c r="PKN32" s="41"/>
      <c r="PKO32" s="41"/>
      <c r="PKP32" s="41"/>
      <c r="PKQ32" s="41"/>
      <c r="PKR32" s="41"/>
      <c r="PKS32" s="41"/>
      <c r="PKT32" s="41"/>
      <c r="PKU32" s="41"/>
      <c r="PKV32" s="41"/>
      <c r="PKW32" s="41"/>
      <c r="PKX32" s="41"/>
      <c r="PKY32" s="41"/>
      <c r="PKZ32" s="41"/>
      <c r="PLA32" s="41"/>
      <c r="PLB32" s="41"/>
      <c r="PLC32" s="41"/>
      <c r="PLD32" s="41"/>
      <c r="PLE32" s="41"/>
      <c r="PLF32" s="41"/>
      <c r="PLG32" s="41"/>
      <c r="PLH32" s="41"/>
      <c r="PLI32" s="41"/>
      <c r="PLJ32" s="41"/>
      <c r="PLK32" s="41"/>
      <c r="PLL32" s="41"/>
      <c r="PLM32" s="41"/>
      <c r="PLN32" s="41"/>
      <c r="PLO32" s="41"/>
      <c r="PLP32" s="41"/>
      <c r="PLQ32" s="41"/>
      <c r="PLR32" s="41"/>
      <c r="PLS32" s="41"/>
      <c r="PLT32" s="41"/>
      <c r="PLU32" s="41"/>
      <c r="PLV32" s="41"/>
      <c r="PLW32" s="41"/>
      <c r="PLX32" s="41"/>
      <c r="PLY32" s="41"/>
      <c r="PLZ32" s="41"/>
      <c r="PMA32" s="41"/>
      <c r="PMB32" s="41"/>
      <c r="PMC32" s="41"/>
      <c r="PMD32" s="41"/>
      <c r="PME32" s="41"/>
      <c r="PMF32" s="41"/>
      <c r="PMG32" s="41"/>
      <c r="PMH32" s="41"/>
      <c r="PMI32" s="41"/>
      <c r="PMJ32" s="41"/>
      <c r="PMK32" s="41"/>
      <c r="PML32" s="41"/>
      <c r="PMM32" s="41"/>
      <c r="PMN32" s="41"/>
      <c r="PMO32" s="41"/>
      <c r="PMP32" s="41"/>
      <c r="PMQ32" s="41"/>
      <c r="PMR32" s="41"/>
      <c r="PMS32" s="41"/>
      <c r="PMT32" s="41"/>
      <c r="PMU32" s="41"/>
      <c r="PMV32" s="41"/>
      <c r="PMW32" s="41"/>
      <c r="PMX32" s="41"/>
      <c r="PMY32" s="41"/>
      <c r="PMZ32" s="41"/>
      <c r="PNA32" s="41"/>
      <c r="PNB32" s="41"/>
      <c r="PNC32" s="41"/>
      <c r="PND32" s="41"/>
      <c r="PNE32" s="41"/>
      <c r="PNF32" s="41"/>
      <c r="PNG32" s="41"/>
      <c r="PNH32" s="41"/>
      <c r="PNI32" s="41"/>
      <c r="PNJ32" s="41"/>
      <c r="PNK32" s="41"/>
      <c r="PNL32" s="41"/>
      <c r="PNM32" s="41"/>
      <c r="PNN32" s="41"/>
      <c r="PNO32" s="41"/>
      <c r="PNP32" s="41"/>
      <c r="PNQ32" s="41"/>
      <c r="PNR32" s="41"/>
      <c r="PNS32" s="41"/>
      <c r="PNT32" s="41"/>
      <c r="PNU32" s="41"/>
      <c r="PNV32" s="41"/>
      <c r="PNW32" s="41"/>
      <c r="PNX32" s="41"/>
      <c r="PNY32" s="41"/>
      <c r="PNZ32" s="41"/>
      <c r="POA32" s="41"/>
      <c r="POB32" s="41"/>
      <c r="POC32" s="41"/>
      <c r="POD32" s="41"/>
      <c r="POE32" s="41"/>
      <c r="POF32" s="41"/>
      <c r="POG32" s="41"/>
      <c r="POH32" s="41"/>
      <c r="POI32" s="41"/>
      <c r="POJ32" s="41"/>
      <c r="POK32" s="41"/>
      <c r="POL32" s="41"/>
      <c r="POM32" s="41"/>
      <c r="PON32" s="41"/>
      <c r="POO32" s="41"/>
      <c r="POP32" s="41"/>
      <c r="POQ32" s="41"/>
      <c r="POR32" s="41"/>
      <c r="POS32" s="41"/>
      <c r="POT32" s="41"/>
      <c r="POU32" s="41"/>
      <c r="POV32" s="41"/>
      <c r="POW32" s="41"/>
      <c r="POX32" s="41"/>
      <c r="POY32" s="41"/>
      <c r="POZ32" s="41"/>
      <c r="PPA32" s="41"/>
      <c r="PPB32" s="41"/>
      <c r="PPC32" s="41"/>
      <c r="PPD32" s="41"/>
      <c r="PPE32" s="41"/>
      <c r="PPF32" s="41"/>
      <c r="PPG32" s="41"/>
      <c r="PPH32" s="41"/>
      <c r="PPI32" s="41"/>
      <c r="PPJ32" s="41"/>
      <c r="PPK32" s="41"/>
      <c r="PPL32" s="41"/>
      <c r="PPM32" s="41"/>
      <c r="PPN32" s="41"/>
      <c r="PPO32" s="41"/>
      <c r="PPP32" s="41"/>
      <c r="PPQ32" s="41"/>
      <c r="PPR32" s="41"/>
      <c r="PPS32" s="41"/>
      <c r="PPT32" s="41"/>
      <c r="PPU32" s="41"/>
      <c r="PPV32" s="41"/>
      <c r="PPW32" s="41"/>
      <c r="PPX32" s="41"/>
      <c r="PPY32" s="41"/>
      <c r="PPZ32" s="41"/>
      <c r="PQA32" s="41"/>
      <c r="PQB32" s="41"/>
      <c r="PQC32" s="41"/>
      <c r="PQD32" s="41"/>
      <c r="PQE32" s="41"/>
      <c r="PQF32" s="41"/>
      <c r="PQG32" s="41"/>
      <c r="PQH32" s="41"/>
      <c r="PQI32" s="41"/>
      <c r="PQJ32" s="41"/>
      <c r="PQK32" s="41"/>
      <c r="PQL32" s="41"/>
      <c r="PQM32" s="41"/>
      <c r="PQN32" s="41"/>
      <c r="PQO32" s="41"/>
      <c r="PQP32" s="41"/>
      <c r="PQQ32" s="41"/>
      <c r="PQR32" s="41"/>
      <c r="PQS32" s="41"/>
      <c r="PQT32" s="41"/>
      <c r="PQU32" s="41"/>
      <c r="PQV32" s="41"/>
      <c r="PQW32" s="41"/>
      <c r="PQX32" s="41"/>
      <c r="PQY32" s="41"/>
      <c r="PQZ32" s="41"/>
      <c r="PRA32" s="41"/>
      <c r="PRB32" s="41"/>
      <c r="PRC32" s="41"/>
      <c r="PRD32" s="41"/>
      <c r="PRE32" s="41"/>
      <c r="PRF32" s="41"/>
      <c r="PRG32" s="41"/>
      <c r="PRH32" s="41"/>
      <c r="PRI32" s="41"/>
      <c r="PRJ32" s="41"/>
      <c r="PRK32" s="41"/>
      <c r="PRL32" s="41"/>
      <c r="PRM32" s="41"/>
      <c r="PRN32" s="41"/>
      <c r="PRO32" s="41"/>
      <c r="PRP32" s="41"/>
      <c r="PRQ32" s="41"/>
      <c r="PRR32" s="41"/>
      <c r="PRS32" s="41"/>
      <c r="PRT32" s="41"/>
      <c r="PRU32" s="41"/>
      <c r="PRV32" s="41"/>
      <c r="PRW32" s="41"/>
      <c r="PRX32" s="41"/>
      <c r="PRY32" s="41"/>
      <c r="PRZ32" s="41"/>
      <c r="PSA32" s="41"/>
      <c r="PSB32" s="41"/>
      <c r="PSC32" s="41"/>
      <c r="PSD32" s="41"/>
      <c r="PSE32" s="41"/>
      <c r="PSF32" s="41"/>
      <c r="PSG32" s="41"/>
      <c r="PSH32" s="41"/>
      <c r="PSI32" s="41"/>
      <c r="PSJ32" s="41"/>
      <c r="PSK32" s="41"/>
      <c r="PSL32" s="41"/>
      <c r="PSM32" s="41"/>
      <c r="PSN32" s="41"/>
      <c r="PSO32" s="41"/>
      <c r="PSP32" s="41"/>
      <c r="PSQ32" s="41"/>
      <c r="PSR32" s="41"/>
      <c r="PSS32" s="41"/>
      <c r="PST32" s="41"/>
      <c r="PSU32" s="41"/>
      <c r="PSV32" s="41"/>
      <c r="PSW32" s="41"/>
      <c r="PSX32" s="41"/>
      <c r="PSY32" s="41"/>
      <c r="PSZ32" s="41"/>
      <c r="PTA32" s="41"/>
      <c r="PTB32" s="41"/>
      <c r="PTC32" s="41"/>
      <c r="PTD32" s="41"/>
      <c r="PTE32" s="41"/>
      <c r="PTF32" s="41"/>
      <c r="PTG32" s="41"/>
      <c r="PTH32" s="41"/>
      <c r="PTI32" s="41"/>
      <c r="PTJ32" s="41"/>
      <c r="PTK32" s="41"/>
      <c r="PTL32" s="41"/>
      <c r="PTM32" s="41"/>
      <c r="PTN32" s="41"/>
      <c r="PTO32" s="41"/>
      <c r="PTP32" s="41"/>
      <c r="PTQ32" s="41"/>
      <c r="PTR32" s="41"/>
      <c r="PTS32" s="41"/>
      <c r="PTT32" s="41"/>
      <c r="PTU32" s="41"/>
      <c r="PTV32" s="41"/>
      <c r="PTW32" s="41"/>
      <c r="PTX32" s="41"/>
      <c r="PTY32" s="41"/>
      <c r="PTZ32" s="41"/>
      <c r="PUA32" s="41"/>
      <c r="PUB32" s="41"/>
      <c r="PUC32" s="41"/>
      <c r="PUD32" s="41"/>
      <c r="PUE32" s="41"/>
      <c r="PUF32" s="41"/>
      <c r="PUG32" s="41"/>
      <c r="PUH32" s="41"/>
      <c r="PUI32" s="41"/>
      <c r="PUJ32" s="41"/>
      <c r="PUK32" s="41"/>
      <c r="PUL32" s="41"/>
      <c r="PUM32" s="41"/>
      <c r="PUN32" s="41"/>
      <c r="PUO32" s="41"/>
      <c r="PUP32" s="41"/>
      <c r="PUQ32" s="41"/>
      <c r="PUR32" s="41"/>
      <c r="PUS32" s="41"/>
      <c r="PUT32" s="41"/>
      <c r="PUU32" s="41"/>
      <c r="PUV32" s="41"/>
      <c r="PUW32" s="41"/>
      <c r="PUX32" s="41"/>
      <c r="PUY32" s="41"/>
      <c r="PUZ32" s="41"/>
      <c r="PVA32" s="41"/>
      <c r="PVB32" s="41"/>
      <c r="PVC32" s="41"/>
      <c r="PVD32" s="41"/>
      <c r="PVE32" s="41"/>
      <c r="PVF32" s="41"/>
      <c r="PVG32" s="41"/>
      <c r="PVH32" s="41"/>
      <c r="PVI32" s="41"/>
      <c r="PVJ32" s="41"/>
      <c r="PVK32" s="41"/>
      <c r="PVL32" s="41"/>
      <c r="PVM32" s="41"/>
      <c r="PVN32" s="41"/>
      <c r="PVO32" s="41"/>
      <c r="PVP32" s="41"/>
      <c r="PVQ32" s="41"/>
      <c r="PVR32" s="41"/>
      <c r="PVS32" s="41"/>
      <c r="PVT32" s="41"/>
      <c r="PVU32" s="41"/>
      <c r="PVV32" s="41"/>
      <c r="PVW32" s="41"/>
      <c r="PVX32" s="41"/>
      <c r="PVY32" s="41"/>
      <c r="PVZ32" s="41"/>
      <c r="PWA32" s="41"/>
      <c r="PWB32" s="41"/>
      <c r="PWC32" s="41"/>
      <c r="PWD32" s="41"/>
      <c r="PWE32" s="41"/>
      <c r="PWF32" s="41"/>
      <c r="PWG32" s="41"/>
      <c r="PWH32" s="41"/>
      <c r="PWI32" s="41"/>
      <c r="PWJ32" s="41"/>
      <c r="PWK32" s="41"/>
      <c r="PWL32" s="41"/>
      <c r="PWM32" s="41"/>
      <c r="PWN32" s="41"/>
      <c r="PWO32" s="41"/>
      <c r="PWP32" s="41"/>
      <c r="PWQ32" s="41"/>
      <c r="PWR32" s="41"/>
      <c r="PWS32" s="41"/>
      <c r="PWT32" s="41"/>
      <c r="PWU32" s="41"/>
      <c r="PWV32" s="41"/>
      <c r="PWW32" s="41"/>
      <c r="PWX32" s="41"/>
      <c r="PWY32" s="41"/>
      <c r="PWZ32" s="41"/>
      <c r="PXA32" s="41"/>
      <c r="PXB32" s="41"/>
      <c r="PXC32" s="41"/>
      <c r="PXD32" s="41"/>
      <c r="PXE32" s="41"/>
      <c r="PXF32" s="41"/>
      <c r="PXG32" s="41"/>
      <c r="PXH32" s="41"/>
      <c r="PXI32" s="41"/>
      <c r="PXJ32" s="41"/>
      <c r="PXK32" s="41"/>
      <c r="PXL32" s="41"/>
      <c r="PXM32" s="41"/>
      <c r="PXN32" s="41"/>
      <c r="PXO32" s="41"/>
      <c r="PXP32" s="41"/>
      <c r="PXQ32" s="41"/>
      <c r="PXR32" s="41"/>
      <c r="PXS32" s="41"/>
      <c r="PXT32" s="41"/>
      <c r="PXU32" s="41"/>
      <c r="PXV32" s="41"/>
      <c r="PXW32" s="41"/>
      <c r="PXX32" s="41"/>
      <c r="PXY32" s="41"/>
      <c r="PXZ32" s="41"/>
      <c r="PYA32" s="41"/>
      <c r="PYB32" s="41"/>
      <c r="PYC32" s="41"/>
      <c r="PYD32" s="41"/>
      <c r="PYE32" s="41"/>
      <c r="PYF32" s="41"/>
      <c r="PYG32" s="41"/>
      <c r="PYH32" s="41"/>
      <c r="PYI32" s="41"/>
      <c r="PYJ32" s="41"/>
      <c r="PYK32" s="41"/>
      <c r="PYL32" s="41"/>
      <c r="PYM32" s="41"/>
      <c r="PYN32" s="41"/>
      <c r="PYO32" s="41"/>
      <c r="PYP32" s="41"/>
      <c r="PYQ32" s="41"/>
      <c r="PYR32" s="41"/>
      <c r="PYS32" s="41"/>
      <c r="PYT32" s="41"/>
      <c r="PYU32" s="41"/>
      <c r="PYV32" s="41"/>
      <c r="PYW32" s="41"/>
      <c r="PYX32" s="41"/>
      <c r="PYY32" s="41"/>
      <c r="PYZ32" s="41"/>
      <c r="PZA32" s="41"/>
      <c r="PZB32" s="41"/>
      <c r="PZC32" s="41"/>
      <c r="PZD32" s="41"/>
      <c r="PZE32" s="41"/>
      <c r="PZF32" s="41"/>
      <c r="PZG32" s="41"/>
      <c r="PZH32" s="41"/>
      <c r="PZI32" s="41"/>
      <c r="PZJ32" s="41"/>
      <c r="PZK32" s="41"/>
      <c r="PZL32" s="41"/>
      <c r="PZM32" s="41"/>
      <c r="PZN32" s="41"/>
      <c r="PZO32" s="41"/>
      <c r="PZP32" s="41"/>
      <c r="PZQ32" s="41"/>
      <c r="PZR32" s="41"/>
      <c r="PZS32" s="41"/>
      <c r="PZT32" s="41"/>
      <c r="PZU32" s="41"/>
      <c r="PZV32" s="41"/>
      <c r="PZW32" s="41"/>
      <c r="PZX32" s="41"/>
      <c r="PZY32" s="41"/>
      <c r="PZZ32" s="41"/>
      <c r="QAA32" s="41"/>
      <c r="QAB32" s="41"/>
      <c r="QAC32" s="41"/>
      <c r="QAD32" s="41"/>
      <c r="QAE32" s="41"/>
      <c r="QAF32" s="41"/>
      <c r="QAG32" s="41"/>
      <c r="QAH32" s="41"/>
      <c r="QAI32" s="41"/>
      <c r="QAJ32" s="41"/>
      <c r="QAK32" s="41"/>
      <c r="QAL32" s="41"/>
      <c r="QAM32" s="41"/>
      <c r="QAN32" s="41"/>
      <c r="QAO32" s="41"/>
      <c r="QAP32" s="41"/>
      <c r="QAQ32" s="41"/>
      <c r="QAR32" s="41"/>
      <c r="QAS32" s="41"/>
      <c r="QAT32" s="41"/>
      <c r="QAU32" s="41"/>
      <c r="QAV32" s="41"/>
      <c r="QAW32" s="41"/>
      <c r="QAX32" s="41"/>
      <c r="QAY32" s="41"/>
      <c r="QAZ32" s="41"/>
      <c r="QBA32" s="41"/>
      <c r="QBB32" s="41"/>
      <c r="QBC32" s="41"/>
      <c r="QBD32" s="41"/>
      <c r="QBE32" s="41"/>
      <c r="QBF32" s="41"/>
      <c r="QBG32" s="41"/>
      <c r="QBH32" s="41"/>
      <c r="QBI32" s="41"/>
      <c r="QBJ32" s="41"/>
      <c r="QBK32" s="41"/>
      <c r="QBL32" s="41"/>
      <c r="QBM32" s="41"/>
      <c r="QBN32" s="41"/>
      <c r="QBO32" s="41"/>
      <c r="QBP32" s="41"/>
      <c r="QBQ32" s="41"/>
      <c r="QBR32" s="41"/>
      <c r="QBS32" s="41"/>
      <c r="QBT32" s="41"/>
      <c r="QBU32" s="41"/>
      <c r="QBV32" s="41"/>
      <c r="QBW32" s="41"/>
      <c r="QBX32" s="41"/>
      <c r="QBY32" s="41"/>
      <c r="QBZ32" s="41"/>
      <c r="QCA32" s="41"/>
      <c r="QCB32" s="41"/>
      <c r="QCC32" s="41"/>
      <c r="QCD32" s="41"/>
      <c r="QCE32" s="41"/>
      <c r="QCF32" s="41"/>
      <c r="QCG32" s="41"/>
      <c r="QCH32" s="41"/>
      <c r="QCI32" s="41"/>
      <c r="QCJ32" s="41"/>
      <c r="QCK32" s="41"/>
      <c r="QCL32" s="41"/>
      <c r="QCM32" s="41"/>
      <c r="QCN32" s="41"/>
      <c r="QCO32" s="41"/>
      <c r="QCP32" s="41"/>
      <c r="QCQ32" s="41"/>
      <c r="QCR32" s="41"/>
      <c r="QCS32" s="41"/>
      <c r="QCT32" s="41"/>
      <c r="QCU32" s="41"/>
      <c r="QCV32" s="41"/>
      <c r="QCW32" s="41"/>
      <c r="QCX32" s="41"/>
      <c r="QCY32" s="41"/>
      <c r="QCZ32" s="41"/>
      <c r="QDA32" s="41"/>
      <c r="QDB32" s="41"/>
      <c r="QDC32" s="41"/>
      <c r="QDD32" s="41"/>
      <c r="QDE32" s="41"/>
      <c r="QDF32" s="41"/>
      <c r="QDG32" s="41"/>
      <c r="QDH32" s="41"/>
      <c r="QDI32" s="41"/>
      <c r="QDJ32" s="41"/>
      <c r="QDK32" s="41"/>
      <c r="QDL32" s="41"/>
      <c r="QDM32" s="41"/>
      <c r="QDN32" s="41"/>
      <c r="QDO32" s="41"/>
      <c r="QDP32" s="41"/>
      <c r="QDQ32" s="41"/>
      <c r="QDR32" s="41"/>
      <c r="QDS32" s="41"/>
      <c r="QDT32" s="41"/>
      <c r="QDU32" s="41"/>
      <c r="QDV32" s="41"/>
      <c r="QDW32" s="41"/>
      <c r="QDX32" s="41"/>
      <c r="QDY32" s="41"/>
      <c r="QDZ32" s="41"/>
      <c r="QEA32" s="41"/>
      <c r="QEB32" s="41"/>
      <c r="QEC32" s="41"/>
      <c r="QED32" s="41"/>
      <c r="QEE32" s="41"/>
      <c r="QEF32" s="41"/>
      <c r="QEG32" s="41"/>
      <c r="QEH32" s="41"/>
      <c r="QEI32" s="41"/>
      <c r="QEJ32" s="41"/>
      <c r="QEK32" s="41"/>
      <c r="QEL32" s="41"/>
      <c r="QEM32" s="41"/>
      <c r="QEN32" s="41"/>
      <c r="QEO32" s="41"/>
      <c r="QEP32" s="41"/>
      <c r="QEQ32" s="41"/>
      <c r="QER32" s="41"/>
      <c r="QES32" s="41"/>
      <c r="QET32" s="41"/>
      <c r="QEU32" s="41"/>
      <c r="QEV32" s="41"/>
      <c r="QEW32" s="41"/>
      <c r="QEX32" s="41"/>
      <c r="QEY32" s="41"/>
      <c r="QEZ32" s="41"/>
      <c r="QFA32" s="41"/>
      <c r="QFB32" s="41"/>
      <c r="QFC32" s="41"/>
      <c r="QFD32" s="41"/>
      <c r="QFE32" s="41"/>
      <c r="QFF32" s="41"/>
      <c r="QFG32" s="41"/>
      <c r="QFH32" s="41"/>
      <c r="QFI32" s="41"/>
      <c r="QFJ32" s="41"/>
      <c r="QFK32" s="41"/>
      <c r="QFL32" s="41"/>
      <c r="QFM32" s="41"/>
      <c r="QFN32" s="41"/>
      <c r="QFO32" s="41"/>
      <c r="QFP32" s="41"/>
      <c r="QFQ32" s="41"/>
      <c r="QFR32" s="41"/>
      <c r="QFS32" s="41"/>
      <c r="QFT32" s="41"/>
      <c r="QFU32" s="41"/>
      <c r="QFV32" s="41"/>
      <c r="QFW32" s="41"/>
      <c r="QFX32" s="41"/>
      <c r="QFY32" s="41"/>
      <c r="QFZ32" s="41"/>
      <c r="QGA32" s="41"/>
      <c r="QGB32" s="41"/>
      <c r="QGC32" s="41"/>
      <c r="QGD32" s="41"/>
      <c r="QGE32" s="41"/>
      <c r="QGF32" s="41"/>
      <c r="QGG32" s="41"/>
      <c r="QGH32" s="41"/>
      <c r="QGI32" s="41"/>
      <c r="QGJ32" s="41"/>
      <c r="QGK32" s="41"/>
      <c r="QGL32" s="41"/>
      <c r="QGM32" s="41"/>
      <c r="QGN32" s="41"/>
      <c r="QGO32" s="41"/>
      <c r="QGP32" s="41"/>
      <c r="QGQ32" s="41"/>
      <c r="QGR32" s="41"/>
      <c r="QGS32" s="41"/>
      <c r="QGT32" s="41"/>
      <c r="QGU32" s="41"/>
      <c r="QGV32" s="41"/>
      <c r="QGW32" s="41"/>
      <c r="QGX32" s="41"/>
      <c r="QGY32" s="41"/>
      <c r="QGZ32" s="41"/>
      <c r="QHA32" s="41"/>
      <c r="QHB32" s="41"/>
      <c r="QHC32" s="41"/>
      <c r="QHD32" s="41"/>
      <c r="QHE32" s="41"/>
      <c r="QHF32" s="41"/>
      <c r="QHG32" s="41"/>
      <c r="QHH32" s="41"/>
      <c r="QHI32" s="41"/>
      <c r="QHJ32" s="41"/>
      <c r="QHK32" s="41"/>
      <c r="QHL32" s="41"/>
      <c r="QHM32" s="41"/>
      <c r="QHN32" s="41"/>
      <c r="QHO32" s="41"/>
      <c r="QHP32" s="41"/>
      <c r="QHQ32" s="41"/>
      <c r="QHR32" s="41"/>
      <c r="QHS32" s="41"/>
      <c r="QHT32" s="41"/>
      <c r="QHU32" s="41"/>
      <c r="QHV32" s="41"/>
      <c r="QHW32" s="41"/>
      <c r="QHX32" s="41"/>
      <c r="QHY32" s="41"/>
      <c r="QHZ32" s="41"/>
      <c r="QIA32" s="41"/>
      <c r="QIB32" s="41"/>
      <c r="QIC32" s="41"/>
      <c r="QID32" s="41"/>
      <c r="QIE32" s="41"/>
      <c r="QIF32" s="41"/>
      <c r="QIG32" s="41"/>
      <c r="QIH32" s="41"/>
      <c r="QII32" s="41"/>
      <c r="QIJ32" s="41"/>
      <c r="QIK32" s="41"/>
      <c r="QIL32" s="41"/>
      <c r="QIM32" s="41"/>
      <c r="QIN32" s="41"/>
      <c r="QIO32" s="41"/>
      <c r="QIP32" s="41"/>
      <c r="QIQ32" s="41"/>
      <c r="QIR32" s="41"/>
      <c r="QIS32" s="41"/>
      <c r="QIT32" s="41"/>
      <c r="QIU32" s="41"/>
      <c r="QIV32" s="41"/>
      <c r="QIW32" s="41"/>
      <c r="QIX32" s="41"/>
      <c r="QIY32" s="41"/>
      <c r="QIZ32" s="41"/>
      <c r="QJA32" s="41"/>
      <c r="QJB32" s="41"/>
      <c r="QJC32" s="41"/>
      <c r="QJD32" s="41"/>
      <c r="QJE32" s="41"/>
      <c r="QJF32" s="41"/>
      <c r="QJG32" s="41"/>
      <c r="QJH32" s="41"/>
      <c r="QJI32" s="41"/>
      <c r="QJJ32" s="41"/>
      <c r="QJK32" s="41"/>
      <c r="QJL32" s="41"/>
      <c r="QJM32" s="41"/>
      <c r="QJN32" s="41"/>
      <c r="QJO32" s="41"/>
      <c r="QJP32" s="41"/>
      <c r="QJQ32" s="41"/>
      <c r="QJR32" s="41"/>
      <c r="QJS32" s="41"/>
      <c r="QJT32" s="41"/>
      <c r="QJU32" s="41"/>
      <c r="QJV32" s="41"/>
      <c r="QJW32" s="41"/>
      <c r="QJX32" s="41"/>
      <c r="QJY32" s="41"/>
      <c r="QJZ32" s="41"/>
      <c r="QKA32" s="41"/>
      <c r="QKB32" s="41"/>
      <c r="QKC32" s="41"/>
      <c r="QKD32" s="41"/>
      <c r="QKE32" s="41"/>
      <c r="QKF32" s="41"/>
      <c r="QKG32" s="41"/>
      <c r="QKH32" s="41"/>
      <c r="QKI32" s="41"/>
      <c r="QKJ32" s="41"/>
      <c r="QKK32" s="41"/>
      <c r="QKL32" s="41"/>
      <c r="QKM32" s="41"/>
      <c r="QKN32" s="41"/>
      <c r="QKO32" s="41"/>
      <c r="QKP32" s="41"/>
      <c r="QKQ32" s="41"/>
      <c r="QKR32" s="41"/>
      <c r="QKS32" s="41"/>
      <c r="QKT32" s="41"/>
      <c r="QKU32" s="41"/>
      <c r="QKV32" s="41"/>
      <c r="QKW32" s="41"/>
      <c r="QKX32" s="41"/>
      <c r="QKY32" s="41"/>
      <c r="QKZ32" s="41"/>
      <c r="QLA32" s="41"/>
      <c r="QLB32" s="41"/>
      <c r="QLC32" s="41"/>
      <c r="QLD32" s="41"/>
      <c r="QLE32" s="41"/>
      <c r="QLF32" s="41"/>
      <c r="QLG32" s="41"/>
      <c r="QLH32" s="41"/>
      <c r="QLI32" s="41"/>
      <c r="QLJ32" s="41"/>
      <c r="QLK32" s="41"/>
      <c r="QLL32" s="41"/>
      <c r="QLM32" s="41"/>
      <c r="QLN32" s="41"/>
      <c r="QLO32" s="41"/>
      <c r="QLP32" s="41"/>
      <c r="QLQ32" s="41"/>
      <c r="QLR32" s="41"/>
      <c r="QLS32" s="41"/>
      <c r="QLT32" s="41"/>
      <c r="QLU32" s="41"/>
      <c r="QLV32" s="41"/>
      <c r="QLW32" s="41"/>
      <c r="QLX32" s="41"/>
      <c r="QLY32" s="41"/>
      <c r="QLZ32" s="41"/>
      <c r="QMA32" s="41"/>
      <c r="QMB32" s="41"/>
      <c r="QMC32" s="41"/>
      <c r="QMD32" s="41"/>
      <c r="QME32" s="41"/>
      <c r="QMF32" s="41"/>
      <c r="QMG32" s="41"/>
      <c r="QMH32" s="41"/>
      <c r="QMI32" s="41"/>
      <c r="QMJ32" s="41"/>
      <c r="QMK32" s="41"/>
      <c r="QML32" s="41"/>
      <c r="QMM32" s="41"/>
      <c r="QMN32" s="41"/>
      <c r="QMO32" s="41"/>
      <c r="QMP32" s="41"/>
      <c r="QMQ32" s="41"/>
      <c r="QMR32" s="41"/>
      <c r="QMS32" s="41"/>
      <c r="QMT32" s="41"/>
      <c r="QMU32" s="41"/>
      <c r="QMV32" s="41"/>
      <c r="QMW32" s="41"/>
      <c r="QMX32" s="41"/>
      <c r="QMY32" s="41"/>
      <c r="QMZ32" s="41"/>
      <c r="QNA32" s="41"/>
      <c r="QNB32" s="41"/>
      <c r="QNC32" s="41"/>
      <c r="QND32" s="41"/>
      <c r="QNE32" s="41"/>
      <c r="QNF32" s="41"/>
      <c r="QNG32" s="41"/>
      <c r="QNH32" s="41"/>
      <c r="QNI32" s="41"/>
      <c r="QNJ32" s="41"/>
      <c r="QNK32" s="41"/>
      <c r="QNL32" s="41"/>
      <c r="QNM32" s="41"/>
      <c r="QNN32" s="41"/>
      <c r="QNO32" s="41"/>
      <c r="QNP32" s="41"/>
      <c r="QNQ32" s="41"/>
      <c r="QNR32" s="41"/>
      <c r="QNS32" s="41"/>
      <c r="QNT32" s="41"/>
      <c r="QNU32" s="41"/>
      <c r="QNV32" s="41"/>
      <c r="QNW32" s="41"/>
      <c r="QNX32" s="41"/>
      <c r="QNY32" s="41"/>
      <c r="QNZ32" s="41"/>
      <c r="QOA32" s="41"/>
      <c r="QOB32" s="41"/>
      <c r="QOC32" s="41"/>
      <c r="QOD32" s="41"/>
      <c r="QOE32" s="41"/>
      <c r="QOF32" s="41"/>
      <c r="QOG32" s="41"/>
      <c r="QOH32" s="41"/>
      <c r="QOI32" s="41"/>
      <c r="QOJ32" s="41"/>
      <c r="QOK32" s="41"/>
      <c r="QOL32" s="41"/>
      <c r="QOM32" s="41"/>
      <c r="QON32" s="41"/>
      <c r="QOO32" s="41"/>
      <c r="QOP32" s="41"/>
      <c r="QOQ32" s="41"/>
      <c r="QOR32" s="41"/>
      <c r="QOS32" s="41"/>
      <c r="QOT32" s="41"/>
      <c r="QOU32" s="41"/>
      <c r="QOV32" s="41"/>
      <c r="QOW32" s="41"/>
      <c r="QOX32" s="41"/>
      <c r="QOY32" s="41"/>
      <c r="QOZ32" s="41"/>
      <c r="QPA32" s="41"/>
      <c r="QPB32" s="41"/>
      <c r="QPC32" s="41"/>
      <c r="QPD32" s="41"/>
      <c r="QPE32" s="41"/>
      <c r="QPF32" s="41"/>
      <c r="QPG32" s="41"/>
      <c r="QPH32" s="41"/>
      <c r="QPI32" s="41"/>
      <c r="QPJ32" s="41"/>
      <c r="QPK32" s="41"/>
      <c r="QPL32" s="41"/>
      <c r="QPM32" s="41"/>
      <c r="QPN32" s="41"/>
      <c r="QPO32" s="41"/>
      <c r="QPP32" s="41"/>
      <c r="QPQ32" s="41"/>
      <c r="QPR32" s="41"/>
      <c r="QPS32" s="41"/>
      <c r="QPT32" s="41"/>
      <c r="QPU32" s="41"/>
      <c r="QPV32" s="41"/>
      <c r="QPW32" s="41"/>
      <c r="QPX32" s="41"/>
      <c r="QPY32" s="41"/>
      <c r="QPZ32" s="41"/>
      <c r="QQA32" s="41"/>
      <c r="QQB32" s="41"/>
      <c r="QQC32" s="41"/>
      <c r="QQD32" s="41"/>
      <c r="QQE32" s="41"/>
      <c r="QQF32" s="41"/>
      <c r="QQG32" s="41"/>
      <c r="QQH32" s="41"/>
      <c r="QQI32" s="41"/>
      <c r="QQJ32" s="41"/>
      <c r="QQK32" s="41"/>
      <c r="QQL32" s="41"/>
      <c r="QQM32" s="41"/>
      <c r="QQN32" s="41"/>
      <c r="QQO32" s="41"/>
      <c r="QQP32" s="41"/>
      <c r="QQQ32" s="41"/>
      <c r="QQR32" s="41"/>
      <c r="QQS32" s="41"/>
      <c r="QQT32" s="41"/>
      <c r="QQU32" s="41"/>
      <c r="QQV32" s="41"/>
      <c r="QQW32" s="41"/>
      <c r="QQX32" s="41"/>
      <c r="QQY32" s="41"/>
      <c r="QQZ32" s="41"/>
      <c r="QRA32" s="41"/>
      <c r="QRB32" s="41"/>
      <c r="QRC32" s="41"/>
      <c r="QRD32" s="41"/>
      <c r="QRE32" s="41"/>
      <c r="QRF32" s="41"/>
      <c r="QRG32" s="41"/>
      <c r="QRH32" s="41"/>
      <c r="QRI32" s="41"/>
      <c r="QRJ32" s="41"/>
      <c r="QRK32" s="41"/>
      <c r="QRL32" s="41"/>
      <c r="QRM32" s="41"/>
      <c r="QRN32" s="41"/>
      <c r="QRO32" s="41"/>
      <c r="QRP32" s="41"/>
      <c r="QRQ32" s="41"/>
      <c r="QRR32" s="41"/>
      <c r="QRS32" s="41"/>
      <c r="QRT32" s="41"/>
      <c r="QRU32" s="41"/>
      <c r="QRV32" s="41"/>
      <c r="QRW32" s="41"/>
      <c r="QRX32" s="41"/>
      <c r="QRY32" s="41"/>
      <c r="QRZ32" s="41"/>
      <c r="QSA32" s="41"/>
      <c r="QSB32" s="41"/>
      <c r="QSC32" s="41"/>
      <c r="QSD32" s="41"/>
      <c r="QSE32" s="41"/>
      <c r="QSF32" s="41"/>
      <c r="QSG32" s="41"/>
      <c r="QSH32" s="41"/>
      <c r="QSI32" s="41"/>
      <c r="QSJ32" s="41"/>
      <c r="QSK32" s="41"/>
      <c r="QSL32" s="41"/>
      <c r="QSM32" s="41"/>
      <c r="QSN32" s="41"/>
      <c r="QSO32" s="41"/>
      <c r="QSP32" s="41"/>
      <c r="QSQ32" s="41"/>
      <c r="QSR32" s="41"/>
      <c r="QSS32" s="41"/>
      <c r="QST32" s="41"/>
      <c r="QSU32" s="41"/>
      <c r="QSV32" s="41"/>
      <c r="QSW32" s="41"/>
      <c r="QSX32" s="41"/>
      <c r="QSY32" s="41"/>
      <c r="QSZ32" s="41"/>
      <c r="QTA32" s="41"/>
      <c r="QTB32" s="41"/>
      <c r="QTC32" s="41"/>
      <c r="QTD32" s="41"/>
      <c r="QTE32" s="41"/>
      <c r="QTF32" s="41"/>
      <c r="QTG32" s="41"/>
      <c r="QTH32" s="41"/>
      <c r="QTI32" s="41"/>
      <c r="QTJ32" s="41"/>
      <c r="QTK32" s="41"/>
      <c r="QTL32" s="41"/>
      <c r="QTM32" s="41"/>
      <c r="QTN32" s="41"/>
      <c r="QTO32" s="41"/>
      <c r="QTP32" s="41"/>
      <c r="QTQ32" s="41"/>
      <c r="QTR32" s="41"/>
      <c r="QTS32" s="41"/>
      <c r="QTT32" s="41"/>
      <c r="QTU32" s="41"/>
      <c r="QTV32" s="41"/>
      <c r="QTW32" s="41"/>
      <c r="QTX32" s="41"/>
      <c r="QTY32" s="41"/>
      <c r="QTZ32" s="41"/>
      <c r="QUA32" s="41"/>
      <c r="QUB32" s="41"/>
      <c r="QUC32" s="41"/>
      <c r="QUD32" s="41"/>
      <c r="QUE32" s="41"/>
      <c r="QUF32" s="41"/>
      <c r="QUG32" s="41"/>
      <c r="QUH32" s="41"/>
      <c r="QUI32" s="41"/>
      <c r="QUJ32" s="41"/>
      <c r="QUK32" s="41"/>
      <c r="QUL32" s="41"/>
      <c r="QUM32" s="41"/>
      <c r="QUN32" s="41"/>
      <c r="QUO32" s="41"/>
      <c r="QUP32" s="41"/>
      <c r="QUQ32" s="41"/>
      <c r="QUR32" s="41"/>
      <c r="QUS32" s="41"/>
      <c r="QUT32" s="41"/>
      <c r="QUU32" s="41"/>
      <c r="QUV32" s="41"/>
      <c r="QUW32" s="41"/>
      <c r="QUX32" s="41"/>
      <c r="QUY32" s="41"/>
      <c r="QUZ32" s="41"/>
      <c r="QVA32" s="41"/>
      <c r="QVB32" s="41"/>
      <c r="QVC32" s="41"/>
      <c r="QVD32" s="41"/>
      <c r="QVE32" s="41"/>
      <c r="QVF32" s="41"/>
      <c r="QVG32" s="41"/>
      <c r="QVH32" s="41"/>
      <c r="QVI32" s="41"/>
      <c r="QVJ32" s="41"/>
      <c r="QVK32" s="41"/>
      <c r="QVL32" s="41"/>
      <c r="QVM32" s="41"/>
      <c r="QVN32" s="41"/>
      <c r="QVO32" s="41"/>
      <c r="QVP32" s="41"/>
      <c r="QVQ32" s="41"/>
      <c r="QVR32" s="41"/>
      <c r="QVS32" s="41"/>
      <c r="QVT32" s="41"/>
      <c r="QVU32" s="41"/>
      <c r="QVV32" s="41"/>
      <c r="QVW32" s="41"/>
      <c r="QVX32" s="41"/>
      <c r="QVY32" s="41"/>
      <c r="QVZ32" s="41"/>
      <c r="QWA32" s="41"/>
      <c r="QWB32" s="41"/>
      <c r="QWC32" s="41"/>
      <c r="QWD32" s="41"/>
      <c r="QWE32" s="41"/>
      <c r="QWF32" s="41"/>
      <c r="QWG32" s="41"/>
      <c r="QWH32" s="41"/>
      <c r="QWI32" s="41"/>
      <c r="QWJ32" s="41"/>
      <c r="QWK32" s="41"/>
      <c r="QWL32" s="41"/>
      <c r="QWM32" s="41"/>
      <c r="QWN32" s="41"/>
      <c r="QWO32" s="41"/>
      <c r="QWP32" s="41"/>
      <c r="QWQ32" s="41"/>
      <c r="QWR32" s="41"/>
      <c r="QWS32" s="41"/>
      <c r="QWT32" s="41"/>
      <c r="QWU32" s="41"/>
      <c r="QWV32" s="41"/>
      <c r="QWW32" s="41"/>
      <c r="QWX32" s="41"/>
      <c r="QWY32" s="41"/>
      <c r="QWZ32" s="41"/>
      <c r="QXA32" s="41"/>
      <c r="QXB32" s="41"/>
      <c r="QXC32" s="41"/>
      <c r="QXD32" s="41"/>
      <c r="QXE32" s="41"/>
      <c r="QXF32" s="41"/>
      <c r="QXG32" s="41"/>
      <c r="QXH32" s="41"/>
      <c r="QXI32" s="41"/>
      <c r="QXJ32" s="41"/>
      <c r="QXK32" s="41"/>
      <c r="QXL32" s="41"/>
      <c r="QXM32" s="41"/>
      <c r="QXN32" s="41"/>
      <c r="QXO32" s="41"/>
      <c r="QXP32" s="41"/>
      <c r="QXQ32" s="41"/>
      <c r="QXR32" s="41"/>
      <c r="QXS32" s="41"/>
      <c r="QXT32" s="41"/>
      <c r="QXU32" s="41"/>
      <c r="QXV32" s="41"/>
      <c r="QXW32" s="41"/>
      <c r="QXX32" s="41"/>
      <c r="QXY32" s="41"/>
      <c r="QXZ32" s="41"/>
      <c r="QYA32" s="41"/>
      <c r="QYB32" s="41"/>
      <c r="QYC32" s="41"/>
      <c r="QYD32" s="41"/>
      <c r="QYE32" s="41"/>
      <c r="QYF32" s="41"/>
      <c r="QYG32" s="41"/>
      <c r="QYH32" s="41"/>
      <c r="QYI32" s="41"/>
      <c r="QYJ32" s="41"/>
      <c r="QYK32" s="41"/>
      <c r="QYL32" s="41"/>
      <c r="QYM32" s="41"/>
      <c r="QYN32" s="41"/>
      <c r="QYO32" s="41"/>
      <c r="QYP32" s="41"/>
      <c r="QYQ32" s="41"/>
      <c r="QYR32" s="41"/>
      <c r="QYS32" s="41"/>
      <c r="QYT32" s="41"/>
      <c r="QYU32" s="41"/>
      <c r="QYV32" s="41"/>
      <c r="QYW32" s="41"/>
      <c r="QYX32" s="41"/>
      <c r="QYY32" s="41"/>
      <c r="QYZ32" s="41"/>
      <c r="QZA32" s="41"/>
      <c r="QZB32" s="41"/>
      <c r="QZC32" s="41"/>
      <c r="QZD32" s="41"/>
      <c r="QZE32" s="41"/>
      <c r="QZF32" s="41"/>
      <c r="QZG32" s="41"/>
      <c r="QZH32" s="41"/>
      <c r="QZI32" s="41"/>
      <c r="QZJ32" s="41"/>
      <c r="QZK32" s="41"/>
      <c r="QZL32" s="41"/>
      <c r="QZM32" s="41"/>
      <c r="QZN32" s="41"/>
      <c r="QZO32" s="41"/>
      <c r="QZP32" s="41"/>
      <c r="QZQ32" s="41"/>
      <c r="QZR32" s="41"/>
      <c r="QZS32" s="41"/>
      <c r="QZT32" s="41"/>
      <c r="QZU32" s="41"/>
      <c r="QZV32" s="41"/>
      <c r="QZW32" s="41"/>
      <c r="QZX32" s="41"/>
      <c r="QZY32" s="41"/>
      <c r="QZZ32" s="41"/>
      <c r="RAA32" s="41"/>
      <c r="RAB32" s="41"/>
      <c r="RAC32" s="41"/>
      <c r="RAD32" s="41"/>
      <c r="RAE32" s="41"/>
      <c r="RAF32" s="41"/>
      <c r="RAG32" s="41"/>
      <c r="RAH32" s="41"/>
      <c r="RAI32" s="41"/>
      <c r="RAJ32" s="41"/>
      <c r="RAK32" s="41"/>
      <c r="RAL32" s="41"/>
      <c r="RAM32" s="41"/>
      <c r="RAN32" s="41"/>
      <c r="RAO32" s="41"/>
      <c r="RAP32" s="41"/>
      <c r="RAQ32" s="41"/>
      <c r="RAR32" s="41"/>
      <c r="RAS32" s="41"/>
      <c r="RAT32" s="41"/>
      <c r="RAU32" s="41"/>
      <c r="RAV32" s="41"/>
      <c r="RAW32" s="41"/>
      <c r="RAX32" s="41"/>
      <c r="RAY32" s="41"/>
      <c r="RAZ32" s="41"/>
      <c r="RBA32" s="41"/>
      <c r="RBB32" s="41"/>
      <c r="RBC32" s="41"/>
      <c r="RBD32" s="41"/>
      <c r="RBE32" s="41"/>
      <c r="RBF32" s="41"/>
      <c r="RBG32" s="41"/>
      <c r="RBH32" s="41"/>
      <c r="RBI32" s="41"/>
      <c r="RBJ32" s="41"/>
      <c r="RBK32" s="41"/>
      <c r="RBL32" s="41"/>
      <c r="RBM32" s="41"/>
      <c r="RBN32" s="41"/>
      <c r="RBO32" s="41"/>
      <c r="RBP32" s="41"/>
      <c r="RBQ32" s="41"/>
      <c r="RBR32" s="41"/>
      <c r="RBS32" s="41"/>
      <c r="RBT32" s="41"/>
      <c r="RBU32" s="41"/>
      <c r="RBV32" s="41"/>
      <c r="RBW32" s="41"/>
      <c r="RBX32" s="41"/>
      <c r="RBY32" s="41"/>
      <c r="RBZ32" s="41"/>
      <c r="RCA32" s="41"/>
      <c r="RCB32" s="41"/>
      <c r="RCC32" s="41"/>
      <c r="RCD32" s="41"/>
      <c r="RCE32" s="41"/>
      <c r="RCF32" s="41"/>
      <c r="RCG32" s="41"/>
      <c r="RCH32" s="41"/>
      <c r="RCI32" s="41"/>
      <c r="RCJ32" s="41"/>
      <c r="RCK32" s="41"/>
      <c r="RCL32" s="41"/>
      <c r="RCM32" s="41"/>
      <c r="RCN32" s="41"/>
      <c r="RCO32" s="41"/>
      <c r="RCP32" s="41"/>
      <c r="RCQ32" s="41"/>
      <c r="RCR32" s="41"/>
      <c r="RCS32" s="41"/>
      <c r="RCT32" s="41"/>
      <c r="RCU32" s="41"/>
      <c r="RCV32" s="41"/>
      <c r="RCW32" s="41"/>
      <c r="RCX32" s="41"/>
      <c r="RCY32" s="41"/>
      <c r="RCZ32" s="41"/>
      <c r="RDA32" s="41"/>
      <c r="RDB32" s="41"/>
      <c r="RDC32" s="41"/>
      <c r="RDD32" s="41"/>
      <c r="RDE32" s="41"/>
      <c r="RDF32" s="41"/>
      <c r="RDG32" s="41"/>
      <c r="RDH32" s="41"/>
      <c r="RDI32" s="41"/>
      <c r="RDJ32" s="41"/>
      <c r="RDK32" s="41"/>
      <c r="RDL32" s="41"/>
      <c r="RDM32" s="41"/>
      <c r="RDN32" s="41"/>
      <c r="RDO32" s="41"/>
      <c r="RDP32" s="41"/>
      <c r="RDQ32" s="41"/>
      <c r="RDR32" s="41"/>
      <c r="RDS32" s="41"/>
      <c r="RDT32" s="41"/>
      <c r="RDU32" s="41"/>
      <c r="RDV32" s="41"/>
      <c r="RDW32" s="41"/>
      <c r="RDX32" s="41"/>
      <c r="RDY32" s="41"/>
      <c r="RDZ32" s="41"/>
      <c r="REA32" s="41"/>
      <c r="REB32" s="41"/>
      <c r="REC32" s="41"/>
      <c r="RED32" s="41"/>
      <c r="REE32" s="41"/>
      <c r="REF32" s="41"/>
      <c r="REG32" s="41"/>
      <c r="REH32" s="41"/>
      <c r="REI32" s="41"/>
      <c r="REJ32" s="41"/>
      <c r="REK32" s="41"/>
      <c r="REL32" s="41"/>
      <c r="REM32" s="41"/>
      <c r="REN32" s="41"/>
      <c r="REO32" s="41"/>
      <c r="REP32" s="41"/>
      <c r="REQ32" s="41"/>
      <c r="RER32" s="41"/>
      <c r="RES32" s="41"/>
      <c r="RET32" s="41"/>
      <c r="REU32" s="41"/>
      <c r="REV32" s="41"/>
      <c r="REW32" s="41"/>
      <c r="REX32" s="41"/>
      <c r="REY32" s="41"/>
      <c r="REZ32" s="41"/>
      <c r="RFA32" s="41"/>
      <c r="RFB32" s="41"/>
      <c r="RFC32" s="41"/>
      <c r="RFD32" s="41"/>
      <c r="RFE32" s="41"/>
      <c r="RFF32" s="41"/>
      <c r="RFG32" s="41"/>
      <c r="RFH32" s="41"/>
      <c r="RFI32" s="41"/>
      <c r="RFJ32" s="41"/>
      <c r="RFK32" s="41"/>
      <c r="RFL32" s="41"/>
      <c r="RFM32" s="41"/>
      <c r="RFN32" s="41"/>
      <c r="RFO32" s="41"/>
      <c r="RFP32" s="41"/>
      <c r="RFQ32" s="41"/>
      <c r="RFR32" s="41"/>
      <c r="RFS32" s="41"/>
      <c r="RFT32" s="41"/>
      <c r="RFU32" s="41"/>
      <c r="RFV32" s="41"/>
      <c r="RFW32" s="41"/>
      <c r="RFX32" s="41"/>
      <c r="RFY32" s="41"/>
      <c r="RFZ32" s="41"/>
      <c r="RGA32" s="41"/>
      <c r="RGB32" s="41"/>
      <c r="RGC32" s="41"/>
      <c r="RGD32" s="41"/>
      <c r="RGE32" s="41"/>
      <c r="RGF32" s="41"/>
      <c r="RGG32" s="41"/>
      <c r="RGH32" s="41"/>
      <c r="RGI32" s="41"/>
      <c r="RGJ32" s="41"/>
      <c r="RGK32" s="41"/>
      <c r="RGL32" s="41"/>
      <c r="RGM32" s="41"/>
      <c r="RGN32" s="41"/>
      <c r="RGO32" s="41"/>
      <c r="RGP32" s="41"/>
      <c r="RGQ32" s="41"/>
      <c r="RGR32" s="41"/>
      <c r="RGS32" s="41"/>
      <c r="RGT32" s="41"/>
      <c r="RGU32" s="41"/>
      <c r="RGV32" s="41"/>
      <c r="RGW32" s="41"/>
      <c r="RGX32" s="41"/>
      <c r="RGY32" s="41"/>
      <c r="RGZ32" s="41"/>
      <c r="RHA32" s="41"/>
      <c r="RHB32" s="41"/>
      <c r="RHC32" s="41"/>
      <c r="RHD32" s="41"/>
      <c r="RHE32" s="41"/>
      <c r="RHF32" s="41"/>
      <c r="RHG32" s="41"/>
      <c r="RHH32" s="41"/>
      <c r="RHI32" s="41"/>
      <c r="RHJ32" s="41"/>
      <c r="RHK32" s="41"/>
      <c r="RHL32" s="41"/>
      <c r="RHM32" s="41"/>
      <c r="RHN32" s="41"/>
      <c r="RHO32" s="41"/>
      <c r="RHP32" s="41"/>
      <c r="RHQ32" s="41"/>
      <c r="RHR32" s="41"/>
      <c r="RHS32" s="41"/>
      <c r="RHT32" s="41"/>
      <c r="RHU32" s="41"/>
      <c r="RHV32" s="41"/>
      <c r="RHW32" s="41"/>
      <c r="RHX32" s="41"/>
      <c r="RHY32" s="41"/>
      <c r="RHZ32" s="41"/>
      <c r="RIA32" s="41"/>
      <c r="RIB32" s="41"/>
      <c r="RIC32" s="41"/>
      <c r="RID32" s="41"/>
      <c r="RIE32" s="41"/>
      <c r="RIF32" s="41"/>
      <c r="RIG32" s="41"/>
      <c r="RIH32" s="41"/>
      <c r="RII32" s="41"/>
      <c r="RIJ32" s="41"/>
      <c r="RIK32" s="41"/>
      <c r="RIL32" s="41"/>
      <c r="RIM32" s="41"/>
      <c r="RIN32" s="41"/>
      <c r="RIO32" s="41"/>
      <c r="RIP32" s="41"/>
      <c r="RIQ32" s="41"/>
      <c r="RIR32" s="41"/>
      <c r="RIS32" s="41"/>
      <c r="RIT32" s="41"/>
      <c r="RIU32" s="41"/>
      <c r="RIV32" s="41"/>
      <c r="RIW32" s="41"/>
      <c r="RIX32" s="41"/>
      <c r="RIY32" s="41"/>
      <c r="RIZ32" s="41"/>
      <c r="RJA32" s="41"/>
      <c r="RJB32" s="41"/>
      <c r="RJC32" s="41"/>
      <c r="RJD32" s="41"/>
      <c r="RJE32" s="41"/>
      <c r="RJF32" s="41"/>
      <c r="RJG32" s="41"/>
      <c r="RJH32" s="41"/>
      <c r="RJI32" s="41"/>
      <c r="RJJ32" s="41"/>
      <c r="RJK32" s="41"/>
      <c r="RJL32" s="41"/>
      <c r="RJM32" s="41"/>
      <c r="RJN32" s="41"/>
      <c r="RJO32" s="41"/>
      <c r="RJP32" s="41"/>
      <c r="RJQ32" s="41"/>
      <c r="RJR32" s="41"/>
      <c r="RJS32" s="41"/>
      <c r="RJT32" s="41"/>
      <c r="RJU32" s="41"/>
      <c r="RJV32" s="41"/>
      <c r="RJW32" s="41"/>
      <c r="RJX32" s="41"/>
      <c r="RJY32" s="41"/>
      <c r="RJZ32" s="41"/>
      <c r="RKA32" s="41"/>
      <c r="RKB32" s="41"/>
      <c r="RKC32" s="41"/>
      <c r="RKD32" s="41"/>
      <c r="RKE32" s="41"/>
      <c r="RKF32" s="41"/>
      <c r="RKG32" s="41"/>
      <c r="RKH32" s="41"/>
      <c r="RKI32" s="41"/>
      <c r="RKJ32" s="41"/>
      <c r="RKK32" s="41"/>
      <c r="RKL32" s="41"/>
      <c r="RKM32" s="41"/>
      <c r="RKN32" s="41"/>
      <c r="RKO32" s="41"/>
      <c r="RKP32" s="41"/>
      <c r="RKQ32" s="41"/>
      <c r="RKR32" s="41"/>
      <c r="RKS32" s="41"/>
      <c r="RKT32" s="41"/>
      <c r="RKU32" s="41"/>
      <c r="RKV32" s="41"/>
      <c r="RKW32" s="41"/>
      <c r="RKX32" s="41"/>
      <c r="RKY32" s="41"/>
      <c r="RKZ32" s="41"/>
      <c r="RLA32" s="41"/>
      <c r="RLB32" s="41"/>
      <c r="RLC32" s="41"/>
      <c r="RLD32" s="41"/>
      <c r="RLE32" s="41"/>
      <c r="RLF32" s="41"/>
      <c r="RLG32" s="41"/>
      <c r="RLH32" s="41"/>
      <c r="RLI32" s="41"/>
      <c r="RLJ32" s="41"/>
      <c r="RLK32" s="41"/>
      <c r="RLL32" s="41"/>
      <c r="RLM32" s="41"/>
      <c r="RLN32" s="41"/>
      <c r="RLO32" s="41"/>
      <c r="RLP32" s="41"/>
      <c r="RLQ32" s="41"/>
      <c r="RLR32" s="41"/>
      <c r="RLS32" s="41"/>
      <c r="RLT32" s="41"/>
      <c r="RLU32" s="41"/>
      <c r="RLV32" s="41"/>
      <c r="RLW32" s="41"/>
      <c r="RLX32" s="41"/>
      <c r="RLY32" s="41"/>
      <c r="RLZ32" s="41"/>
      <c r="RMA32" s="41"/>
      <c r="RMB32" s="41"/>
      <c r="RMC32" s="41"/>
      <c r="RMD32" s="41"/>
      <c r="RME32" s="41"/>
      <c r="RMF32" s="41"/>
      <c r="RMG32" s="41"/>
      <c r="RMH32" s="41"/>
      <c r="RMI32" s="41"/>
      <c r="RMJ32" s="41"/>
      <c r="RMK32" s="41"/>
      <c r="RML32" s="41"/>
      <c r="RMM32" s="41"/>
      <c r="RMN32" s="41"/>
      <c r="RMO32" s="41"/>
      <c r="RMP32" s="41"/>
      <c r="RMQ32" s="41"/>
      <c r="RMR32" s="41"/>
      <c r="RMS32" s="41"/>
      <c r="RMT32" s="41"/>
      <c r="RMU32" s="41"/>
      <c r="RMV32" s="41"/>
      <c r="RMW32" s="41"/>
      <c r="RMX32" s="41"/>
      <c r="RMY32" s="41"/>
      <c r="RMZ32" s="41"/>
      <c r="RNA32" s="41"/>
      <c r="RNB32" s="41"/>
      <c r="RNC32" s="41"/>
      <c r="RND32" s="41"/>
      <c r="RNE32" s="41"/>
      <c r="RNF32" s="41"/>
      <c r="RNG32" s="41"/>
      <c r="RNH32" s="41"/>
      <c r="RNI32" s="41"/>
      <c r="RNJ32" s="41"/>
      <c r="RNK32" s="41"/>
      <c r="RNL32" s="41"/>
      <c r="RNM32" s="41"/>
      <c r="RNN32" s="41"/>
      <c r="RNO32" s="41"/>
      <c r="RNP32" s="41"/>
      <c r="RNQ32" s="41"/>
      <c r="RNR32" s="41"/>
      <c r="RNS32" s="41"/>
      <c r="RNT32" s="41"/>
      <c r="RNU32" s="41"/>
      <c r="RNV32" s="41"/>
      <c r="RNW32" s="41"/>
      <c r="RNX32" s="41"/>
      <c r="RNY32" s="41"/>
      <c r="RNZ32" s="41"/>
      <c r="ROA32" s="41"/>
      <c r="ROB32" s="41"/>
      <c r="ROC32" s="41"/>
      <c r="ROD32" s="41"/>
      <c r="ROE32" s="41"/>
      <c r="ROF32" s="41"/>
      <c r="ROG32" s="41"/>
      <c r="ROH32" s="41"/>
      <c r="ROI32" s="41"/>
      <c r="ROJ32" s="41"/>
      <c r="ROK32" s="41"/>
      <c r="ROL32" s="41"/>
      <c r="ROM32" s="41"/>
      <c r="RON32" s="41"/>
      <c r="ROO32" s="41"/>
      <c r="ROP32" s="41"/>
      <c r="ROQ32" s="41"/>
      <c r="ROR32" s="41"/>
      <c r="ROS32" s="41"/>
      <c r="ROT32" s="41"/>
      <c r="ROU32" s="41"/>
      <c r="ROV32" s="41"/>
      <c r="ROW32" s="41"/>
      <c r="ROX32" s="41"/>
      <c r="ROY32" s="41"/>
      <c r="ROZ32" s="41"/>
      <c r="RPA32" s="41"/>
      <c r="RPB32" s="41"/>
      <c r="RPC32" s="41"/>
      <c r="RPD32" s="41"/>
      <c r="RPE32" s="41"/>
      <c r="RPF32" s="41"/>
      <c r="RPG32" s="41"/>
      <c r="RPH32" s="41"/>
      <c r="RPI32" s="41"/>
      <c r="RPJ32" s="41"/>
      <c r="RPK32" s="41"/>
      <c r="RPL32" s="41"/>
      <c r="RPM32" s="41"/>
      <c r="RPN32" s="41"/>
      <c r="RPO32" s="41"/>
      <c r="RPP32" s="41"/>
      <c r="RPQ32" s="41"/>
      <c r="RPR32" s="41"/>
      <c r="RPS32" s="41"/>
      <c r="RPT32" s="41"/>
      <c r="RPU32" s="41"/>
      <c r="RPV32" s="41"/>
      <c r="RPW32" s="41"/>
      <c r="RPX32" s="41"/>
      <c r="RPY32" s="41"/>
      <c r="RPZ32" s="41"/>
      <c r="RQA32" s="41"/>
      <c r="RQB32" s="41"/>
      <c r="RQC32" s="41"/>
      <c r="RQD32" s="41"/>
      <c r="RQE32" s="41"/>
      <c r="RQF32" s="41"/>
      <c r="RQG32" s="41"/>
      <c r="RQH32" s="41"/>
      <c r="RQI32" s="41"/>
      <c r="RQJ32" s="41"/>
      <c r="RQK32" s="41"/>
      <c r="RQL32" s="41"/>
      <c r="RQM32" s="41"/>
      <c r="RQN32" s="41"/>
      <c r="RQO32" s="41"/>
      <c r="RQP32" s="41"/>
      <c r="RQQ32" s="41"/>
      <c r="RQR32" s="41"/>
      <c r="RQS32" s="41"/>
      <c r="RQT32" s="41"/>
      <c r="RQU32" s="41"/>
      <c r="RQV32" s="41"/>
      <c r="RQW32" s="41"/>
      <c r="RQX32" s="41"/>
      <c r="RQY32" s="41"/>
      <c r="RQZ32" s="41"/>
      <c r="RRA32" s="41"/>
      <c r="RRB32" s="41"/>
      <c r="RRC32" s="41"/>
      <c r="RRD32" s="41"/>
      <c r="RRE32" s="41"/>
      <c r="RRF32" s="41"/>
      <c r="RRG32" s="41"/>
      <c r="RRH32" s="41"/>
      <c r="RRI32" s="41"/>
      <c r="RRJ32" s="41"/>
      <c r="RRK32" s="41"/>
      <c r="RRL32" s="41"/>
      <c r="RRM32" s="41"/>
      <c r="RRN32" s="41"/>
      <c r="RRO32" s="41"/>
      <c r="RRP32" s="41"/>
      <c r="RRQ32" s="41"/>
      <c r="RRR32" s="41"/>
      <c r="RRS32" s="41"/>
      <c r="RRT32" s="41"/>
      <c r="RRU32" s="41"/>
      <c r="RRV32" s="41"/>
      <c r="RRW32" s="41"/>
      <c r="RRX32" s="41"/>
      <c r="RRY32" s="41"/>
      <c r="RRZ32" s="41"/>
      <c r="RSA32" s="41"/>
      <c r="RSB32" s="41"/>
      <c r="RSC32" s="41"/>
      <c r="RSD32" s="41"/>
      <c r="RSE32" s="41"/>
      <c r="RSF32" s="41"/>
      <c r="RSG32" s="41"/>
      <c r="RSH32" s="41"/>
      <c r="RSI32" s="41"/>
      <c r="RSJ32" s="41"/>
      <c r="RSK32" s="41"/>
      <c r="RSL32" s="41"/>
      <c r="RSM32" s="41"/>
      <c r="RSN32" s="41"/>
      <c r="RSO32" s="41"/>
      <c r="RSP32" s="41"/>
      <c r="RSQ32" s="41"/>
      <c r="RSR32" s="41"/>
      <c r="RSS32" s="41"/>
      <c r="RST32" s="41"/>
      <c r="RSU32" s="41"/>
      <c r="RSV32" s="41"/>
      <c r="RSW32" s="41"/>
      <c r="RSX32" s="41"/>
      <c r="RSY32" s="41"/>
      <c r="RSZ32" s="41"/>
      <c r="RTA32" s="41"/>
      <c r="RTB32" s="41"/>
      <c r="RTC32" s="41"/>
      <c r="RTD32" s="41"/>
      <c r="RTE32" s="41"/>
      <c r="RTF32" s="41"/>
      <c r="RTG32" s="41"/>
      <c r="RTH32" s="41"/>
      <c r="RTI32" s="41"/>
      <c r="RTJ32" s="41"/>
      <c r="RTK32" s="41"/>
      <c r="RTL32" s="41"/>
      <c r="RTM32" s="41"/>
      <c r="RTN32" s="41"/>
      <c r="RTO32" s="41"/>
      <c r="RTP32" s="41"/>
      <c r="RTQ32" s="41"/>
      <c r="RTR32" s="41"/>
      <c r="RTS32" s="41"/>
      <c r="RTT32" s="41"/>
      <c r="RTU32" s="41"/>
      <c r="RTV32" s="41"/>
      <c r="RTW32" s="41"/>
      <c r="RTX32" s="41"/>
      <c r="RTY32" s="41"/>
      <c r="RTZ32" s="41"/>
      <c r="RUA32" s="41"/>
      <c r="RUB32" s="41"/>
      <c r="RUC32" s="41"/>
      <c r="RUD32" s="41"/>
      <c r="RUE32" s="41"/>
      <c r="RUF32" s="41"/>
      <c r="RUG32" s="41"/>
      <c r="RUH32" s="41"/>
      <c r="RUI32" s="41"/>
      <c r="RUJ32" s="41"/>
      <c r="RUK32" s="41"/>
      <c r="RUL32" s="41"/>
      <c r="RUM32" s="41"/>
      <c r="RUN32" s="41"/>
      <c r="RUO32" s="41"/>
      <c r="RUP32" s="41"/>
      <c r="RUQ32" s="41"/>
      <c r="RUR32" s="41"/>
      <c r="RUS32" s="41"/>
      <c r="RUT32" s="41"/>
      <c r="RUU32" s="41"/>
      <c r="RUV32" s="41"/>
      <c r="RUW32" s="41"/>
      <c r="RUX32" s="41"/>
      <c r="RUY32" s="41"/>
      <c r="RUZ32" s="41"/>
      <c r="RVA32" s="41"/>
      <c r="RVB32" s="41"/>
      <c r="RVC32" s="41"/>
      <c r="RVD32" s="41"/>
      <c r="RVE32" s="41"/>
      <c r="RVF32" s="41"/>
      <c r="RVG32" s="41"/>
      <c r="RVH32" s="41"/>
      <c r="RVI32" s="41"/>
      <c r="RVJ32" s="41"/>
      <c r="RVK32" s="41"/>
      <c r="RVL32" s="41"/>
      <c r="RVM32" s="41"/>
      <c r="RVN32" s="41"/>
      <c r="RVO32" s="41"/>
      <c r="RVP32" s="41"/>
      <c r="RVQ32" s="41"/>
      <c r="RVR32" s="41"/>
      <c r="RVS32" s="41"/>
      <c r="RVT32" s="41"/>
      <c r="RVU32" s="41"/>
      <c r="RVV32" s="41"/>
      <c r="RVW32" s="41"/>
      <c r="RVX32" s="41"/>
      <c r="RVY32" s="41"/>
      <c r="RVZ32" s="41"/>
      <c r="RWA32" s="41"/>
      <c r="RWB32" s="41"/>
      <c r="RWC32" s="41"/>
      <c r="RWD32" s="41"/>
      <c r="RWE32" s="41"/>
      <c r="RWF32" s="41"/>
      <c r="RWG32" s="41"/>
      <c r="RWH32" s="41"/>
      <c r="RWI32" s="41"/>
      <c r="RWJ32" s="41"/>
      <c r="RWK32" s="41"/>
      <c r="RWL32" s="41"/>
      <c r="RWM32" s="41"/>
      <c r="RWN32" s="41"/>
      <c r="RWO32" s="41"/>
      <c r="RWP32" s="41"/>
      <c r="RWQ32" s="41"/>
      <c r="RWR32" s="41"/>
      <c r="RWS32" s="41"/>
      <c r="RWT32" s="41"/>
      <c r="RWU32" s="41"/>
      <c r="RWV32" s="41"/>
      <c r="RWW32" s="41"/>
      <c r="RWX32" s="41"/>
      <c r="RWY32" s="41"/>
      <c r="RWZ32" s="41"/>
      <c r="RXA32" s="41"/>
      <c r="RXB32" s="41"/>
      <c r="RXC32" s="41"/>
      <c r="RXD32" s="41"/>
      <c r="RXE32" s="41"/>
      <c r="RXF32" s="41"/>
      <c r="RXG32" s="41"/>
      <c r="RXH32" s="41"/>
      <c r="RXI32" s="41"/>
      <c r="RXJ32" s="41"/>
      <c r="RXK32" s="41"/>
      <c r="RXL32" s="41"/>
      <c r="RXM32" s="41"/>
      <c r="RXN32" s="41"/>
      <c r="RXO32" s="41"/>
      <c r="RXP32" s="41"/>
      <c r="RXQ32" s="41"/>
      <c r="RXR32" s="41"/>
      <c r="RXS32" s="41"/>
      <c r="RXT32" s="41"/>
      <c r="RXU32" s="41"/>
      <c r="RXV32" s="41"/>
      <c r="RXW32" s="41"/>
      <c r="RXX32" s="41"/>
      <c r="RXY32" s="41"/>
      <c r="RXZ32" s="41"/>
      <c r="RYA32" s="41"/>
      <c r="RYB32" s="41"/>
      <c r="RYC32" s="41"/>
      <c r="RYD32" s="41"/>
      <c r="RYE32" s="41"/>
      <c r="RYF32" s="41"/>
      <c r="RYG32" s="41"/>
      <c r="RYH32" s="41"/>
      <c r="RYI32" s="41"/>
      <c r="RYJ32" s="41"/>
      <c r="RYK32" s="41"/>
      <c r="RYL32" s="41"/>
      <c r="RYM32" s="41"/>
      <c r="RYN32" s="41"/>
      <c r="RYO32" s="41"/>
      <c r="RYP32" s="41"/>
      <c r="RYQ32" s="41"/>
      <c r="RYR32" s="41"/>
      <c r="RYS32" s="41"/>
      <c r="RYT32" s="41"/>
      <c r="RYU32" s="41"/>
      <c r="RYV32" s="41"/>
      <c r="RYW32" s="41"/>
      <c r="RYX32" s="41"/>
      <c r="RYY32" s="41"/>
      <c r="RYZ32" s="41"/>
      <c r="RZA32" s="41"/>
      <c r="RZB32" s="41"/>
      <c r="RZC32" s="41"/>
      <c r="RZD32" s="41"/>
      <c r="RZE32" s="41"/>
      <c r="RZF32" s="41"/>
      <c r="RZG32" s="41"/>
      <c r="RZH32" s="41"/>
      <c r="RZI32" s="41"/>
      <c r="RZJ32" s="41"/>
      <c r="RZK32" s="41"/>
      <c r="RZL32" s="41"/>
      <c r="RZM32" s="41"/>
      <c r="RZN32" s="41"/>
      <c r="RZO32" s="41"/>
      <c r="RZP32" s="41"/>
      <c r="RZQ32" s="41"/>
      <c r="RZR32" s="41"/>
      <c r="RZS32" s="41"/>
      <c r="RZT32" s="41"/>
      <c r="RZU32" s="41"/>
      <c r="RZV32" s="41"/>
      <c r="RZW32" s="41"/>
      <c r="RZX32" s="41"/>
      <c r="RZY32" s="41"/>
      <c r="RZZ32" s="41"/>
      <c r="SAA32" s="41"/>
      <c r="SAB32" s="41"/>
      <c r="SAC32" s="41"/>
      <c r="SAD32" s="41"/>
      <c r="SAE32" s="41"/>
      <c r="SAF32" s="41"/>
      <c r="SAG32" s="41"/>
      <c r="SAH32" s="41"/>
      <c r="SAI32" s="41"/>
      <c r="SAJ32" s="41"/>
      <c r="SAK32" s="41"/>
      <c r="SAL32" s="41"/>
      <c r="SAM32" s="41"/>
      <c r="SAN32" s="41"/>
      <c r="SAO32" s="41"/>
      <c r="SAP32" s="41"/>
      <c r="SAQ32" s="41"/>
      <c r="SAR32" s="41"/>
      <c r="SAS32" s="41"/>
      <c r="SAT32" s="41"/>
      <c r="SAU32" s="41"/>
      <c r="SAV32" s="41"/>
      <c r="SAW32" s="41"/>
      <c r="SAX32" s="41"/>
      <c r="SAY32" s="41"/>
      <c r="SAZ32" s="41"/>
      <c r="SBA32" s="41"/>
      <c r="SBB32" s="41"/>
      <c r="SBC32" s="41"/>
      <c r="SBD32" s="41"/>
      <c r="SBE32" s="41"/>
      <c r="SBF32" s="41"/>
      <c r="SBG32" s="41"/>
      <c r="SBH32" s="41"/>
      <c r="SBI32" s="41"/>
      <c r="SBJ32" s="41"/>
      <c r="SBK32" s="41"/>
      <c r="SBL32" s="41"/>
      <c r="SBM32" s="41"/>
      <c r="SBN32" s="41"/>
      <c r="SBO32" s="41"/>
      <c r="SBP32" s="41"/>
      <c r="SBQ32" s="41"/>
      <c r="SBR32" s="41"/>
      <c r="SBS32" s="41"/>
      <c r="SBT32" s="41"/>
      <c r="SBU32" s="41"/>
      <c r="SBV32" s="41"/>
      <c r="SBW32" s="41"/>
      <c r="SBX32" s="41"/>
      <c r="SBY32" s="41"/>
      <c r="SBZ32" s="41"/>
      <c r="SCA32" s="41"/>
      <c r="SCB32" s="41"/>
      <c r="SCC32" s="41"/>
      <c r="SCD32" s="41"/>
      <c r="SCE32" s="41"/>
      <c r="SCF32" s="41"/>
      <c r="SCG32" s="41"/>
      <c r="SCH32" s="41"/>
      <c r="SCI32" s="41"/>
      <c r="SCJ32" s="41"/>
      <c r="SCK32" s="41"/>
      <c r="SCL32" s="41"/>
      <c r="SCM32" s="41"/>
      <c r="SCN32" s="41"/>
      <c r="SCO32" s="41"/>
      <c r="SCP32" s="41"/>
      <c r="SCQ32" s="41"/>
      <c r="SCR32" s="41"/>
      <c r="SCS32" s="41"/>
      <c r="SCT32" s="41"/>
      <c r="SCU32" s="41"/>
      <c r="SCV32" s="41"/>
      <c r="SCW32" s="41"/>
      <c r="SCX32" s="41"/>
      <c r="SCY32" s="41"/>
      <c r="SCZ32" s="41"/>
      <c r="SDA32" s="41"/>
      <c r="SDB32" s="41"/>
      <c r="SDC32" s="41"/>
      <c r="SDD32" s="41"/>
      <c r="SDE32" s="41"/>
      <c r="SDF32" s="41"/>
      <c r="SDG32" s="41"/>
      <c r="SDH32" s="41"/>
      <c r="SDI32" s="41"/>
      <c r="SDJ32" s="41"/>
      <c r="SDK32" s="41"/>
      <c r="SDL32" s="41"/>
      <c r="SDM32" s="41"/>
      <c r="SDN32" s="41"/>
      <c r="SDO32" s="41"/>
      <c r="SDP32" s="41"/>
      <c r="SDQ32" s="41"/>
      <c r="SDR32" s="41"/>
      <c r="SDS32" s="41"/>
      <c r="SDT32" s="41"/>
      <c r="SDU32" s="41"/>
      <c r="SDV32" s="41"/>
      <c r="SDW32" s="41"/>
      <c r="SDX32" s="41"/>
      <c r="SDY32" s="41"/>
      <c r="SDZ32" s="41"/>
      <c r="SEA32" s="41"/>
      <c r="SEB32" s="41"/>
      <c r="SEC32" s="41"/>
      <c r="SED32" s="41"/>
      <c r="SEE32" s="41"/>
      <c r="SEF32" s="41"/>
      <c r="SEG32" s="41"/>
      <c r="SEH32" s="41"/>
      <c r="SEI32" s="41"/>
      <c r="SEJ32" s="41"/>
      <c r="SEK32" s="41"/>
      <c r="SEL32" s="41"/>
      <c r="SEM32" s="41"/>
      <c r="SEN32" s="41"/>
      <c r="SEO32" s="41"/>
      <c r="SEP32" s="41"/>
      <c r="SEQ32" s="41"/>
      <c r="SER32" s="41"/>
      <c r="SES32" s="41"/>
      <c r="SET32" s="41"/>
      <c r="SEU32" s="41"/>
      <c r="SEV32" s="41"/>
      <c r="SEW32" s="41"/>
      <c r="SEX32" s="41"/>
      <c r="SEY32" s="41"/>
      <c r="SEZ32" s="41"/>
      <c r="SFA32" s="41"/>
      <c r="SFB32" s="41"/>
      <c r="SFC32" s="41"/>
      <c r="SFD32" s="41"/>
      <c r="SFE32" s="41"/>
      <c r="SFF32" s="41"/>
      <c r="SFG32" s="41"/>
      <c r="SFH32" s="41"/>
      <c r="SFI32" s="41"/>
      <c r="SFJ32" s="41"/>
      <c r="SFK32" s="41"/>
      <c r="SFL32" s="41"/>
      <c r="SFM32" s="41"/>
      <c r="SFN32" s="41"/>
      <c r="SFO32" s="41"/>
      <c r="SFP32" s="41"/>
      <c r="SFQ32" s="41"/>
      <c r="SFR32" s="41"/>
      <c r="SFS32" s="41"/>
      <c r="SFT32" s="41"/>
      <c r="SFU32" s="41"/>
      <c r="SFV32" s="41"/>
      <c r="SFW32" s="41"/>
      <c r="SFX32" s="41"/>
      <c r="SFY32" s="41"/>
      <c r="SFZ32" s="41"/>
      <c r="SGA32" s="41"/>
      <c r="SGB32" s="41"/>
      <c r="SGC32" s="41"/>
      <c r="SGD32" s="41"/>
      <c r="SGE32" s="41"/>
      <c r="SGF32" s="41"/>
      <c r="SGG32" s="41"/>
      <c r="SGH32" s="41"/>
      <c r="SGI32" s="41"/>
      <c r="SGJ32" s="41"/>
      <c r="SGK32" s="41"/>
      <c r="SGL32" s="41"/>
      <c r="SGM32" s="41"/>
      <c r="SGN32" s="41"/>
      <c r="SGO32" s="41"/>
      <c r="SGP32" s="41"/>
      <c r="SGQ32" s="41"/>
      <c r="SGR32" s="41"/>
      <c r="SGS32" s="41"/>
      <c r="SGT32" s="41"/>
      <c r="SGU32" s="41"/>
      <c r="SGV32" s="41"/>
      <c r="SGW32" s="41"/>
      <c r="SGX32" s="41"/>
      <c r="SGY32" s="41"/>
      <c r="SGZ32" s="41"/>
      <c r="SHA32" s="41"/>
      <c r="SHB32" s="41"/>
      <c r="SHC32" s="41"/>
      <c r="SHD32" s="41"/>
      <c r="SHE32" s="41"/>
      <c r="SHF32" s="41"/>
      <c r="SHG32" s="41"/>
      <c r="SHH32" s="41"/>
      <c r="SHI32" s="41"/>
      <c r="SHJ32" s="41"/>
      <c r="SHK32" s="41"/>
      <c r="SHL32" s="41"/>
      <c r="SHM32" s="41"/>
      <c r="SHN32" s="41"/>
      <c r="SHO32" s="41"/>
      <c r="SHP32" s="41"/>
      <c r="SHQ32" s="41"/>
      <c r="SHR32" s="41"/>
      <c r="SHS32" s="41"/>
      <c r="SHT32" s="41"/>
      <c r="SHU32" s="41"/>
      <c r="SHV32" s="41"/>
      <c r="SHW32" s="41"/>
      <c r="SHX32" s="41"/>
      <c r="SHY32" s="41"/>
      <c r="SHZ32" s="41"/>
      <c r="SIA32" s="41"/>
      <c r="SIB32" s="41"/>
      <c r="SIC32" s="41"/>
      <c r="SID32" s="41"/>
      <c r="SIE32" s="41"/>
      <c r="SIF32" s="41"/>
      <c r="SIG32" s="41"/>
      <c r="SIH32" s="41"/>
      <c r="SII32" s="41"/>
      <c r="SIJ32" s="41"/>
      <c r="SIK32" s="41"/>
      <c r="SIL32" s="41"/>
      <c r="SIM32" s="41"/>
      <c r="SIN32" s="41"/>
      <c r="SIO32" s="41"/>
      <c r="SIP32" s="41"/>
      <c r="SIQ32" s="41"/>
      <c r="SIR32" s="41"/>
      <c r="SIS32" s="41"/>
      <c r="SIT32" s="41"/>
      <c r="SIU32" s="41"/>
      <c r="SIV32" s="41"/>
      <c r="SIW32" s="41"/>
      <c r="SIX32" s="41"/>
      <c r="SIY32" s="41"/>
      <c r="SIZ32" s="41"/>
      <c r="SJA32" s="41"/>
      <c r="SJB32" s="41"/>
      <c r="SJC32" s="41"/>
      <c r="SJD32" s="41"/>
      <c r="SJE32" s="41"/>
      <c r="SJF32" s="41"/>
      <c r="SJG32" s="41"/>
      <c r="SJH32" s="41"/>
      <c r="SJI32" s="41"/>
      <c r="SJJ32" s="41"/>
      <c r="SJK32" s="41"/>
      <c r="SJL32" s="41"/>
      <c r="SJM32" s="41"/>
      <c r="SJN32" s="41"/>
      <c r="SJO32" s="41"/>
      <c r="SJP32" s="41"/>
      <c r="SJQ32" s="41"/>
      <c r="SJR32" s="41"/>
      <c r="SJS32" s="41"/>
      <c r="SJT32" s="41"/>
      <c r="SJU32" s="41"/>
      <c r="SJV32" s="41"/>
      <c r="SJW32" s="41"/>
      <c r="SJX32" s="41"/>
      <c r="SJY32" s="41"/>
      <c r="SJZ32" s="41"/>
      <c r="SKA32" s="41"/>
      <c r="SKB32" s="41"/>
      <c r="SKC32" s="41"/>
      <c r="SKD32" s="41"/>
      <c r="SKE32" s="41"/>
      <c r="SKF32" s="41"/>
      <c r="SKG32" s="41"/>
      <c r="SKH32" s="41"/>
      <c r="SKI32" s="41"/>
      <c r="SKJ32" s="41"/>
      <c r="SKK32" s="41"/>
      <c r="SKL32" s="41"/>
      <c r="SKM32" s="41"/>
      <c r="SKN32" s="41"/>
      <c r="SKO32" s="41"/>
      <c r="SKP32" s="41"/>
      <c r="SKQ32" s="41"/>
      <c r="SKR32" s="41"/>
      <c r="SKS32" s="41"/>
      <c r="SKT32" s="41"/>
      <c r="SKU32" s="41"/>
      <c r="SKV32" s="41"/>
      <c r="SKW32" s="41"/>
      <c r="SKX32" s="41"/>
      <c r="SKY32" s="41"/>
      <c r="SKZ32" s="41"/>
      <c r="SLA32" s="41"/>
      <c r="SLB32" s="41"/>
      <c r="SLC32" s="41"/>
      <c r="SLD32" s="41"/>
      <c r="SLE32" s="41"/>
      <c r="SLF32" s="41"/>
      <c r="SLG32" s="41"/>
      <c r="SLH32" s="41"/>
      <c r="SLI32" s="41"/>
      <c r="SLJ32" s="41"/>
      <c r="SLK32" s="41"/>
      <c r="SLL32" s="41"/>
      <c r="SLM32" s="41"/>
      <c r="SLN32" s="41"/>
      <c r="SLO32" s="41"/>
      <c r="SLP32" s="41"/>
      <c r="SLQ32" s="41"/>
      <c r="SLR32" s="41"/>
      <c r="SLS32" s="41"/>
      <c r="SLT32" s="41"/>
      <c r="SLU32" s="41"/>
      <c r="SLV32" s="41"/>
      <c r="SLW32" s="41"/>
      <c r="SLX32" s="41"/>
      <c r="SLY32" s="41"/>
      <c r="SLZ32" s="41"/>
      <c r="SMA32" s="41"/>
      <c r="SMB32" s="41"/>
      <c r="SMC32" s="41"/>
      <c r="SMD32" s="41"/>
      <c r="SME32" s="41"/>
      <c r="SMF32" s="41"/>
      <c r="SMG32" s="41"/>
      <c r="SMH32" s="41"/>
      <c r="SMI32" s="41"/>
      <c r="SMJ32" s="41"/>
      <c r="SMK32" s="41"/>
      <c r="SML32" s="41"/>
      <c r="SMM32" s="41"/>
      <c r="SMN32" s="41"/>
      <c r="SMO32" s="41"/>
      <c r="SMP32" s="41"/>
      <c r="SMQ32" s="41"/>
      <c r="SMR32" s="41"/>
      <c r="SMS32" s="41"/>
      <c r="SMT32" s="41"/>
      <c r="SMU32" s="41"/>
      <c r="SMV32" s="41"/>
      <c r="SMW32" s="41"/>
      <c r="SMX32" s="41"/>
      <c r="SMY32" s="41"/>
      <c r="SMZ32" s="41"/>
      <c r="SNA32" s="41"/>
      <c r="SNB32" s="41"/>
      <c r="SNC32" s="41"/>
      <c r="SND32" s="41"/>
      <c r="SNE32" s="41"/>
      <c r="SNF32" s="41"/>
      <c r="SNG32" s="41"/>
      <c r="SNH32" s="41"/>
      <c r="SNI32" s="41"/>
      <c r="SNJ32" s="41"/>
      <c r="SNK32" s="41"/>
      <c r="SNL32" s="41"/>
      <c r="SNM32" s="41"/>
      <c r="SNN32" s="41"/>
      <c r="SNO32" s="41"/>
      <c r="SNP32" s="41"/>
      <c r="SNQ32" s="41"/>
      <c r="SNR32" s="41"/>
      <c r="SNS32" s="41"/>
      <c r="SNT32" s="41"/>
      <c r="SNU32" s="41"/>
      <c r="SNV32" s="41"/>
      <c r="SNW32" s="41"/>
      <c r="SNX32" s="41"/>
      <c r="SNY32" s="41"/>
      <c r="SNZ32" s="41"/>
      <c r="SOA32" s="41"/>
      <c r="SOB32" s="41"/>
      <c r="SOC32" s="41"/>
      <c r="SOD32" s="41"/>
      <c r="SOE32" s="41"/>
      <c r="SOF32" s="41"/>
      <c r="SOG32" s="41"/>
      <c r="SOH32" s="41"/>
      <c r="SOI32" s="41"/>
      <c r="SOJ32" s="41"/>
      <c r="SOK32" s="41"/>
      <c r="SOL32" s="41"/>
      <c r="SOM32" s="41"/>
      <c r="SON32" s="41"/>
      <c r="SOO32" s="41"/>
      <c r="SOP32" s="41"/>
      <c r="SOQ32" s="41"/>
      <c r="SOR32" s="41"/>
      <c r="SOS32" s="41"/>
      <c r="SOT32" s="41"/>
      <c r="SOU32" s="41"/>
      <c r="SOV32" s="41"/>
      <c r="SOW32" s="41"/>
      <c r="SOX32" s="41"/>
      <c r="SOY32" s="41"/>
      <c r="SOZ32" s="41"/>
      <c r="SPA32" s="41"/>
      <c r="SPB32" s="41"/>
      <c r="SPC32" s="41"/>
      <c r="SPD32" s="41"/>
      <c r="SPE32" s="41"/>
      <c r="SPF32" s="41"/>
      <c r="SPG32" s="41"/>
      <c r="SPH32" s="41"/>
      <c r="SPI32" s="41"/>
      <c r="SPJ32" s="41"/>
      <c r="SPK32" s="41"/>
      <c r="SPL32" s="41"/>
      <c r="SPM32" s="41"/>
      <c r="SPN32" s="41"/>
      <c r="SPO32" s="41"/>
      <c r="SPP32" s="41"/>
      <c r="SPQ32" s="41"/>
      <c r="SPR32" s="41"/>
      <c r="SPS32" s="41"/>
      <c r="SPT32" s="41"/>
      <c r="SPU32" s="41"/>
      <c r="SPV32" s="41"/>
      <c r="SPW32" s="41"/>
      <c r="SPX32" s="41"/>
      <c r="SPY32" s="41"/>
      <c r="SPZ32" s="41"/>
      <c r="SQA32" s="41"/>
      <c r="SQB32" s="41"/>
      <c r="SQC32" s="41"/>
      <c r="SQD32" s="41"/>
      <c r="SQE32" s="41"/>
      <c r="SQF32" s="41"/>
      <c r="SQG32" s="41"/>
      <c r="SQH32" s="41"/>
      <c r="SQI32" s="41"/>
      <c r="SQJ32" s="41"/>
      <c r="SQK32" s="41"/>
      <c r="SQL32" s="41"/>
      <c r="SQM32" s="41"/>
      <c r="SQN32" s="41"/>
      <c r="SQO32" s="41"/>
      <c r="SQP32" s="41"/>
      <c r="SQQ32" s="41"/>
      <c r="SQR32" s="41"/>
      <c r="SQS32" s="41"/>
      <c r="SQT32" s="41"/>
      <c r="SQU32" s="41"/>
      <c r="SQV32" s="41"/>
      <c r="SQW32" s="41"/>
      <c r="SQX32" s="41"/>
      <c r="SQY32" s="41"/>
      <c r="SQZ32" s="41"/>
      <c r="SRA32" s="41"/>
      <c r="SRB32" s="41"/>
      <c r="SRC32" s="41"/>
      <c r="SRD32" s="41"/>
      <c r="SRE32" s="41"/>
      <c r="SRF32" s="41"/>
      <c r="SRG32" s="41"/>
      <c r="SRH32" s="41"/>
      <c r="SRI32" s="41"/>
      <c r="SRJ32" s="41"/>
      <c r="SRK32" s="41"/>
      <c r="SRL32" s="41"/>
      <c r="SRM32" s="41"/>
      <c r="SRN32" s="41"/>
      <c r="SRO32" s="41"/>
      <c r="SRP32" s="41"/>
      <c r="SRQ32" s="41"/>
      <c r="SRR32" s="41"/>
      <c r="SRS32" s="41"/>
      <c r="SRT32" s="41"/>
      <c r="SRU32" s="41"/>
      <c r="SRV32" s="41"/>
      <c r="SRW32" s="41"/>
      <c r="SRX32" s="41"/>
      <c r="SRY32" s="41"/>
      <c r="SRZ32" s="41"/>
      <c r="SSA32" s="41"/>
      <c r="SSB32" s="41"/>
      <c r="SSC32" s="41"/>
      <c r="SSD32" s="41"/>
      <c r="SSE32" s="41"/>
      <c r="SSF32" s="41"/>
      <c r="SSG32" s="41"/>
      <c r="SSH32" s="41"/>
      <c r="SSI32" s="41"/>
      <c r="SSJ32" s="41"/>
      <c r="SSK32" s="41"/>
      <c r="SSL32" s="41"/>
      <c r="SSM32" s="41"/>
      <c r="SSN32" s="41"/>
      <c r="SSO32" s="41"/>
      <c r="SSP32" s="41"/>
      <c r="SSQ32" s="41"/>
      <c r="SSR32" s="41"/>
      <c r="SSS32" s="41"/>
      <c r="SST32" s="41"/>
      <c r="SSU32" s="41"/>
      <c r="SSV32" s="41"/>
      <c r="SSW32" s="41"/>
      <c r="SSX32" s="41"/>
      <c r="SSY32" s="41"/>
      <c r="SSZ32" s="41"/>
      <c r="STA32" s="41"/>
      <c r="STB32" s="41"/>
      <c r="STC32" s="41"/>
      <c r="STD32" s="41"/>
      <c r="STE32" s="41"/>
      <c r="STF32" s="41"/>
      <c r="STG32" s="41"/>
      <c r="STH32" s="41"/>
      <c r="STI32" s="41"/>
      <c r="STJ32" s="41"/>
      <c r="STK32" s="41"/>
      <c r="STL32" s="41"/>
      <c r="STM32" s="41"/>
      <c r="STN32" s="41"/>
      <c r="STO32" s="41"/>
      <c r="STP32" s="41"/>
      <c r="STQ32" s="41"/>
      <c r="STR32" s="41"/>
      <c r="STS32" s="41"/>
      <c r="STT32" s="41"/>
      <c r="STU32" s="41"/>
      <c r="STV32" s="41"/>
      <c r="STW32" s="41"/>
      <c r="STX32" s="41"/>
      <c r="STY32" s="41"/>
      <c r="STZ32" s="41"/>
      <c r="SUA32" s="41"/>
      <c r="SUB32" s="41"/>
      <c r="SUC32" s="41"/>
      <c r="SUD32" s="41"/>
      <c r="SUE32" s="41"/>
      <c r="SUF32" s="41"/>
      <c r="SUG32" s="41"/>
      <c r="SUH32" s="41"/>
      <c r="SUI32" s="41"/>
      <c r="SUJ32" s="41"/>
      <c r="SUK32" s="41"/>
      <c r="SUL32" s="41"/>
      <c r="SUM32" s="41"/>
      <c r="SUN32" s="41"/>
      <c r="SUO32" s="41"/>
      <c r="SUP32" s="41"/>
      <c r="SUQ32" s="41"/>
      <c r="SUR32" s="41"/>
      <c r="SUS32" s="41"/>
      <c r="SUT32" s="41"/>
      <c r="SUU32" s="41"/>
      <c r="SUV32" s="41"/>
      <c r="SUW32" s="41"/>
      <c r="SUX32" s="41"/>
      <c r="SUY32" s="41"/>
      <c r="SUZ32" s="41"/>
      <c r="SVA32" s="41"/>
      <c r="SVB32" s="41"/>
      <c r="SVC32" s="41"/>
      <c r="SVD32" s="41"/>
      <c r="SVE32" s="41"/>
      <c r="SVF32" s="41"/>
      <c r="SVG32" s="41"/>
      <c r="SVH32" s="41"/>
      <c r="SVI32" s="41"/>
      <c r="SVJ32" s="41"/>
      <c r="SVK32" s="41"/>
      <c r="SVL32" s="41"/>
      <c r="SVM32" s="41"/>
      <c r="SVN32" s="41"/>
      <c r="SVO32" s="41"/>
      <c r="SVP32" s="41"/>
      <c r="SVQ32" s="41"/>
      <c r="SVR32" s="41"/>
      <c r="SVS32" s="41"/>
      <c r="SVT32" s="41"/>
      <c r="SVU32" s="41"/>
      <c r="SVV32" s="41"/>
      <c r="SVW32" s="41"/>
      <c r="SVX32" s="41"/>
      <c r="SVY32" s="41"/>
      <c r="SVZ32" s="41"/>
      <c r="SWA32" s="41"/>
      <c r="SWB32" s="41"/>
      <c r="SWC32" s="41"/>
      <c r="SWD32" s="41"/>
      <c r="SWE32" s="41"/>
      <c r="SWF32" s="41"/>
      <c r="SWG32" s="41"/>
      <c r="SWH32" s="41"/>
      <c r="SWI32" s="41"/>
      <c r="SWJ32" s="41"/>
      <c r="SWK32" s="41"/>
      <c r="SWL32" s="41"/>
      <c r="SWM32" s="41"/>
      <c r="SWN32" s="41"/>
      <c r="SWO32" s="41"/>
      <c r="SWP32" s="41"/>
      <c r="SWQ32" s="41"/>
      <c r="SWR32" s="41"/>
      <c r="SWS32" s="41"/>
      <c r="SWT32" s="41"/>
      <c r="SWU32" s="41"/>
      <c r="SWV32" s="41"/>
      <c r="SWW32" s="41"/>
      <c r="SWX32" s="41"/>
      <c r="SWY32" s="41"/>
      <c r="SWZ32" s="41"/>
      <c r="SXA32" s="41"/>
      <c r="SXB32" s="41"/>
      <c r="SXC32" s="41"/>
      <c r="SXD32" s="41"/>
      <c r="SXE32" s="41"/>
      <c r="SXF32" s="41"/>
      <c r="SXG32" s="41"/>
      <c r="SXH32" s="41"/>
      <c r="SXI32" s="41"/>
      <c r="SXJ32" s="41"/>
      <c r="SXK32" s="41"/>
      <c r="SXL32" s="41"/>
      <c r="SXM32" s="41"/>
      <c r="SXN32" s="41"/>
      <c r="SXO32" s="41"/>
      <c r="SXP32" s="41"/>
      <c r="SXQ32" s="41"/>
      <c r="SXR32" s="41"/>
      <c r="SXS32" s="41"/>
      <c r="SXT32" s="41"/>
      <c r="SXU32" s="41"/>
      <c r="SXV32" s="41"/>
      <c r="SXW32" s="41"/>
      <c r="SXX32" s="41"/>
      <c r="SXY32" s="41"/>
      <c r="SXZ32" s="41"/>
      <c r="SYA32" s="41"/>
      <c r="SYB32" s="41"/>
      <c r="SYC32" s="41"/>
      <c r="SYD32" s="41"/>
      <c r="SYE32" s="41"/>
      <c r="SYF32" s="41"/>
      <c r="SYG32" s="41"/>
      <c r="SYH32" s="41"/>
      <c r="SYI32" s="41"/>
      <c r="SYJ32" s="41"/>
      <c r="SYK32" s="41"/>
      <c r="SYL32" s="41"/>
      <c r="SYM32" s="41"/>
      <c r="SYN32" s="41"/>
      <c r="SYO32" s="41"/>
      <c r="SYP32" s="41"/>
      <c r="SYQ32" s="41"/>
      <c r="SYR32" s="41"/>
      <c r="SYS32" s="41"/>
      <c r="SYT32" s="41"/>
      <c r="SYU32" s="41"/>
      <c r="SYV32" s="41"/>
      <c r="SYW32" s="41"/>
      <c r="SYX32" s="41"/>
      <c r="SYY32" s="41"/>
      <c r="SYZ32" s="41"/>
      <c r="SZA32" s="41"/>
      <c r="SZB32" s="41"/>
      <c r="SZC32" s="41"/>
      <c r="SZD32" s="41"/>
      <c r="SZE32" s="41"/>
      <c r="SZF32" s="41"/>
      <c r="SZG32" s="41"/>
      <c r="SZH32" s="41"/>
      <c r="SZI32" s="41"/>
      <c r="SZJ32" s="41"/>
      <c r="SZK32" s="41"/>
      <c r="SZL32" s="41"/>
      <c r="SZM32" s="41"/>
      <c r="SZN32" s="41"/>
      <c r="SZO32" s="41"/>
      <c r="SZP32" s="41"/>
      <c r="SZQ32" s="41"/>
      <c r="SZR32" s="41"/>
      <c r="SZS32" s="41"/>
      <c r="SZT32" s="41"/>
      <c r="SZU32" s="41"/>
      <c r="SZV32" s="41"/>
      <c r="SZW32" s="41"/>
      <c r="SZX32" s="41"/>
      <c r="SZY32" s="41"/>
      <c r="SZZ32" s="41"/>
      <c r="TAA32" s="41"/>
      <c r="TAB32" s="41"/>
      <c r="TAC32" s="41"/>
      <c r="TAD32" s="41"/>
      <c r="TAE32" s="41"/>
      <c r="TAF32" s="41"/>
      <c r="TAG32" s="41"/>
      <c r="TAH32" s="41"/>
      <c r="TAI32" s="41"/>
      <c r="TAJ32" s="41"/>
      <c r="TAK32" s="41"/>
      <c r="TAL32" s="41"/>
      <c r="TAM32" s="41"/>
      <c r="TAN32" s="41"/>
      <c r="TAO32" s="41"/>
      <c r="TAP32" s="41"/>
      <c r="TAQ32" s="41"/>
      <c r="TAR32" s="41"/>
      <c r="TAS32" s="41"/>
      <c r="TAT32" s="41"/>
      <c r="TAU32" s="41"/>
      <c r="TAV32" s="41"/>
      <c r="TAW32" s="41"/>
      <c r="TAX32" s="41"/>
      <c r="TAY32" s="41"/>
      <c r="TAZ32" s="41"/>
      <c r="TBA32" s="41"/>
      <c r="TBB32" s="41"/>
      <c r="TBC32" s="41"/>
      <c r="TBD32" s="41"/>
      <c r="TBE32" s="41"/>
      <c r="TBF32" s="41"/>
      <c r="TBG32" s="41"/>
      <c r="TBH32" s="41"/>
      <c r="TBI32" s="41"/>
      <c r="TBJ32" s="41"/>
      <c r="TBK32" s="41"/>
      <c r="TBL32" s="41"/>
      <c r="TBM32" s="41"/>
      <c r="TBN32" s="41"/>
      <c r="TBO32" s="41"/>
      <c r="TBP32" s="41"/>
      <c r="TBQ32" s="41"/>
      <c r="TBR32" s="41"/>
      <c r="TBS32" s="41"/>
      <c r="TBT32" s="41"/>
      <c r="TBU32" s="41"/>
      <c r="TBV32" s="41"/>
      <c r="TBW32" s="41"/>
      <c r="TBX32" s="41"/>
      <c r="TBY32" s="41"/>
      <c r="TBZ32" s="41"/>
      <c r="TCA32" s="41"/>
      <c r="TCB32" s="41"/>
      <c r="TCC32" s="41"/>
      <c r="TCD32" s="41"/>
      <c r="TCE32" s="41"/>
      <c r="TCF32" s="41"/>
      <c r="TCG32" s="41"/>
      <c r="TCH32" s="41"/>
      <c r="TCI32" s="41"/>
      <c r="TCJ32" s="41"/>
      <c r="TCK32" s="41"/>
      <c r="TCL32" s="41"/>
      <c r="TCM32" s="41"/>
      <c r="TCN32" s="41"/>
      <c r="TCO32" s="41"/>
      <c r="TCP32" s="41"/>
      <c r="TCQ32" s="41"/>
      <c r="TCR32" s="41"/>
      <c r="TCS32" s="41"/>
      <c r="TCT32" s="41"/>
      <c r="TCU32" s="41"/>
      <c r="TCV32" s="41"/>
      <c r="TCW32" s="41"/>
      <c r="TCX32" s="41"/>
      <c r="TCY32" s="41"/>
      <c r="TCZ32" s="41"/>
      <c r="TDA32" s="41"/>
      <c r="TDB32" s="41"/>
      <c r="TDC32" s="41"/>
      <c r="TDD32" s="41"/>
      <c r="TDE32" s="41"/>
      <c r="TDF32" s="41"/>
      <c r="TDG32" s="41"/>
      <c r="TDH32" s="41"/>
      <c r="TDI32" s="41"/>
      <c r="TDJ32" s="41"/>
      <c r="TDK32" s="41"/>
      <c r="TDL32" s="41"/>
      <c r="TDM32" s="41"/>
      <c r="TDN32" s="41"/>
      <c r="TDO32" s="41"/>
      <c r="TDP32" s="41"/>
      <c r="TDQ32" s="41"/>
      <c r="TDR32" s="41"/>
      <c r="TDS32" s="41"/>
      <c r="TDT32" s="41"/>
      <c r="TDU32" s="41"/>
      <c r="TDV32" s="41"/>
      <c r="TDW32" s="41"/>
      <c r="TDX32" s="41"/>
      <c r="TDY32" s="41"/>
      <c r="TDZ32" s="41"/>
      <c r="TEA32" s="41"/>
      <c r="TEB32" s="41"/>
      <c r="TEC32" s="41"/>
      <c r="TED32" s="41"/>
      <c r="TEE32" s="41"/>
      <c r="TEF32" s="41"/>
      <c r="TEG32" s="41"/>
      <c r="TEH32" s="41"/>
      <c r="TEI32" s="41"/>
      <c r="TEJ32" s="41"/>
      <c r="TEK32" s="41"/>
      <c r="TEL32" s="41"/>
      <c r="TEM32" s="41"/>
      <c r="TEN32" s="41"/>
      <c r="TEO32" s="41"/>
      <c r="TEP32" s="41"/>
      <c r="TEQ32" s="41"/>
      <c r="TER32" s="41"/>
      <c r="TES32" s="41"/>
      <c r="TET32" s="41"/>
      <c r="TEU32" s="41"/>
      <c r="TEV32" s="41"/>
      <c r="TEW32" s="41"/>
      <c r="TEX32" s="41"/>
      <c r="TEY32" s="41"/>
      <c r="TEZ32" s="41"/>
      <c r="TFA32" s="41"/>
      <c r="TFB32" s="41"/>
      <c r="TFC32" s="41"/>
      <c r="TFD32" s="41"/>
      <c r="TFE32" s="41"/>
      <c r="TFF32" s="41"/>
      <c r="TFG32" s="41"/>
      <c r="TFH32" s="41"/>
      <c r="TFI32" s="41"/>
      <c r="TFJ32" s="41"/>
      <c r="TFK32" s="41"/>
      <c r="TFL32" s="41"/>
      <c r="TFM32" s="41"/>
      <c r="TFN32" s="41"/>
      <c r="TFO32" s="41"/>
      <c r="TFP32" s="41"/>
      <c r="TFQ32" s="41"/>
      <c r="TFR32" s="41"/>
      <c r="TFS32" s="41"/>
      <c r="TFT32" s="41"/>
      <c r="TFU32" s="41"/>
      <c r="TFV32" s="41"/>
      <c r="TFW32" s="41"/>
      <c r="TFX32" s="41"/>
      <c r="TFY32" s="41"/>
      <c r="TFZ32" s="41"/>
      <c r="TGA32" s="41"/>
      <c r="TGB32" s="41"/>
      <c r="TGC32" s="41"/>
      <c r="TGD32" s="41"/>
      <c r="TGE32" s="41"/>
      <c r="TGF32" s="41"/>
      <c r="TGG32" s="41"/>
      <c r="TGH32" s="41"/>
      <c r="TGI32" s="41"/>
      <c r="TGJ32" s="41"/>
      <c r="TGK32" s="41"/>
      <c r="TGL32" s="41"/>
      <c r="TGM32" s="41"/>
      <c r="TGN32" s="41"/>
      <c r="TGO32" s="41"/>
      <c r="TGP32" s="41"/>
      <c r="TGQ32" s="41"/>
      <c r="TGR32" s="41"/>
      <c r="TGS32" s="41"/>
      <c r="TGT32" s="41"/>
      <c r="TGU32" s="41"/>
      <c r="TGV32" s="41"/>
      <c r="TGW32" s="41"/>
      <c r="TGX32" s="41"/>
      <c r="TGY32" s="41"/>
      <c r="TGZ32" s="41"/>
      <c r="THA32" s="41"/>
      <c r="THB32" s="41"/>
      <c r="THC32" s="41"/>
      <c r="THD32" s="41"/>
      <c r="THE32" s="41"/>
      <c r="THF32" s="41"/>
      <c r="THG32" s="41"/>
      <c r="THH32" s="41"/>
      <c r="THI32" s="41"/>
      <c r="THJ32" s="41"/>
      <c r="THK32" s="41"/>
      <c r="THL32" s="41"/>
      <c r="THM32" s="41"/>
      <c r="THN32" s="41"/>
      <c r="THO32" s="41"/>
      <c r="THP32" s="41"/>
      <c r="THQ32" s="41"/>
      <c r="THR32" s="41"/>
      <c r="THS32" s="41"/>
      <c r="THT32" s="41"/>
      <c r="THU32" s="41"/>
      <c r="THV32" s="41"/>
      <c r="THW32" s="41"/>
      <c r="THX32" s="41"/>
      <c r="THY32" s="41"/>
      <c r="THZ32" s="41"/>
      <c r="TIA32" s="41"/>
      <c r="TIB32" s="41"/>
      <c r="TIC32" s="41"/>
      <c r="TID32" s="41"/>
      <c r="TIE32" s="41"/>
      <c r="TIF32" s="41"/>
      <c r="TIG32" s="41"/>
      <c r="TIH32" s="41"/>
      <c r="TII32" s="41"/>
      <c r="TIJ32" s="41"/>
      <c r="TIK32" s="41"/>
      <c r="TIL32" s="41"/>
      <c r="TIM32" s="41"/>
      <c r="TIN32" s="41"/>
      <c r="TIO32" s="41"/>
      <c r="TIP32" s="41"/>
      <c r="TIQ32" s="41"/>
      <c r="TIR32" s="41"/>
      <c r="TIS32" s="41"/>
      <c r="TIT32" s="41"/>
      <c r="TIU32" s="41"/>
      <c r="TIV32" s="41"/>
      <c r="TIW32" s="41"/>
      <c r="TIX32" s="41"/>
      <c r="TIY32" s="41"/>
      <c r="TIZ32" s="41"/>
      <c r="TJA32" s="41"/>
      <c r="TJB32" s="41"/>
      <c r="TJC32" s="41"/>
      <c r="TJD32" s="41"/>
      <c r="TJE32" s="41"/>
      <c r="TJF32" s="41"/>
      <c r="TJG32" s="41"/>
      <c r="TJH32" s="41"/>
      <c r="TJI32" s="41"/>
      <c r="TJJ32" s="41"/>
      <c r="TJK32" s="41"/>
      <c r="TJL32" s="41"/>
      <c r="TJM32" s="41"/>
      <c r="TJN32" s="41"/>
      <c r="TJO32" s="41"/>
      <c r="TJP32" s="41"/>
      <c r="TJQ32" s="41"/>
      <c r="TJR32" s="41"/>
      <c r="TJS32" s="41"/>
      <c r="TJT32" s="41"/>
      <c r="TJU32" s="41"/>
      <c r="TJV32" s="41"/>
      <c r="TJW32" s="41"/>
      <c r="TJX32" s="41"/>
      <c r="TJY32" s="41"/>
      <c r="TJZ32" s="41"/>
      <c r="TKA32" s="41"/>
      <c r="TKB32" s="41"/>
      <c r="TKC32" s="41"/>
      <c r="TKD32" s="41"/>
      <c r="TKE32" s="41"/>
      <c r="TKF32" s="41"/>
      <c r="TKG32" s="41"/>
      <c r="TKH32" s="41"/>
      <c r="TKI32" s="41"/>
      <c r="TKJ32" s="41"/>
      <c r="TKK32" s="41"/>
      <c r="TKL32" s="41"/>
      <c r="TKM32" s="41"/>
      <c r="TKN32" s="41"/>
      <c r="TKO32" s="41"/>
      <c r="TKP32" s="41"/>
      <c r="TKQ32" s="41"/>
      <c r="TKR32" s="41"/>
      <c r="TKS32" s="41"/>
      <c r="TKT32" s="41"/>
      <c r="TKU32" s="41"/>
      <c r="TKV32" s="41"/>
      <c r="TKW32" s="41"/>
      <c r="TKX32" s="41"/>
      <c r="TKY32" s="41"/>
      <c r="TKZ32" s="41"/>
      <c r="TLA32" s="41"/>
      <c r="TLB32" s="41"/>
      <c r="TLC32" s="41"/>
      <c r="TLD32" s="41"/>
      <c r="TLE32" s="41"/>
      <c r="TLF32" s="41"/>
      <c r="TLG32" s="41"/>
      <c r="TLH32" s="41"/>
      <c r="TLI32" s="41"/>
      <c r="TLJ32" s="41"/>
      <c r="TLK32" s="41"/>
      <c r="TLL32" s="41"/>
      <c r="TLM32" s="41"/>
      <c r="TLN32" s="41"/>
      <c r="TLO32" s="41"/>
      <c r="TLP32" s="41"/>
      <c r="TLQ32" s="41"/>
      <c r="TLR32" s="41"/>
      <c r="TLS32" s="41"/>
      <c r="TLT32" s="41"/>
      <c r="TLU32" s="41"/>
      <c r="TLV32" s="41"/>
      <c r="TLW32" s="41"/>
      <c r="TLX32" s="41"/>
      <c r="TLY32" s="41"/>
      <c r="TLZ32" s="41"/>
      <c r="TMA32" s="41"/>
      <c r="TMB32" s="41"/>
      <c r="TMC32" s="41"/>
      <c r="TMD32" s="41"/>
      <c r="TME32" s="41"/>
      <c r="TMF32" s="41"/>
      <c r="TMG32" s="41"/>
      <c r="TMH32" s="41"/>
      <c r="TMI32" s="41"/>
      <c r="TMJ32" s="41"/>
      <c r="TMK32" s="41"/>
      <c r="TML32" s="41"/>
      <c r="TMM32" s="41"/>
      <c r="TMN32" s="41"/>
      <c r="TMO32" s="41"/>
      <c r="TMP32" s="41"/>
      <c r="TMQ32" s="41"/>
      <c r="TMR32" s="41"/>
      <c r="TMS32" s="41"/>
      <c r="TMT32" s="41"/>
      <c r="TMU32" s="41"/>
      <c r="TMV32" s="41"/>
      <c r="TMW32" s="41"/>
      <c r="TMX32" s="41"/>
      <c r="TMY32" s="41"/>
      <c r="TMZ32" s="41"/>
      <c r="TNA32" s="41"/>
      <c r="TNB32" s="41"/>
      <c r="TNC32" s="41"/>
      <c r="TND32" s="41"/>
      <c r="TNE32" s="41"/>
      <c r="TNF32" s="41"/>
      <c r="TNG32" s="41"/>
      <c r="TNH32" s="41"/>
      <c r="TNI32" s="41"/>
      <c r="TNJ32" s="41"/>
      <c r="TNK32" s="41"/>
      <c r="TNL32" s="41"/>
      <c r="TNM32" s="41"/>
      <c r="TNN32" s="41"/>
      <c r="TNO32" s="41"/>
      <c r="TNP32" s="41"/>
      <c r="TNQ32" s="41"/>
      <c r="TNR32" s="41"/>
      <c r="TNS32" s="41"/>
      <c r="TNT32" s="41"/>
      <c r="TNU32" s="41"/>
      <c r="TNV32" s="41"/>
      <c r="TNW32" s="41"/>
      <c r="TNX32" s="41"/>
      <c r="TNY32" s="41"/>
      <c r="TNZ32" s="41"/>
      <c r="TOA32" s="41"/>
      <c r="TOB32" s="41"/>
      <c r="TOC32" s="41"/>
      <c r="TOD32" s="41"/>
      <c r="TOE32" s="41"/>
      <c r="TOF32" s="41"/>
      <c r="TOG32" s="41"/>
      <c r="TOH32" s="41"/>
      <c r="TOI32" s="41"/>
      <c r="TOJ32" s="41"/>
      <c r="TOK32" s="41"/>
      <c r="TOL32" s="41"/>
      <c r="TOM32" s="41"/>
      <c r="TON32" s="41"/>
      <c r="TOO32" s="41"/>
      <c r="TOP32" s="41"/>
      <c r="TOQ32" s="41"/>
      <c r="TOR32" s="41"/>
      <c r="TOS32" s="41"/>
      <c r="TOT32" s="41"/>
      <c r="TOU32" s="41"/>
      <c r="TOV32" s="41"/>
      <c r="TOW32" s="41"/>
      <c r="TOX32" s="41"/>
      <c r="TOY32" s="41"/>
      <c r="TOZ32" s="41"/>
      <c r="TPA32" s="41"/>
      <c r="TPB32" s="41"/>
      <c r="TPC32" s="41"/>
      <c r="TPD32" s="41"/>
      <c r="TPE32" s="41"/>
      <c r="TPF32" s="41"/>
      <c r="TPG32" s="41"/>
      <c r="TPH32" s="41"/>
      <c r="TPI32" s="41"/>
      <c r="TPJ32" s="41"/>
      <c r="TPK32" s="41"/>
      <c r="TPL32" s="41"/>
      <c r="TPM32" s="41"/>
      <c r="TPN32" s="41"/>
      <c r="TPO32" s="41"/>
      <c r="TPP32" s="41"/>
      <c r="TPQ32" s="41"/>
      <c r="TPR32" s="41"/>
      <c r="TPS32" s="41"/>
      <c r="TPT32" s="41"/>
      <c r="TPU32" s="41"/>
      <c r="TPV32" s="41"/>
      <c r="TPW32" s="41"/>
      <c r="TPX32" s="41"/>
      <c r="TPY32" s="41"/>
      <c r="TPZ32" s="41"/>
      <c r="TQA32" s="41"/>
      <c r="TQB32" s="41"/>
      <c r="TQC32" s="41"/>
      <c r="TQD32" s="41"/>
      <c r="TQE32" s="41"/>
      <c r="TQF32" s="41"/>
      <c r="TQG32" s="41"/>
      <c r="TQH32" s="41"/>
      <c r="TQI32" s="41"/>
      <c r="TQJ32" s="41"/>
      <c r="TQK32" s="41"/>
      <c r="TQL32" s="41"/>
      <c r="TQM32" s="41"/>
      <c r="TQN32" s="41"/>
      <c r="TQO32" s="41"/>
      <c r="TQP32" s="41"/>
      <c r="TQQ32" s="41"/>
      <c r="TQR32" s="41"/>
      <c r="TQS32" s="41"/>
      <c r="TQT32" s="41"/>
      <c r="TQU32" s="41"/>
      <c r="TQV32" s="41"/>
      <c r="TQW32" s="41"/>
      <c r="TQX32" s="41"/>
      <c r="TQY32" s="41"/>
      <c r="TQZ32" s="41"/>
      <c r="TRA32" s="41"/>
      <c r="TRB32" s="41"/>
      <c r="TRC32" s="41"/>
      <c r="TRD32" s="41"/>
      <c r="TRE32" s="41"/>
      <c r="TRF32" s="41"/>
      <c r="TRG32" s="41"/>
      <c r="TRH32" s="41"/>
      <c r="TRI32" s="41"/>
      <c r="TRJ32" s="41"/>
      <c r="TRK32" s="41"/>
      <c r="TRL32" s="41"/>
      <c r="TRM32" s="41"/>
      <c r="TRN32" s="41"/>
      <c r="TRO32" s="41"/>
      <c r="TRP32" s="41"/>
      <c r="TRQ32" s="41"/>
      <c r="TRR32" s="41"/>
      <c r="TRS32" s="41"/>
      <c r="TRT32" s="41"/>
      <c r="TRU32" s="41"/>
      <c r="TRV32" s="41"/>
      <c r="TRW32" s="41"/>
      <c r="TRX32" s="41"/>
      <c r="TRY32" s="41"/>
      <c r="TRZ32" s="41"/>
      <c r="TSA32" s="41"/>
      <c r="TSB32" s="41"/>
      <c r="TSC32" s="41"/>
      <c r="TSD32" s="41"/>
      <c r="TSE32" s="41"/>
      <c r="TSF32" s="41"/>
      <c r="TSG32" s="41"/>
      <c r="TSH32" s="41"/>
      <c r="TSI32" s="41"/>
      <c r="TSJ32" s="41"/>
      <c r="TSK32" s="41"/>
      <c r="TSL32" s="41"/>
      <c r="TSM32" s="41"/>
      <c r="TSN32" s="41"/>
      <c r="TSO32" s="41"/>
      <c r="TSP32" s="41"/>
      <c r="TSQ32" s="41"/>
      <c r="TSR32" s="41"/>
      <c r="TSS32" s="41"/>
      <c r="TST32" s="41"/>
      <c r="TSU32" s="41"/>
      <c r="TSV32" s="41"/>
      <c r="TSW32" s="41"/>
      <c r="TSX32" s="41"/>
      <c r="TSY32" s="41"/>
      <c r="TSZ32" s="41"/>
      <c r="TTA32" s="41"/>
      <c r="TTB32" s="41"/>
      <c r="TTC32" s="41"/>
      <c r="TTD32" s="41"/>
      <c r="TTE32" s="41"/>
      <c r="TTF32" s="41"/>
      <c r="TTG32" s="41"/>
      <c r="TTH32" s="41"/>
      <c r="TTI32" s="41"/>
      <c r="TTJ32" s="41"/>
      <c r="TTK32" s="41"/>
      <c r="TTL32" s="41"/>
      <c r="TTM32" s="41"/>
      <c r="TTN32" s="41"/>
      <c r="TTO32" s="41"/>
      <c r="TTP32" s="41"/>
      <c r="TTQ32" s="41"/>
      <c r="TTR32" s="41"/>
      <c r="TTS32" s="41"/>
      <c r="TTT32" s="41"/>
      <c r="TTU32" s="41"/>
      <c r="TTV32" s="41"/>
      <c r="TTW32" s="41"/>
      <c r="TTX32" s="41"/>
      <c r="TTY32" s="41"/>
      <c r="TTZ32" s="41"/>
      <c r="TUA32" s="41"/>
      <c r="TUB32" s="41"/>
      <c r="TUC32" s="41"/>
      <c r="TUD32" s="41"/>
      <c r="TUE32" s="41"/>
      <c r="TUF32" s="41"/>
      <c r="TUG32" s="41"/>
      <c r="TUH32" s="41"/>
      <c r="TUI32" s="41"/>
      <c r="TUJ32" s="41"/>
      <c r="TUK32" s="41"/>
      <c r="TUL32" s="41"/>
      <c r="TUM32" s="41"/>
      <c r="TUN32" s="41"/>
      <c r="TUO32" s="41"/>
      <c r="TUP32" s="41"/>
      <c r="TUQ32" s="41"/>
      <c r="TUR32" s="41"/>
      <c r="TUS32" s="41"/>
      <c r="TUT32" s="41"/>
      <c r="TUU32" s="41"/>
      <c r="TUV32" s="41"/>
      <c r="TUW32" s="41"/>
      <c r="TUX32" s="41"/>
      <c r="TUY32" s="41"/>
      <c r="TUZ32" s="41"/>
      <c r="TVA32" s="41"/>
      <c r="TVB32" s="41"/>
      <c r="TVC32" s="41"/>
      <c r="TVD32" s="41"/>
      <c r="TVE32" s="41"/>
      <c r="TVF32" s="41"/>
      <c r="TVG32" s="41"/>
      <c r="TVH32" s="41"/>
      <c r="TVI32" s="41"/>
      <c r="TVJ32" s="41"/>
      <c r="TVK32" s="41"/>
      <c r="TVL32" s="41"/>
      <c r="TVM32" s="41"/>
      <c r="TVN32" s="41"/>
      <c r="TVO32" s="41"/>
      <c r="TVP32" s="41"/>
      <c r="TVQ32" s="41"/>
      <c r="TVR32" s="41"/>
      <c r="TVS32" s="41"/>
      <c r="TVT32" s="41"/>
      <c r="TVU32" s="41"/>
      <c r="TVV32" s="41"/>
      <c r="TVW32" s="41"/>
      <c r="TVX32" s="41"/>
      <c r="TVY32" s="41"/>
      <c r="TVZ32" s="41"/>
      <c r="TWA32" s="41"/>
      <c r="TWB32" s="41"/>
      <c r="TWC32" s="41"/>
      <c r="TWD32" s="41"/>
      <c r="TWE32" s="41"/>
      <c r="TWF32" s="41"/>
      <c r="TWG32" s="41"/>
      <c r="TWH32" s="41"/>
      <c r="TWI32" s="41"/>
      <c r="TWJ32" s="41"/>
      <c r="TWK32" s="41"/>
      <c r="TWL32" s="41"/>
      <c r="TWM32" s="41"/>
      <c r="TWN32" s="41"/>
      <c r="TWO32" s="41"/>
      <c r="TWP32" s="41"/>
      <c r="TWQ32" s="41"/>
      <c r="TWR32" s="41"/>
      <c r="TWS32" s="41"/>
      <c r="TWT32" s="41"/>
      <c r="TWU32" s="41"/>
      <c r="TWV32" s="41"/>
      <c r="TWW32" s="41"/>
      <c r="TWX32" s="41"/>
      <c r="TWY32" s="41"/>
      <c r="TWZ32" s="41"/>
      <c r="TXA32" s="41"/>
      <c r="TXB32" s="41"/>
      <c r="TXC32" s="41"/>
      <c r="TXD32" s="41"/>
      <c r="TXE32" s="41"/>
      <c r="TXF32" s="41"/>
      <c r="TXG32" s="41"/>
      <c r="TXH32" s="41"/>
      <c r="TXI32" s="41"/>
      <c r="TXJ32" s="41"/>
      <c r="TXK32" s="41"/>
      <c r="TXL32" s="41"/>
      <c r="TXM32" s="41"/>
      <c r="TXN32" s="41"/>
      <c r="TXO32" s="41"/>
      <c r="TXP32" s="41"/>
      <c r="TXQ32" s="41"/>
      <c r="TXR32" s="41"/>
      <c r="TXS32" s="41"/>
      <c r="TXT32" s="41"/>
      <c r="TXU32" s="41"/>
      <c r="TXV32" s="41"/>
      <c r="TXW32" s="41"/>
      <c r="TXX32" s="41"/>
      <c r="TXY32" s="41"/>
      <c r="TXZ32" s="41"/>
      <c r="TYA32" s="41"/>
      <c r="TYB32" s="41"/>
      <c r="TYC32" s="41"/>
      <c r="TYD32" s="41"/>
      <c r="TYE32" s="41"/>
      <c r="TYF32" s="41"/>
      <c r="TYG32" s="41"/>
      <c r="TYH32" s="41"/>
      <c r="TYI32" s="41"/>
      <c r="TYJ32" s="41"/>
      <c r="TYK32" s="41"/>
      <c r="TYL32" s="41"/>
      <c r="TYM32" s="41"/>
      <c r="TYN32" s="41"/>
      <c r="TYO32" s="41"/>
      <c r="TYP32" s="41"/>
      <c r="TYQ32" s="41"/>
      <c r="TYR32" s="41"/>
      <c r="TYS32" s="41"/>
      <c r="TYT32" s="41"/>
      <c r="TYU32" s="41"/>
      <c r="TYV32" s="41"/>
      <c r="TYW32" s="41"/>
      <c r="TYX32" s="41"/>
      <c r="TYY32" s="41"/>
      <c r="TYZ32" s="41"/>
      <c r="TZA32" s="41"/>
      <c r="TZB32" s="41"/>
      <c r="TZC32" s="41"/>
      <c r="TZD32" s="41"/>
      <c r="TZE32" s="41"/>
      <c r="TZF32" s="41"/>
      <c r="TZG32" s="41"/>
      <c r="TZH32" s="41"/>
      <c r="TZI32" s="41"/>
      <c r="TZJ32" s="41"/>
      <c r="TZK32" s="41"/>
      <c r="TZL32" s="41"/>
      <c r="TZM32" s="41"/>
      <c r="TZN32" s="41"/>
      <c r="TZO32" s="41"/>
      <c r="TZP32" s="41"/>
      <c r="TZQ32" s="41"/>
      <c r="TZR32" s="41"/>
      <c r="TZS32" s="41"/>
      <c r="TZT32" s="41"/>
      <c r="TZU32" s="41"/>
      <c r="TZV32" s="41"/>
      <c r="TZW32" s="41"/>
      <c r="TZX32" s="41"/>
      <c r="TZY32" s="41"/>
      <c r="TZZ32" s="41"/>
      <c r="UAA32" s="41"/>
      <c r="UAB32" s="41"/>
      <c r="UAC32" s="41"/>
      <c r="UAD32" s="41"/>
      <c r="UAE32" s="41"/>
      <c r="UAF32" s="41"/>
      <c r="UAG32" s="41"/>
      <c r="UAH32" s="41"/>
      <c r="UAI32" s="41"/>
      <c r="UAJ32" s="41"/>
      <c r="UAK32" s="41"/>
      <c r="UAL32" s="41"/>
      <c r="UAM32" s="41"/>
      <c r="UAN32" s="41"/>
      <c r="UAO32" s="41"/>
      <c r="UAP32" s="41"/>
      <c r="UAQ32" s="41"/>
      <c r="UAR32" s="41"/>
      <c r="UAS32" s="41"/>
      <c r="UAT32" s="41"/>
      <c r="UAU32" s="41"/>
      <c r="UAV32" s="41"/>
      <c r="UAW32" s="41"/>
      <c r="UAX32" s="41"/>
      <c r="UAY32" s="41"/>
      <c r="UAZ32" s="41"/>
      <c r="UBA32" s="41"/>
      <c r="UBB32" s="41"/>
      <c r="UBC32" s="41"/>
      <c r="UBD32" s="41"/>
      <c r="UBE32" s="41"/>
      <c r="UBF32" s="41"/>
      <c r="UBG32" s="41"/>
      <c r="UBH32" s="41"/>
      <c r="UBI32" s="41"/>
      <c r="UBJ32" s="41"/>
      <c r="UBK32" s="41"/>
      <c r="UBL32" s="41"/>
      <c r="UBM32" s="41"/>
      <c r="UBN32" s="41"/>
      <c r="UBO32" s="41"/>
      <c r="UBP32" s="41"/>
      <c r="UBQ32" s="41"/>
      <c r="UBR32" s="41"/>
      <c r="UBS32" s="41"/>
      <c r="UBT32" s="41"/>
      <c r="UBU32" s="41"/>
      <c r="UBV32" s="41"/>
      <c r="UBW32" s="41"/>
      <c r="UBX32" s="41"/>
      <c r="UBY32" s="41"/>
      <c r="UBZ32" s="41"/>
      <c r="UCA32" s="41"/>
      <c r="UCB32" s="41"/>
      <c r="UCC32" s="41"/>
      <c r="UCD32" s="41"/>
      <c r="UCE32" s="41"/>
      <c r="UCF32" s="41"/>
      <c r="UCG32" s="41"/>
      <c r="UCH32" s="41"/>
      <c r="UCI32" s="41"/>
      <c r="UCJ32" s="41"/>
      <c r="UCK32" s="41"/>
      <c r="UCL32" s="41"/>
      <c r="UCM32" s="41"/>
      <c r="UCN32" s="41"/>
      <c r="UCO32" s="41"/>
      <c r="UCP32" s="41"/>
      <c r="UCQ32" s="41"/>
      <c r="UCR32" s="41"/>
      <c r="UCS32" s="41"/>
      <c r="UCT32" s="41"/>
      <c r="UCU32" s="41"/>
      <c r="UCV32" s="41"/>
      <c r="UCW32" s="41"/>
      <c r="UCX32" s="41"/>
      <c r="UCY32" s="41"/>
      <c r="UCZ32" s="41"/>
      <c r="UDA32" s="41"/>
      <c r="UDB32" s="41"/>
      <c r="UDC32" s="41"/>
      <c r="UDD32" s="41"/>
      <c r="UDE32" s="41"/>
      <c r="UDF32" s="41"/>
      <c r="UDG32" s="41"/>
      <c r="UDH32" s="41"/>
      <c r="UDI32" s="41"/>
      <c r="UDJ32" s="41"/>
      <c r="UDK32" s="41"/>
      <c r="UDL32" s="41"/>
      <c r="UDM32" s="41"/>
      <c r="UDN32" s="41"/>
      <c r="UDO32" s="41"/>
      <c r="UDP32" s="41"/>
      <c r="UDQ32" s="41"/>
      <c r="UDR32" s="41"/>
      <c r="UDS32" s="41"/>
      <c r="UDT32" s="41"/>
      <c r="UDU32" s="41"/>
      <c r="UDV32" s="41"/>
      <c r="UDW32" s="41"/>
      <c r="UDX32" s="41"/>
      <c r="UDY32" s="41"/>
      <c r="UDZ32" s="41"/>
      <c r="UEA32" s="41"/>
      <c r="UEB32" s="41"/>
      <c r="UEC32" s="41"/>
      <c r="UED32" s="41"/>
      <c r="UEE32" s="41"/>
      <c r="UEF32" s="41"/>
      <c r="UEG32" s="41"/>
      <c r="UEH32" s="41"/>
      <c r="UEI32" s="41"/>
      <c r="UEJ32" s="41"/>
      <c r="UEK32" s="41"/>
      <c r="UEL32" s="41"/>
      <c r="UEM32" s="41"/>
      <c r="UEN32" s="41"/>
      <c r="UEO32" s="41"/>
      <c r="UEP32" s="41"/>
      <c r="UEQ32" s="41"/>
      <c r="UER32" s="41"/>
      <c r="UES32" s="41"/>
      <c r="UET32" s="41"/>
      <c r="UEU32" s="41"/>
      <c r="UEV32" s="41"/>
      <c r="UEW32" s="41"/>
      <c r="UEX32" s="41"/>
      <c r="UEY32" s="41"/>
      <c r="UEZ32" s="41"/>
      <c r="UFA32" s="41"/>
      <c r="UFB32" s="41"/>
      <c r="UFC32" s="41"/>
      <c r="UFD32" s="41"/>
      <c r="UFE32" s="41"/>
      <c r="UFF32" s="41"/>
      <c r="UFG32" s="41"/>
      <c r="UFH32" s="41"/>
      <c r="UFI32" s="41"/>
      <c r="UFJ32" s="41"/>
      <c r="UFK32" s="41"/>
      <c r="UFL32" s="41"/>
      <c r="UFM32" s="41"/>
      <c r="UFN32" s="41"/>
      <c r="UFO32" s="41"/>
      <c r="UFP32" s="41"/>
      <c r="UFQ32" s="41"/>
      <c r="UFR32" s="41"/>
      <c r="UFS32" s="41"/>
      <c r="UFT32" s="41"/>
      <c r="UFU32" s="41"/>
      <c r="UFV32" s="41"/>
      <c r="UFW32" s="41"/>
      <c r="UFX32" s="41"/>
      <c r="UFY32" s="41"/>
      <c r="UFZ32" s="41"/>
      <c r="UGA32" s="41"/>
      <c r="UGB32" s="41"/>
      <c r="UGC32" s="41"/>
      <c r="UGD32" s="41"/>
      <c r="UGE32" s="41"/>
      <c r="UGF32" s="41"/>
      <c r="UGG32" s="41"/>
      <c r="UGH32" s="41"/>
      <c r="UGI32" s="41"/>
      <c r="UGJ32" s="41"/>
      <c r="UGK32" s="41"/>
      <c r="UGL32" s="41"/>
      <c r="UGM32" s="41"/>
      <c r="UGN32" s="41"/>
      <c r="UGO32" s="41"/>
      <c r="UGP32" s="41"/>
      <c r="UGQ32" s="41"/>
      <c r="UGR32" s="41"/>
      <c r="UGS32" s="41"/>
      <c r="UGT32" s="41"/>
      <c r="UGU32" s="41"/>
      <c r="UGV32" s="41"/>
      <c r="UGW32" s="41"/>
      <c r="UGX32" s="41"/>
      <c r="UGY32" s="41"/>
      <c r="UGZ32" s="41"/>
      <c r="UHA32" s="41"/>
      <c r="UHB32" s="41"/>
      <c r="UHC32" s="41"/>
      <c r="UHD32" s="41"/>
      <c r="UHE32" s="41"/>
      <c r="UHF32" s="41"/>
      <c r="UHG32" s="41"/>
      <c r="UHH32" s="41"/>
      <c r="UHI32" s="41"/>
      <c r="UHJ32" s="41"/>
      <c r="UHK32" s="41"/>
      <c r="UHL32" s="41"/>
      <c r="UHM32" s="41"/>
      <c r="UHN32" s="41"/>
      <c r="UHO32" s="41"/>
      <c r="UHP32" s="41"/>
      <c r="UHQ32" s="41"/>
      <c r="UHR32" s="41"/>
      <c r="UHS32" s="41"/>
      <c r="UHT32" s="41"/>
      <c r="UHU32" s="41"/>
      <c r="UHV32" s="41"/>
      <c r="UHW32" s="41"/>
      <c r="UHX32" s="41"/>
      <c r="UHY32" s="41"/>
      <c r="UHZ32" s="41"/>
      <c r="UIA32" s="41"/>
      <c r="UIB32" s="41"/>
      <c r="UIC32" s="41"/>
      <c r="UID32" s="41"/>
      <c r="UIE32" s="41"/>
      <c r="UIF32" s="41"/>
      <c r="UIG32" s="41"/>
      <c r="UIH32" s="41"/>
      <c r="UII32" s="41"/>
      <c r="UIJ32" s="41"/>
      <c r="UIK32" s="41"/>
      <c r="UIL32" s="41"/>
      <c r="UIM32" s="41"/>
      <c r="UIN32" s="41"/>
      <c r="UIO32" s="41"/>
      <c r="UIP32" s="41"/>
      <c r="UIQ32" s="41"/>
      <c r="UIR32" s="41"/>
      <c r="UIS32" s="41"/>
      <c r="UIT32" s="41"/>
      <c r="UIU32" s="41"/>
      <c r="UIV32" s="41"/>
      <c r="UIW32" s="41"/>
      <c r="UIX32" s="41"/>
      <c r="UIY32" s="41"/>
      <c r="UIZ32" s="41"/>
      <c r="UJA32" s="41"/>
      <c r="UJB32" s="41"/>
      <c r="UJC32" s="41"/>
      <c r="UJD32" s="41"/>
      <c r="UJE32" s="41"/>
      <c r="UJF32" s="41"/>
      <c r="UJG32" s="41"/>
      <c r="UJH32" s="41"/>
      <c r="UJI32" s="41"/>
      <c r="UJJ32" s="41"/>
      <c r="UJK32" s="41"/>
      <c r="UJL32" s="41"/>
      <c r="UJM32" s="41"/>
      <c r="UJN32" s="41"/>
      <c r="UJO32" s="41"/>
      <c r="UJP32" s="41"/>
      <c r="UJQ32" s="41"/>
      <c r="UJR32" s="41"/>
      <c r="UJS32" s="41"/>
      <c r="UJT32" s="41"/>
      <c r="UJU32" s="41"/>
      <c r="UJV32" s="41"/>
      <c r="UJW32" s="41"/>
      <c r="UJX32" s="41"/>
      <c r="UJY32" s="41"/>
      <c r="UJZ32" s="41"/>
      <c r="UKA32" s="41"/>
      <c r="UKB32" s="41"/>
      <c r="UKC32" s="41"/>
      <c r="UKD32" s="41"/>
      <c r="UKE32" s="41"/>
      <c r="UKF32" s="41"/>
      <c r="UKG32" s="41"/>
      <c r="UKH32" s="41"/>
      <c r="UKI32" s="41"/>
      <c r="UKJ32" s="41"/>
      <c r="UKK32" s="41"/>
      <c r="UKL32" s="41"/>
      <c r="UKM32" s="41"/>
      <c r="UKN32" s="41"/>
      <c r="UKO32" s="41"/>
      <c r="UKP32" s="41"/>
      <c r="UKQ32" s="41"/>
      <c r="UKR32" s="41"/>
      <c r="UKS32" s="41"/>
      <c r="UKT32" s="41"/>
      <c r="UKU32" s="41"/>
      <c r="UKV32" s="41"/>
      <c r="UKW32" s="41"/>
      <c r="UKX32" s="41"/>
      <c r="UKY32" s="41"/>
      <c r="UKZ32" s="41"/>
      <c r="ULA32" s="41"/>
      <c r="ULB32" s="41"/>
      <c r="ULC32" s="41"/>
      <c r="ULD32" s="41"/>
      <c r="ULE32" s="41"/>
      <c r="ULF32" s="41"/>
      <c r="ULG32" s="41"/>
      <c r="ULH32" s="41"/>
      <c r="ULI32" s="41"/>
      <c r="ULJ32" s="41"/>
      <c r="ULK32" s="41"/>
      <c r="ULL32" s="41"/>
      <c r="ULM32" s="41"/>
      <c r="ULN32" s="41"/>
      <c r="ULO32" s="41"/>
      <c r="ULP32" s="41"/>
      <c r="ULQ32" s="41"/>
      <c r="ULR32" s="41"/>
      <c r="ULS32" s="41"/>
      <c r="ULT32" s="41"/>
      <c r="ULU32" s="41"/>
      <c r="ULV32" s="41"/>
      <c r="ULW32" s="41"/>
      <c r="ULX32" s="41"/>
      <c r="ULY32" s="41"/>
      <c r="ULZ32" s="41"/>
      <c r="UMA32" s="41"/>
      <c r="UMB32" s="41"/>
      <c r="UMC32" s="41"/>
      <c r="UMD32" s="41"/>
      <c r="UME32" s="41"/>
      <c r="UMF32" s="41"/>
      <c r="UMG32" s="41"/>
      <c r="UMH32" s="41"/>
      <c r="UMI32" s="41"/>
      <c r="UMJ32" s="41"/>
      <c r="UMK32" s="41"/>
      <c r="UML32" s="41"/>
      <c r="UMM32" s="41"/>
      <c r="UMN32" s="41"/>
      <c r="UMO32" s="41"/>
      <c r="UMP32" s="41"/>
      <c r="UMQ32" s="41"/>
      <c r="UMR32" s="41"/>
      <c r="UMS32" s="41"/>
      <c r="UMT32" s="41"/>
      <c r="UMU32" s="41"/>
      <c r="UMV32" s="41"/>
      <c r="UMW32" s="41"/>
      <c r="UMX32" s="41"/>
      <c r="UMY32" s="41"/>
      <c r="UMZ32" s="41"/>
      <c r="UNA32" s="41"/>
      <c r="UNB32" s="41"/>
      <c r="UNC32" s="41"/>
      <c r="UND32" s="41"/>
      <c r="UNE32" s="41"/>
      <c r="UNF32" s="41"/>
      <c r="UNG32" s="41"/>
      <c r="UNH32" s="41"/>
      <c r="UNI32" s="41"/>
      <c r="UNJ32" s="41"/>
      <c r="UNK32" s="41"/>
      <c r="UNL32" s="41"/>
      <c r="UNM32" s="41"/>
      <c r="UNN32" s="41"/>
      <c r="UNO32" s="41"/>
      <c r="UNP32" s="41"/>
      <c r="UNQ32" s="41"/>
      <c r="UNR32" s="41"/>
      <c r="UNS32" s="41"/>
      <c r="UNT32" s="41"/>
      <c r="UNU32" s="41"/>
      <c r="UNV32" s="41"/>
      <c r="UNW32" s="41"/>
      <c r="UNX32" s="41"/>
      <c r="UNY32" s="41"/>
      <c r="UNZ32" s="41"/>
      <c r="UOA32" s="41"/>
      <c r="UOB32" s="41"/>
      <c r="UOC32" s="41"/>
      <c r="UOD32" s="41"/>
      <c r="UOE32" s="41"/>
      <c r="UOF32" s="41"/>
      <c r="UOG32" s="41"/>
      <c r="UOH32" s="41"/>
      <c r="UOI32" s="41"/>
      <c r="UOJ32" s="41"/>
      <c r="UOK32" s="41"/>
      <c r="UOL32" s="41"/>
      <c r="UOM32" s="41"/>
      <c r="UON32" s="41"/>
      <c r="UOO32" s="41"/>
      <c r="UOP32" s="41"/>
      <c r="UOQ32" s="41"/>
      <c r="UOR32" s="41"/>
      <c r="UOS32" s="41"/>
      <c r="UOT32" s="41"/>
      <c r="UOU32" s="41"/>
      <c r="UOV32" s="41"/>
      <c r="UOW32" s="41"/>
      <c r="UOX32" s="41"/>
      <c r="UOY32" s="41"/>
      <c r="UOZ32" s="41"/>
      <c r="UPA32" s="41"/>
      <c r="UPB32" s="41"/>
      <c r="UPC32" s="41"/>
      <c r="UPD32" s="41"/>
      <c r="UPE32" s="41"/>
      <c r="UPF32" s="41"/>
      <c r="UPG32" s="41"/>
      <c r="UPH32" s="41"/>
      <c r="UPI32" s="41"/>
      <c r="UPJ32" s="41"/>
      <c r="UPK32" s="41"/>
      <c r="UPL32" s="41"/>
      <c r="UPM32" s="41"/>
      <c r="UPN32" s="41"/>
      <c r="UPO32" s="41"/>
      <c r="UPP32" s="41"/>
      <c r="UPQ32" s="41"/>
      <c r="UPR32" s="41"/>
      <c r="UPS32" s="41"/>
      <c r="UPT32" s="41"/>
      <c r="UPU32" s="41"/>
      <c r="UPV32" s="41"/>
      <c r="UPW32" s="41"/>
      <c r="UPX32" s="41"/>
      <c r="UPY32" s="41"/>
      <c r="UPZ32" s="41"/>
      <c r="UQA32" s="41"/>
      <c r="UQB32" s="41"/>
      <c r="UQC32" s="41"/>
      <c r="UQD32" s="41"/>
      <c r="UQE32" s="41"/>
      <c r="UQF32" s="41"/>
      <c r="UQG32" s="41"/>
      <c r="UQH32" s="41"/>
      <c r="UQI32" s="41"/>
      <c r="UQJ32" s="41"/>
      <c r="UQK32" s="41"/>
      <c r="UQL32" s="41"/>
      <c r="UQM32" s="41"/>
      <c r="UQN32" s="41"/>
      <c r="UQO32" s="41"/>
      <c r="UQP32" s="41"/>
      <c r="UQQ32" s="41"/>
      <c r="UQR32" s="41"/>
      <c r="UQS32" s="41"/>
      <c r="UQT32" s="41"/>
      <c r="UQU32" s="41"/>
      <c r="UQV32" s="41"/>
      <c r="UQW32" s="41"/>
      <c r="UQX32" s="41"/>
      <c r="UQY32" s="41"/>
      <c r="UQZ32" s="41"/>
      <c r="URA32" s="41"/>
      <c r="URB32" s="41"/>
      <c r="URC32" s="41"/>
      <c r="URD32" s="41"/>
      <c r="URE32" s="41"/>
      <c r="URF32" s="41"/>
      <c r="URG32" s="41"/>
      <c r="URH32" s="41"/>
      <c r="URI32" s="41"/>
      <c r="URJ32" s="41"/>
      <c r="URK32" s="41"/>
      <c r="URL32" s="41"/>
      <c r="URM32" s="41"/>
      <c r="URN32" s="41"/>
      <c r="URO32" s="41"/>
      <c r="URP32" s="41"/>
      <c r="URQ32" s="41"/>
      <c r="URR32" s="41"/>
      <c r="URS32" s="41"/>
      <c r="URT32" s="41"/>
      <c r="URU32" s="41"/>
      <c r="URV32" s="41"/>
      <c r="URW32" s="41"/>
      <c r="URX32" s="41"/>
      <c r="URY32" s="41"/>
      <c r="URZ32" s="41"/>
      <c r="USA32" s="41"/>
      <c r="USB32" s="41"/>
      <c r="USC32" s="41"/>
      <c r="USD32" s="41"/>
      <c r="USE32" s="41"/>
      <c r="USF32" s="41"/>
      <c r="USG32" s="41"/>
      <c r="USH32" s="41"/>
      <c r="USI32" s="41"/>
      <c r="USJ32" s="41"/>
      <c r="USK32" s="41"/>
      <c r="USL32" s="41"/>
      <c r="USM32" s="41"/>
      <c r="USN32" s="41"/>
      <c r="USO32" s="41"/>
      <c r="USP32" s="41"/>
      <c r="USQ32" s="41"/>
      <c r="USR32" s="41"/>
      <c r="USS32" s="41"/>
      <c r="UST32" s="41"/>
      <c r="USU32" s="41"/>
      <c r="USV32" s="41"/>
      <c r="USW32" s="41"/>
      <c r="USX32" s="41"/>
      <c r="USY32" s="41"/>
      <c r="USZ32" s="41"/>
      <c r="UTA32" s="41"/>
      <c r="UTB32" s="41"/>
      <c r="UTC32" s="41"/>
      <c r="UTD32" s="41"/>
      <c r="UTE32" s="41"/>
      <c r="UTF32" s="41"/>
      <c r="UTG32" s="41"/>
      <c r="UTH32" s="41"/>
      <c r="UTI32" s="41"/>
      <c r="UTJ32" s="41"/>
      <c r="UTK32" s="41"/>
      <c r="UTL32" s="41"/>
      <c r="UTM32" s="41"/>
      <c r="UTN32" s="41"/>
      <c r="UTO32" s="41"/>
      <c r="UTP32" s="41"/>
      <c r="UTQ32" s="41"/>
      <c r="UTR32" s="41"/>
      <c r="UTS32" s="41"/>
      <c r="UTT32" s="41"/>
      <c r="UTU32" s="41"/>
      <c r="UTV32" s="41"/>
      <c r="UTW32" s="41"/>
      <c r="UTX32" s="41"/>
      <c r="UTY32" s="41"/>
      <c r="UTZ32" s="41"/>
      <c r="UUA32" s="41"/>
      <c r="UUB32" s="41"/>
      <c r="UUC32" s="41"/>
      <c r="UUD32" s="41"/>
      <c r="UUE32" s="41"/>
      <c r="UUF32" s="41"/>
      <c r="UUG32" s="41"/>
      <c r="UUH32" s="41"/>
      <c r="UUI32" s="41"/>
      <c r="UUJ32" s="41"/>
      <c r="UUK32" s="41"/>
      <c r="UUL32" s="41"/>
      <c r="UUM32" s="41"/>
      <c r="UUN32" s="41"/>
      <c r="UUO32" s="41"/>
      <c r="UUP32" s="41"/>
      <c r="UUQ32" s="41"/>
      <c r="UUR32" s="41"/>
      <c r="UUS32" s="41"/>
      <c r="UUT32" s="41"/>
      <c r="UUU32" s="41"/>
      <c r="UUV32" s="41"/>
      <c r="UUW32" s="41"/>
      <c r="UUX32" s="41"/>
      <c r="UUY32" s="41"/>
      <c r="UUZ32" s="41"/>
      <c r="UVA32" s="41"/>
      <c r="UVB32" s="41"/>
      <c r="UVC32" s="41"/>
      <c r="UVD32" s="41"/>
      <c r="UVE32" s="41"/>
      <c r="UVF32" s="41"/>
      <c r="UVG32" s="41"/>
      <c r="UVH32" s="41"/>
      <c r="UVI32" s="41"/>
      <c r="UVJ32" s="41"/>
      <c r="UVK32" s="41"/>
      <c r="UVL32" s="41"/>
      <c r="UVM32" s="41"/>
      <c r="UVN32" s="41"/>
      <c r="UVO32" s="41"/>
      <c r="UVP32" s="41"/>
      <c r="UVQ32" s="41"/>
      <c r="UVR32" s="41"/>
      <c r="UVS32" s="41"/>
      <c r="UVT32" s="41"/>
      <c r="UVU32" s="41"/>
      <c r="UVV32" s="41"/>
      <c r="UVW32" s="41"/>
      <c r="UVX32" s="41"/>
      <c r="UVY32" s="41"/>
      <c r="UVZ32" s="41"/>
      <c r="UWA32" s="41"/>
      <c r="UWB32" s="41"/>
      <c r="UWC32" s="41"/>
      <c r="UWD32" s="41"/>
      <c r="UWE32" s="41"/>
      <c r="UWF32" s="41"/>
      <c r="UWG32" s="41"/>
      <c r="UWH32" s="41"/>
      <c r="UWI32" s="41"/>
      <c r="UWJ32" s="41"/>
      <c r="UWK32" s="41"/>
      <c r="UWL32" s="41"/>
      <c r="UWM32" s="41"/>
      <c r="UWN32" s="41"/>
      <c r="UWO32" s="41"/>
      <c r="UWP32" s="41"/>
      <c r="UWQ32" s="41"/>
      <c r="UWR32" s="41"/>
      <c r="UWS32" s="41"/>
      <c r="UWT32" s="41"/>
      <c r="UWU32" s="41"/>
      <c r="UWV32" s="41"/>
      <c r="UWW32" s="41"/>
      <c r="UWX32" s="41"/>
      <c r="UWY32" s="41"/>
      <c r="UWZ32" s="41"/>
      <c r="UXA32" s="41"/>
      <c r="UXB32" s="41"/>
      <c r="UXC32" s="41"/>
      <c r="UXD32" s="41"/>
      <c r="UXE32" s="41"/>
      <c r="UXF32" s="41"/>
      <c r="UXG32" s="41"/>
      <c r="UXH32" s="41"/>
      <c r="UXI32" s="41"/>
      <c r="UXJ32" s="41"/>
      <c r="UXK32" s="41"/>
      <c r="UXL32" s="41"/>
      <c r="UXM32" s="41"/>
      <c r="UXN32" s="41"/>
      <c r="UXO32" s="41"/>
      <c r="UXP32" s="41"/>
      <c r="UXQ32" s="41"/>
      <c r="UXR32" s="41"/>
      <c r="UXS32" s="41"/>
      <c r="UXT32" s="41"/>
      <c r="UXU32" s="41"/>
      <c r="UXV32" s="41"/>
      <c r="UXW32" s="41"/>
      <c r="UXX32" s="41"/>
      <c r="UXY32" s="41"/>
      <c r="UXZ32" s="41"/>
      <c r="UYA32" s="41"/>
      <c r="UYB32" s="41"/>
      <c r="UYC32" s="41"/>
      <c r="UYD32" s="41"/>
      <c r="UYE32" s="41"/>
      <c r="UYF32" s="41"/>
      <c r="UYG32" s="41"/>
      <c r="UYH32" s="41"/>
      <c r="UYI32" s="41"/>
      <c r="UYJ32" s="41"/>
      <c r="UYK32" s="41"/>
      <c r="UYL32" s="41"/>
      <c r="UYM32" s="41"/>
      <c r="UYN32" s="41"/>
      <c r="UYO32" s="41"/>
      <c r="UYP32" s="41"/>
      <c r="UYQ32" s="41"/>
      <c r="UYR32" s="41"/>
      <c r="UYS32" s="41"/>
      <c r="UYT32" s="41"/>
      <c r="UYU32" s="41"/>
      <c r="UYV32" s="41"/>
      <c r="UYW32" s="41"/>
      <c r="UYX32" s="41"/>
      <c r="UYY32" s="41"/>
      <c r="UYZ32" s="41"/>
      <c r="UZA32" s="41"/>
      <c r="UZB32" s="41"/>
      <c r="UZC32" s="41"/>
      <c r="UZD32" s="41"/>
      <c r="UZE32" s="41"/>
      <c r="UZF32" s="41"/>
      <c r="UZG32" s="41"/>
      <c r="UZH32" s="41"/>
      <c r="UZI32" s="41"/>
      <c r="UZJ32" s="41"/>
      <c r="UZK32" s="41"/>
      <c r="UZL32" s="41"/>
      <c r="UZM32" s="41"/>
      <c r="UZN32" s="41"/>
      <c r="UZO32" s="41"/>
      <c r="UZP32" s="41"/>
      <c r="UZQ32" s="41"/>
      <c r="UZR32" s="41"/>
      <c r="UZS32" s="41"/>
      <c r="UZT32" s="41"/>
      <c r="UZU32" s="41"/>
      <c r="UZV32" s="41"/>
      <c r="UZW32" s="41"/>
      <c r="UZX32" s="41"/>
      <c r="UZY32" s="41"/>
      <c r="UZZ32" s="41"/>
      <c r="VAA32" s="41"/>
      <c r="VAB32" s="41"/>
      <c r="VAC32" s="41"/>
      <c r="VAD32" s="41"/>
      <c r="VAE32" s="41"/>
      <c r="VAF32" s="41"/>
      <c r="VAG32" s="41"/>
      <c r="VAH32" s="41"/>
      <c r="VAI32" s="41"/>
      <c r="VAJ32" s="41"/>
      <c r="VAK32" s="41"/>
      <c r="VAL32" s="41"/>
      <c r="VAM32" s="41"/>
      <c r="VAN32" s="41"/>
      <c r="VAO32" s="41"/>
      <c r="VAP32" s="41"/>
      <c r="VAQ32" s="41"/>
      <c r="VAR32" s="41"/>
      <c r="VAS32" s="41"/>
      <c r="VAT32" s="41"/>
      <c r="VAU32" s="41"/>
      <c r="VAV32" s="41"/>
      <c r="VAW32" s="41"/>
      <c r="VAX32" s="41"/>
      <c r="VAY32" s="41"/>
      <c r="VAZ32" s="41"/>
      <c r="VBA32" s="41"/>
      <c r="VBB32" s="41"/>
      <c r="VBC32" s="41"/>
      <c r="VBD32" s="41"/>
      <c r="VBE32" s="41"/>
      <c r="VBF32" s="41"/>
      <c r="VBG32" s="41"/>
      <c r="VBH32" s="41"/>
      <c r="VBI32" s="41"/>
      <c r="VBJ32" s="41"/>
      <c r="VBK32" s="41"/>
      <c r="VBL32" s="41"/>
      <c r="VBM32" s="41"/>
      <c r="VBN32" s="41"/>
      <c r="VBO32" s="41"/>
      <c r="VBP32" s="41"/>
      <c r="VBQ32" s="41"/>
      <c r="VBR32" s="41"/>
      <c r="VBS32" s="41"/>
      <c r="VBT32" s="41"/>
      <c r="VBU32" s="41"/>
      <c r="VBV32" s="41"/>
      <c r="VBW32" s="41"/>
      <c r="VBX32" s="41"/>
      <c r="VBY32" s="41"/>
      <c r="VBZ32" s="41"/>
      <c r="VCA32" s="41"/>
      <c r="VCB32" s="41"/>
      <c r="VCC32" s="41"/>
      <c r="VCD32" s="41"/>
      <c r="VCE32" s="41"/>
      <c r="VCF32" s="41"/>
      <c r="VCG32" s="41"/>
      <c r="VCH32" s="41"/>
      <c r="VCI32" s="41"/>
      <c r="VCJ32" s="41"/>
      <c r="VCK32" s="41"/>
      <c r="VCL32" s="41"/>
      <c r="VCM32" s="41"/>
      <c r="VCN32" s="41"/>
      <c r="VCO32" s="41"/>
      <c r="VCP32" s="41"/>
      <c r="VCQ32" s="41"/>
      <c r="VCR32" s="41"/>
      <c r="VCS32" s="41"/>
      <c r="VCT32" s="41"/>
      <c r="VCU32" s="41"/>
      <c r="VCV32" s="41"/>
      <c r="VCW32" s="41"/>
      <c r="VCX32" s="41"/>
      <c r="VCY32" s="41"/>
      <c r="VCZ32" s="41"/>
      <c r="VDA32" s="41"/>
      <c r="VDB32" s="41"/>
      <c r="VDC32" s="41"/>
      <c r="VDD32" s="41"/>
      <c r="VDE32" s="41"/>
      <c r="VDF32" s="41"/>
      <c r="VDG32" s="41"/>
      <c r="VDH32" s="41"/>
      <c r="VDI32" s="41"/>
      <c r="VDJ32" s="41"/>
      <c r="VDK32" s="41"/>
      <c r="VDL32" s="41"/>
      <c r="VDM32" s="41"/>
      <c r="VDN32" s="41"/>
      <c r="VDO32" s="41"/>
      <c r="VDP32" s="41"/>
      <c r="VDQ32" s="41"/>
      <c r="VDR32" s="41"/>
      <c r="VDS32" s="41"/>
      <c r="VDT32" s="41"/>
      <c r="VDU32" s="41"/>
      <c r="VDV32" s="41"/>
      <c r="VDW32" s="41"/>
      <c r="VDX32" s="41"/>
      <c r="VDY32" s="41"/>
      <c r="VDZ32" s="41"/>
      <c r="VEA32" s="41"/>
      <c r="VEB32" s="41"/>
      <c r="VEC32" s="41"/>
      <c r="VED32" s="41"/>
      <c r="VEE32" s="41"/>
      <c r="VEF32" s="41"/>
      <c r="VEG32" s="41"/>
      <c r="VEH32" s="41"/>
      <c r="VEI32" s="41"/>
      <c r="VEJ32" s="41"/>
      <c r="VEK32" s="41"/>
      <c r="VEL32" s="41"/>
      <c r="VEM32" s="41"/>
      <c r="VEN32" s="41"/>
      <c r="VEO32" s="41"/>
      <c r="VEP32" s="41"/>
      <c r="VEQ32" s="41"/>
      <c r="VER32" s="41"/>
      <c r="VES32" s="41"/>
      <c r="VET32" s="41"/>
      <c r="VEU32" s="41"/>
      <c r="VEV32" s="41"/>
      <c r="VEW32" s="41"/>
      <c r="VEX32" s="41"/>
      <c r="VEY32" s="41"/>
      <c r="VEZ32" s="41"/>
      <c r="VFA32" s="41"/>
      <c r="VFB32" s="41"/>
      <c r="VFC32" s="41"/>
      <c r="VFD32" s="41"/>
      <c r="VFE32" s="41"/>
      <c r="VFF32" s="41"/>
      <c r="VFG32" s="41"/>
      <c r="VFH32" s="41"/>
      <c r="VFI32" s="41"/>
      <c r="VFJ32" s="41"/>
      <c r="VFK32" s="41"/>
      <c r="VFL32" s="41"/>
      <c r="VFM32" s="41"/>
      <c r="VFN32" s="41"/>
      <c r="VFO32" s="41"/>
      <c r="VFP32" s="41"/>
      <c r="VFQ32" s="41"/>
      <c r="VFR32" s="41"/>
      <c r="VFS32" s="41"/>
      <c r="VFT32" s="41"/>
      <c r="VFU32" s="41"/>
      <c r="VFV32" s="41"/>
      <c r="VFW32" s="41"/>
      <c r="VFX32" s="41"/>
      <c r="VFY32" s="41"/>
      <c r="VFZ32" s="41"/>
      <c r="VGA32" s="41"/>
      <c r="VGB32" s="41"/>
      <c r="VGC32" s="41"/>
      <c r="VGD32" s="41"/>
      <c r="VGE32" s="41"/>
      <c r="VGF32" s="41"/>
      <c r="VGG32" s="41"/>
      <c r="VGH32" s="41"/>
      <c r="VGI32" s="41"/>
      <c r="VGJ32" s="41"/>
      <c r="VGK32" s="41"/>
      <c r="VGL32" s="41"/>
      <c r="VGM32" s="41"/>
      <c r="VGN32" s="41"/>
      <c r="VGO32" s="41"/>
      <c r="VGP32" s="41"/>
      <c r="VGQ32" s="41"/>
      <c r="VGR32" s="41"/>
      <c r="VGS32" s="41"/>
      <c r="VGT32" s="41"/>
      <c r="VGU32" s="41"/>
      <c r="VGV32" s="41"/>
      <c r="VGW32" s="41"/>
      <c r="VGX32" s="41"/>
      <c r="VGY32" s="41"/>
      <c r="VGZ32" s="41"/>
      <c r="VHA32" s="41"/>
      <c r="VHB32" s="41"/>
      <c r="VHC32" s="41"/>
      <c r="VHD32" s="41"/>
      <c r="VHE32" s="41"/>
      <c r="VHF32" s="41"/>
      <c r="VHG32" s="41"/>
      <c r="VHH32" s="41"/>
      <c r="VHI32" s="41"/>
      <c r="VHJ32" s="41"/>
      <c r="VHK32" s="41"/>
      <c r="VHL32" s="41"/>
      <c r="VHM32" s="41"/>
      <c r="VHN32" s="41"/>
      <c r="VHO32" s="41"/>
      <c r="VHP32" s="41"/>
      <c r="VHQ32" s="41"/>
      <c r="VHR32" s="41"/>
      <c r="VHS32" s="41"/>
      <c r="VHT32" s="41"/>
      <c r="VHU32" s="41"/>
      <c r="VHV32" s="41"/>
      <c r="VHW32" s="41"/>
      <c r="VHX32" s="41"/>
      <c r="VHY32" s="41"/>
      <c r="VHZ32" s="41"/>
      <c r="VIA32" s="41"/>
      <c r="VIB32" s="41"/>
      <c r="VIC32" s="41"/>
      <c r="VID32" s="41"/>
      <c r="VIE32" s="41"/>
      <c r="VIF32" s="41"/>
      <c r="VIG32" s="41"/>
      <c r="VIH32" s="41"/>
      <c r="VII32" s="41"/>
      <c r="VIJ32" s="41"/>
      <c r="VIK32" s="41"/>
      <c r="VIL32" s="41"/>
      <c r="VIM32" s="41"/>
      <c r="VIN32" s="41"/>
      <c r="VIO32" s="41"/>
      <c r="VIP32" s="41"/>
      <c r="VIQ32" s="41"/>
      <c r="VIR32" s="41"/>
      <c r="VIS32" s="41"/>
      <c r="VIT32" s="41"/>
      <c r="VIU32" s="41"/>
      <c r="VIV32" s="41"/>
      <c r="VIW32" s="41"/>
      <c r="VIX32" s="41"/>
      <c r="VIY32" s="41"/>
      <c r="VIZ32" s="41"/>
      <c r="VJA32" s="41"/>
      <c r="VJB32" s="41"/>
      <c r="VJC32" s="41"/>
      <c r="VJD32" s="41"/>
      <c r="VJE32" s="41"/>
      <c r="VJF32" s="41"/>
      <c r="VJG32" s="41"/>
      <c r="VJH32" s="41"/>
      <c r="VJI32" s="41"/>
      <c r="VJJ32" s="41"/>
      <c r="VJK32" s="41"/>
      <c r="VJL32" s="41"/>
      <c r="VJM32" s="41"/>
      <c r="VJN32" s="41"/>
      <c r="VJO32" s="41"/>
      <c r="VJP32" s="41"/>
      <c r="VJQ32" s="41"/>
      <c r="VJR32" s="41"/>
      <c r="VJS32" s="41"/>
      <c r="VJT32" s="41"/>
      <c r="VJU32" s="41"/>
      <c r="VJV32" s="41"/>
      <c r="VJW32" s="41"/>
      <c r="VJX32" s="41"/>
      <c r="VJY32" s="41"/>
      <c r="VJZ32" s="41"/>
      <c r="VKA32" s="41"/>
      <c r="VKB32" s="41"/>
      <c r="VKC32" s="41"/>
      <c r="VKD32" s="41"/>
      <c r="VKE32" s="41"/>
      <c r="VKF32" s="41"/>
      <c r="VKG32" s="41"/>
      <c r="VKH32" s="41"/>
      <c r="VKI32" s="41"/>
      <c r="VKJ32" s="41"/>
      <c r="VKK32" s="41"/>
      <c r="VKL32" s="41"/>
      <c r="VKM32" s="41"/>
      <c r="VKN32" s="41"/>
      <c r="VKO32" s="41"/>
      <c r="VKP32" s="41"/>
      <c r="VKQ32" s="41"/>
      <c r="VKR32" s="41"/>
      <c r="VKS32" s="41"/>
      <c r="VKT32" s="41"/>
      <c r="VKU32" s="41"/>
      <c r="VKV32" s="41"/>
      <c r="VKW32" s="41"/>
      <c r="VKX32" s="41"/>
      <c r="VKY32" s="41"/>
      <c r="VKZ32" s="41"/>
      <c r="VLA32" s="41"/>
      <c r="VLB32" s="41"/>
      <c r="VLC32" s="41"/>
      <c r="VLD32" s="41"/>
      <c r="VLE32" s="41"/>
      <c r="VLF32" s="41"/>
      <c r="VLG32" s="41"/>
      <c r="VLH32" s="41"/>
      <c r="VLI32" s="41"/>
      <c r="VLJ32" s="41"/>
      <c r="VLK32" s="41"/>
      <c r="VLL32" s="41"/>
      <c r="VLM32" s="41"/>
      <c r="VLN32" s="41"/>
      <c r="VLO32" s="41"/>
      <c r="VLP32" s="41"/>
      <c r="VLQ32" s="41"/>
      <c r="VLR32" s="41"/>
      <c r="VLS32" s="41"/>
      <c r="VLT32" s="41"/>
      <c r="VLU32" s="41"/>
      <c r="VLV32" s="41"/>
      <c r="VLW32" s="41"/>
      <c r="VLX32" s="41"/>
      <c r="VLY32" s="41"/>
      <c r="VLZ32" s="41"/>
      <c r="VMA32" s="41"/>
      <c r="VMB32" s="41"/>
      <c r="VMC32" s="41"/>
      <c r="VMD32" s="41"/>
      <c r="VME32" s="41"/>
      <c r="VMF32" s="41"/>
      <c r="VMG32" s="41"/>
      <c r="VMH32" s="41"/>
      <c r="VMI32" s="41"/>
      <c r="VMJ32" s="41"/>
      <c r="VMK32" s="41"/>
      <c r="VML32" s="41"/>
      <c r="VMM32" s="41"/>
      <c r="VMN32" s="41"/>
      <c r="VMO32" s="41"/>
      <c r="VMP32" s="41"/>
      <c r="VMQ32" s="41"/>
      <c r="VMR32" s="41"/>
      <c r="VMS32" s="41"/>
      <c r="VMT32" s="41"/>
      <c r="VMU32" s="41"/>
      <c r="VMV32" s="41"/>
      <c r="VMW32" s="41"/>
      <c r="VMX32" s="41"/>
      <c r="VMY32" s="41"/>
      <c r="VMZ32" s="41"/>
      <c r="VNA32" s="41"/>
      <c r="VNB32" s="41"/>
      <c r="VNC32" s="41"/>
      <c r="VND32" s="41"/>
      <c r="VNE32" s="41"/>
      <c r="VNF32" s="41"/>
      <c r="VNG32" s="41"/>
      <c r="VNH32" s="41"/>
      <c r="VNI32" s="41"/>
      <c r="VNJ32" s="41"/>
      <c r="VNK32" s="41"/>
      <c r="VNL32" s="41"/>
      <c r="VNM32" s="41"/>
      <c r="VNN32" s="41"/>
      <c r="VNO32" s="41"/>
      <c r="VNP32" s="41"/>
      <c r="VNQ32" s="41"/>
      <c r="VNR32" s="41"/>
      <c r="VNS32" s="41"/>
      <c r="VNT32" s="41"/>
      <c r="VNU32" s="41"/>
      <c r="VNV32" s="41"/>
      <c r="VNW32" s="41"/>
      <c r="VNX32" s="41"/>
      <c r="VNY32" s="41"/>
      <c r="VNZ32" s="41"/>
      <c r="VOA32" s="41"/>
      <c r="VOB32" s="41"/>
      <c r="VOC32" s="41"/>
      <c r="VOD32" s="41"/>
      <c r="VOE32" s="41"/>
      <c r="VOF32" s="41"/>
      <c r="VOG32" s="41"/>
      <c r="VOH32" s="41"/>
      <c r="VOI32" s="41"/>
      <c r="VOJ32" s="41"/>
      <c r="VOK32" s="41"/>
      <c r="VOL32" s="41"/>
      <c r="VOM32" s="41"/>
      <c r="VON32" s="41"/>
      <c r="VOO32" s="41"/>
      <c r="VOP32" s="41"/>
      <c r="VOQ32" s="41"/>
      <c r="VOR32" s="41"/>
      <c r="VOS32" s="41"/>
      <c r="VOT32" s="41"/>
      <c r="VOU32" s="41"/>
      <c r="VOV32" s="41"/>
      <c r="VOW32" s="41"/>
      <c r="VOX32" s="41"/>
      <c r="VOY32" s="41"/>
      <c r="VOZ32" s="41"/>
      <c r="VPA32" s="41"/>
      <c r="VPB32" s="41"/>
      <c r="VPC32" s="41"/>
      <c r="VPD32" s="41"/>
      <c r="VPE32" s="41"/>
      <c r="VPF32" s="41"/>
      <c r="VPG32" s="41"/>
      <c r="VPH32" s="41"/>
      <c r="VPI32" s="41"/>
      <c r="VPJ32" s="41"/>
      <c r="VPK32" s="41"/>
      <c r="VPL32" s="41"/>
      <c r="VPM32" s="41"/>
      <c r="VPN32" s="41"/>
      <c r="VPO32" s="41"/>
      <c r="VPP32" s="41"/>
      <c r="VPQ32" s="41"/>
      <c r="VPR32" s="41"/>
      <c r="VPS32" s="41"/>
      <c r="VPT32" s="41"/>
      <c r="VPU32" s="41"/>
      <c r="VPV32" s="41"/>
      <c r="VPW32" s="41"/>
      <c r="VPX32" s="41"/>
      <c r="VPY32" s="41"/>
      <c r="VPZ32" s="41"/>
      <c r="VQA32" s="41"/>
      <c r="VQB32" s="41"/>
      <c r="VQC32" s="41"/>
      <c r="VQD32" s="41"/>
      <c r="VQE32" s="41"/>
      <c r="VQF32" s="41"/>
      <c r="VQG32" s="41"/>
      <c r="VQH32" s="41"/>
      <c r="VQI32" s="41"/>
      <c r="VQJ32" s="41"/>
      <c r="VQK32" s="41"/>
      <c r="VQL32" s="41"/>
      <c r="VQM32" s="41"/>
      <c r="VQN32" s="41"/>
      <c r="VQO32" s="41"/>
      <c r="VQP32" s="41"/>
      <c r="VQQ32" s="41"/>
      <c r="VQR32" s="41"/>
      <c r="VQS32" s="41"/>
      <c r="VQT32" s="41"/>
      <c r="VQU32" s="41"/>
      <c r="VQV32" s="41"/>
      <c r="VQW32" s="41"/>
      <c r="VQX32" s="41"/>
      <c r="VQY32" s="41"/>
      <c r="VQZ32" s="41"/>
      <c r="VRA32" s="41"/>
      <c r="VRB32" s="41"/>
      <c r="VRC32" s="41"/>
      <c r="VRD32" s="41"/>
      <c r="VRE32" s="41"/>
      <c r="VRF32" s="41"/>
      <c r="VRG32" s="41"/>
      <c r="VRH32" s="41"/>
      <c r="VRI32" s="41"/>
      <c r="VRJ32" s="41"/>
      <c r="VRK32" s="41"/>
      <c r="VRL32" s="41"/>
      <c r="VRM32" s="41"/>
      <c r="VRN32" s="41"/>
      <c r="VRO32" s="41"/>
      <c r="VRP32" s="41"/>
      <c r="VRQ32" s="41"/>
      <c r="VRR32" s="41"/>
      <c r="VRS32" s="41"/>
      <c r="VRT32" s="41"/>
      <c r="VRU32" s="41"/>
      <c r="VRV32" s="41"/>
      <c r="VRW32" s="41"/>
      <c r="VRX32" s="41"/>
      <c r="VRY32" s="41"/>
      <c r="VRZ32" s="41"/>
      <c r="VSA32" s="41"/>
      <c r="VSB32" s="41"/>
      <c r="VSC32" s="41"/>
      <c r="VSD32" s="41"/>
      <c r="VSE32" s="41"/>
      <c r="VSF32" s="41"/>
      <c r="VSG32" s="41"/>
      <c r="VSH32" s="41"/>
      <c r="VSI32" s="41"/>
      <c r="VSJ32" s="41"/>
      <c r="VSK32" s="41"/>
      <c r="VSL32" s="41"/>
      <c r="VSM32" s="41"/>
      <c r="VSN32" s="41"/>
      <c r="VSO32" s="41"/>
      <c r="VSP32" s="41"/>
      <c r="VSQ32" s="41"/>
      <c r="VSR32" s="41"/>
      <c r="VSS32" s="41"/>
      <c r="VST32" s="41"/>
      <c r="VSU32" s="41"/>
      <c r="VSV32" s="41"/>
      <c r="VSW32" s="41"/>
      <c r="VSX32" s="41"/>
      <c r="VSY32" s="41"/>
      <c r="VSZ32" s="41"/>
      <c r="VTA32" s="41"/>
      <c r="VTB32" s="41"/>
      <c r="VTC32" s="41"/>
      <c r="VTD32" s="41"/>
      <c r="VTE32" s="41"/>
      <c r="VTF32" s="41"/>
      <c r="VTG32" s="41"/>
      <c r="VTH32" s="41"/>
      <c r="VTI32" s="41"/>
      <c r="VTJ32" s="41"/>
      <c r="VTK32" s="41"/>
      <c r="VTL32" s="41"/>
      <c r="VTM32" s="41"/>
      <c r="VTN32" s="41"/>
      <c r="VTO32" s="41"/>
      <c r="VTP32" s="41"/>
      <c r="VTQ32" s="41"/>
      <c r="VTR32" s="41"/>
      <c r="VTS32" s="41"/>
      <c r="VTT32" s="41"/>
      <c r="VTU32" s="41"/>
      <c r="VTV32" s="41"/>
      <c r="VTW32" s="41"/>
      <c r="VTX32" s="41"/>
      <c r="VTY32" s="41"/>
      <c r="VTZ32" s="41"/>
      <c r="VUA32" s="41"/>
      <c r="VUB32" s="41"/>
      <c r="VUC32" s="41"/>
      <c r="VUD32" s="41"/>
      <c r="VUE32" s="41"/>
      <c r="VUF32" s="41"/>
      <c r="VUG32" s="41"/>
      <c r="VUH32" s="41"/>
      <c r="VUI32" s="41"/>
      <c r="VUJ32" s="41"/>
      <c r="VUK32" s="41"/>
      <c r="VUL32" s="41"/>
      <c r="VUM32" s="41"/>
      <c r="VUN32" s="41"/>
      <c r="VUO32" s="41"/>
      <c r="VUP32" s="41"/>
      <c r="VUQ32" s="41"/>
      <c r="VUR32" s="41"/>
      <c r="VUS32" s="41"/>
      <c r="VUT32" s="41"/>
      <c r="VUU32" s="41"/>
      <c r="VUV32" s="41"/>
      <c r="VUW32" s="41"/>
      <c r="VUX32" s="41"/>
      <c r="VUY32" s="41"/>
      <c r="VUZ32" s="41"/>
      <c r="VVA32" s="41"/>
      <c r="VVB32" s="41"/>
      <c r="VVC32" s="41"/>
      <c r="VVD32" s="41"/>
      <c r="VVE32" s="41"/>
      <c r="VVF32" s="41"/>
      <c r="VVG32" s="41"/>
      <c r="VVH32" s="41"/>
      <c r="VVI32" s="41"/>
      <c r="VVJ32" s="41"/>
      <c r="VVK32" s="41"/>
      <c r="VVL32" s="41"/>
      <c r="VVM32" s="41"/>
      <c r="VVN32" s="41"/>
      <c r="VVO32" s="41"/>
      <c r="VVP32" s="41"/>
      <c r="VVQ32" s="41"/>
      <c r="VVR32" s="41"/>
      <c r="VVS32" s="41"/>
      <c r="VVT32" s="41"/>
      <c r="VVU32" s="41"/>
      <c r="VVV32" s="41"/>
      <c r="VVW32" s="41"/>
      <c r="VVX32" s="41"/>
      <c r="VVY32" s="41"/>
      <c r="VVZ32" s="41"/>
      <c r="VWA32" s="41"/>
      <c r="VWB32" s="41"/>
      <c r="VWC32" s="41"/>
      <c r="VWD32" s="41"/>
      <c r="VWE32" s="41"/>
      <c r="VWF32" s="41"/>
      <c r="VWG32" s="41"/>
      <c r="VWH32" s="41"/>
      <c r="VWI32" s="41"/>
      <c r="VWJ32" s="41"/>
      <c r="VWK32" s="41"/>
      <c r="VWL32" s="41"/>
      <c r="VWM32" s="41"/>
      <c r="VWN32" s="41"/>
      <c r="VWO32" s="41"/>
      <c r="VWP32" s="41"/>
      <c r="VWQ32" s="41"/>
      <c r="VWR32" s="41"/>
      <c r="VWS32" s="41"/>
      <c r="VWT32" s="41"/>
      <c r="VWU32" s="41"/>
      <c r="VWV32" s="41"/>
      <c r="VWW32" s="41"/>
      <c r="VWX32" s="41"/>
      <c r="VWY32" s="41"/>
      <c r="VWZ32" s="41"/>
      <c r="VXA32" s="41"/>
      <c r="VXB32" s="41"/>
      <c r="VXC32" s="41"/>
      <c r="VXD32" s="41"/>
      <c r="VXE32" s="41"/>
      <c r="VXF32" s="41"/>
      <c r="VXG32" s="41"/>
      <c r="VXH32" s="41"/>
      <c r="VXI32" s="41"/>
      <c r="VXJ32" s="41"/>
      <c r="VXK32" s="41"/>
      <c r="VXL32" s="41"/>
      <c r="VXM32" s="41"/>
      <c r="VXN32" s="41"/>
      <c r="VXO32" s="41"/>
      <c r="VXP32" s="41"/>
      <c r="VXQ32" s="41"/>
      <c r="VXR32" s="41"/>
      <c r="VXS32" s="41"/>
      <c r="VXT32" s="41"/>
      <c r="VXU32" s="41"/>
      <c r="VXV32" s="41"/>
      <c r="VXW32" s="41"/>
      <c r="VXX32" s="41"/>
      <c r="VXY32" s="41"/>
      <c r="VXZ32" s="41"/>
      <c r="VYA32" s="41"/>
      <c r="VYB32" s="41"/>
      <c r="VYC32" s="41"/>
      <c r="VYD32" s="41"/>
      <c r="VYE32" s="41"/>
      <c r="VYF32" s="41"/>
      <c r="VYG32" s="41"/>
      <c r="VYH32" s="41"/>
      <c r="VYI32" s="41"/>
      <c r="VYJ32" s="41"/>
      <c r="VYK32" s="41"/>
      <c r="VYL32" s="41"/>
      <c r="VYM32" s="41"/>
      <c r="VYN32" s="41"/>
      <c r="VYO32" s="41"/>
      <c r="VYP32" s="41"/>
      <c r="VYQ32" s="41"/>
      <c r="VYR32" s="41"/>
      <c r="VYS32" s="41"/>
      <c r="VYT32" s="41"/>
      <c r="VYU32" s="41"/>
      <c r="VYV32" s="41"/>
      <c r="VYW32" s="41"/>
      <c r="VYX32" s="41"/>
      <c r="VYY32" s="41"/>
      <c r="VYZ32" s="41"/>
      <c r="VZA32" s="41"/>
      <c r="VZB32" s="41"/>
      <c r="VZC32" s="41"/>
      <c r="VZD32" s="41"/>
      <c r="VZE32" s="41"/>
      <c r="VZF32" s="41"/>
      <c r="VZG32" s="41"/>
      <c r="VZH32" s="41"/>
      <c r="VZI32" s="41"/>
      <c r="VZJ32" s="41"/>
      <c r="VZK32" s="41"/>
      <c r="VZL32" s="41"/>
      <c r="VZM32" s="41"/>
      <c r="VZN32" s="41"/>
      <c r="VZO32" s="41"/>
      <c r="VZP32" s="41"/>
      <c r="VZQ32" s="41"/>
      <c r="VZR32" s="41"/>
      <c r="VZS32" s="41"/>
      <c r="VZT32" s="41"/>
      <c r="VZU32" s="41"/>
      <c r="VZV32" s="41"/>
      <c r="VZW32" s="41"/>
      <c r="VZX32" s="41"/>
      <c r="VZY32" s="41"/>
      <c r="VZZ32" s="41"/>
      <c r="WAA32" s="41"/>
      <c r="WAB32" s="41"/>
      <c r="WAC32" s="41"/>
      <c r="WAD32" s="41"/>
      <c r="WAE32" s="41"/>
      <c r="WAF32" s="41"/>
      <c r="WAG32" s="41"/>
      <c r="WAH32" s="41"/>
      <c r="WAI32" s="41"/>
      <c r="WAJ32" s="41"/>
      <c r="WAK32" s="41"/>
      <c r="WAL32" s="41"/>
      <c r="WAM32" s="41"/>
      <c r="WAN32" s="41"/>
      <c r="WAO32" s="41"/>
      <c r="WAP32" s="41"/>
      <c r="WAQ32" s="41"/>
      <c r="WAR32" s="41"/>
      <c r="WAS32" s="41"/>
      <c r="WAT32" s="41"/>
      <c r="WAU32" s="41"/>
      <c r="WAV32" s="41"/>
      <c r="WAW32" s="41"/>
      <c r="WAX32" s="41"/>
      <c r="WAY32" s="41"/>
      <c r="WAZ32" s="41"/>
      <c r="WBA32" s="41"/>
      <c r="WBB32" s="41"/>
      <c r="WBC32" s="41"/>
      <c r="WBD32" s="41"/>
      <c r="WBE32" s="41"/>
      <c r="WBF32" s="41"/>
      <c r="WBG32" s="41"/>
      <c r="WBH32" s="41"/>
      <c r="WBI32" s="41"/>
      <c r="WBJ32" s="41"/>
      <c r="WBK32" s="41"/>
      <c r="WBL32" s="41"/>
      <c r="WBM32" s="41"/>
      <c r="WBN32" s="41"/>
      <c r="WBO32" s="41"/>
      <c r="WBP32" s="41"/>
      <c r="WBQ32" s="41"/>
      <c r="WBR32" s="41"/>
      <c r="WBS32" s="41"/>
      <c r="WBT32" s="41"/>
      <c r="WBU32" s="41"/>
      <c r="WBV32" s="41"/>
      <c r="WBW32" s="41"/>
      <c r="WBX32" s="41"/>
      <c r="WBY32" s="41"/>
      <c r="WBZ32" s="41"/>
      <c r="WCA32" s="41"/>
      <c r="WCB32" s="41"/>
      <c r="WCC32" s="41"/>
      <c r="WCD32" s="41"/>
      <c r="WCE32" s="41"/>
      <c r="WCF32" s="41"/>
      <c r="WCG32" s="41"/>
      <c r="WCH32" s="41"/>
      <c r="WCI32" s="41"/>
      <c r="WCJ32" s="41"/>
      <c r="WCK32" s="41"/>
      <c r="WCL32" s="41"/>
      <c r="WCM32" s="41"/>
      <c r="WCN32" s="41"/>
      <c r="WCO32" s="41"/>
      <c r="WCP32" s="41"/>
      <c r="WCQ32" s="41"/>
      <c r="WCR32" s="41"/>
      <c r="WCS32" s="41"/>
      <c r="WCT32" s="41"/>
      <c r="WCU32" s="41"/>
      <c r="WCV32" s="41"/>
      <c r="WCW32" s="41"/>
      <c r="WCX32" s="41"/>
      <c r="WCY32" s="41"/>
      <c r="WCZ32" s="41"/>
      <c r="WDA32" s="41"/>
      <c r="WDB32" s="41"/>
      <c r="WDC32" s="41"/>
      <c r="WDD32" s="41"/>
      <c r="WDE32" s="41"/>
      <c r="WDF32" s="41"/>
      <c r="WDG32" s="41"/>
      <c r="WDH32" s="41"/>
      <c r="WDI32" s="41"/>
      <c r="WDJ32" s="41"/>
      <c r="WDK32" s="41"/>
      <c r="WDL32" s="41"/>
      <c r="WDM32" s="41"/>
      <c r="WDN32" s="41"/>
      <c r="WDO32" s="41"/>
      <c r="WDP32" s="41"/>
      <c r="WDQ32" s="41"/>
      <c r="WDR32" s="41"/>
      <c r="WDS32" s="41"/>
      <c r="WDT32" s="41"/>
      <c r="WDU32" s="41"/>
      <c r="WDV32" s="41"/>
      <c r="WDW32" s="41"/>
      <c r="WDX32" s="41"/>
      <c r="WDY32" s="41"/>
      <c r="WDZ32" s="41"/>
      <c r="WEA32" s="41"/>
      <c r="WEB32" s="41"/>
      <c r="WEC32" s="41"/>
      <c r="WED32" s="41"/>
      <c r="WEE32" s="41"/>
      <c r="WEF32" s="41"/>
      <c r="WEG32" s="41"/>
      <c r="WEH32" s="41"/>
      <c r="WEI32" s="41"/>
      <c r="WEJ32" s="41"/>
      <c r="WEK32" s="41"/>
      <c r="WEL32" s="41"/>
      <c r="WEM32" s="41"/>
      <c r="WEN32" s="41"/>
      <c r="WEO32" s="41"/>
      <c r="WEP32" s="41"/>
      <c r="WEQ32" s="41"/>
      <c r="WER32" s="41"/>
      <c r="WES32" s="41"/>
      <c r="WET32" s="41"/>
      <c r="WEU32" s="41"/>
      <c r="WEV32" s="41"/>
      <c r="WEW32" s="41"/>
      <c r="WEX32" s="41"/>
      <c r="WEY32" s="41"/>
      <c r="WEZ32" s="41"/>
      <c r="WFA32" s="41"/>
      <c r="WFB32" s="41"/>
      <c r="WFC32" s="41"/>
      <c r="WFD32" s="41"/>
      <c r="WFE32" s="41"/>
      <c r="WFF32" s="41"/>
      <c r="WFG32" s="41"/>
      <c r="WFH32" s="41"/>
      <c r="WFI32" s="41"/>
      <c r="WFJ32" s="41"/>
      <c r="WFK32" s="41"/>
      <c r="WFL32" s="41"/>
      <c r="WFM32" s="41"/>
      <c r="WFN32" s="41"/>
      <c r="WFO32" s="41"/>
      <c r="WFP32" s="41"/>
      <c r="WFQ32" s="41"/>
      <c r="WFR32" s="41"/>
      <c r="WFS32" s="41"/>
      <c r="WFT32" s="41"/>
      <c r="WFU32" s="41"/>
      <c r="WFV32" s="41"/>
      <c r="WFW32" s="41"/>
      <c r="WFX32" s="41"/>
      <c r="WFY32" s="41"/>
      <c r="WFZ32" s="41"/>
      <c r="WGA32" s="41"/>
      <c r="WGB32" s="41"/>
      <c r="WGC32" s="41"/>
      <c r="WGD32" s="41"/>
      <c r="WGE32" s="41"/>
      <c r="WGF32" s="41"/>
      <c r="WGG32" s="41"/>
      <c r="WGH32" s="41"/>
      <c r="WGI32" s="41"/>
      <c r="WGJ32" s="41"/>
      <c r="WGK32" s="41"/>
      <c r="WGL32" s="41"/>
      <c r="WGM32" s="41"/>
      <c r="WGN32" s="41"/>
      <c r="WGO32" s="41"/>
      <c r="WGP32" s="41"/>
      <c r="WGQ32" s="41"/>
      <c r="WGR32" s="41"/>
      <c r="WGS32" s="41"/>
      <c r="WGT32" s="41"/>
      <c r="WGU32" s="41"/>
      <c r="WGV32" s="41"/>
      <c r="WGW32" s="41"/>
      <c r="WGX32" s="41"/>
      <c r="WGY32" s="41"/>
      <c r="WGZ32" s="41"/>
      <c r="WHA32" s="41"/>
      <c r="WHB32" s="41"/>
      <c r="WHC32" s="41"/>
      <c r="WHD32" s="41"/>
      <c r="WHE32" s="41"/>
      <c r="WHF32" s="41"/>
      <c r="WHG32" s="41"/>
      <c r="WHH32" s="41"/>
      <c r="WHI32" s="41"/>
      <c r="WHJ32" s="41"/>
      <c r="WHK32" s="41"/>
      <c r="WHL32" s="41"/>
      <c r="WHM32" s="41"/>
      <c r="WHN32" s="41"/>
      <c r="WHO32" s="41"/>
      <c r="WHP32" s="41"/>
      <c r="WHQ32" s="41"/>
      <c r="WHR32" s="41"/>
      <c r="WHS32" s="41"/>
      <c r="WHT32" s="41"/>
      <c r="WHU32" s="41"/>
      <c r="WHV32" s="41"/>
      <c r="WHW32" s="41"/>
      <c r="WHX32" s="41"/>
      <c r="WHY32" s="41"/>
      <c r="WHZ32" s="41"/>
      <c r="WIA32" s="41"/>
      <c r="WIB32" s="41"/>
      <c r="WIC32" s="41"/>
      <c r="WID32" s="41"/>
      <c r="WIE32" s="41"/>
      <c r="WIF32" s="41"/>
      <c r="WIG32" s="41"/>
      <c r="WIH32" s="41"/>
      <c r="WII32" s="41"/>
      <c r="WIJ32" s="41"/>
      <c r="WIK32" s="41"/>
      <c r="WIL32" s="41"/>
      <c r="WIM32" s="41"/>
      <c r="WIN32" s="41"/>
      <c r="WIO32" s="41"/>
      <c r="WIP32" s="41"/>
      <c r="WIQ32" s="41"/>
      <c r="WIR32" s="41"/>
      <c r="WIS32" s="41"/>
      <c r="WIT32" s="41"/>
      <c r="WIU32" s="41"/>
      <c r="WIV32" s="41"/>
      <c r="WIW32" s="41"/>
      <c r="WIX32" s="41"/>
      <c r="WIY32" s="41"/>
      <c r="WIZ32" s="41"/>
      <c r="WJA32" s="41"/>
      <c r="WJB32" s="41"/>
      <c r="WJC32" s="41"/>
      <c r="WJD32" s="41"/>
      <c r="WJE32" s="41"/>
      <c r="WJF32" s="41"/>
      <c r="WJG32" s="41"/>
      <c r="WJH32" s="41"/>
      <c r="WJI32" s="41"/>
      <c r="WJJ32" s="41"/>
      <c r="WJK32" s="41"/>
      <c r="WJL32" s="41"/>
      <c r="WJM32" s="41"/>
      <c r="WJN32" s="41"/>
      <c r="WJO32" s="41"/>
      <c r="WJP32" s="41"/>
      <c r="WJQ32" s="41"/>
      <c r="WJR32" s="41"/>
      <c r="WJS32" s="41"/>
      <c r="WJT32" s="41"/>
      <c r="WJU32" s="41"/>
      <c r="WJV32" s="41"/>
      <c r="WJW32" s="41"/>
      <c r="WJX32" s="41"/>
      <c r="WJY32" s="41"/>
      <c r="WJZ32" s="41"/>
      <c r="WKA32" s="41"/>
      <c r="WKB32" s="41"/>
      <c r="WKC32" s="41"/>
      <c r="WKD32" s="41"/>
      <c r="WKE32" s="41"/>
      <c r="WKF32" s="41"/>
      <c r="WKG32" s="41"/>
      <c r="WKH32" s="41"/>
      <c r="WKI32" s="41"/>
      <c r="WKJ32" s="41"/>
      <c r="WKK32" s="41"/>
      <c r="WKL32" s="41"/>
      <c r="WKM32" s="41"/>
      <c r="WKN32" s="41"/>
      <c r="WKO32" s="41"/>
      <c r="WKP32" s="41"/>
      <c r="WKQ32" s="41"/>
      <c r="WKR32" s="41"/>
      <c r="WKS32" s="41"/>
      <c r="WKT32" s="41"/>
      <c r="WKU32" s="41"/>
      <c r="WKV32" s="41"/>
      <c r="WKW32" s="41"/>
      <c r="WKX32" s="41"/>
      <c r="WKY32" s="41"/>
      <c r="WKZ32" s="41"/>
      <c r="WLA32" s="41"/>
      <c r="WLB32" s="41"/>
      <c r="WLC32" s="41"/>
      <c r="WLD32" s="41"/>
      <c r="WLE32" s="41"/>
      <c r="WLF32" s="41"/>
      <c r="WLG32" s="41"/>
      <c r="WLH32" s="41"/>
      <c r="WLI32" s="41"/>
      <c r="WLJ32" s="41"/>
      <c r="WLK32" s="41"/>
      <c r="WLL32" s="41"/>
      <c r="WLM32" s="41"/>
      <c r="WLN32" s="41"/>
      <c r="WLO32" s="41"/>
      <c r="WLP32" s="41"/>
      <c r="WLQ32" s="41"/>
      <c r="WLR32" s="41"/>
      <c r="WLS32" s="41"/>
      <c r="WLT32" s="41"/>
      <c r="WLU32" s="41"/>
      <c r="WLV32" s="41"/>
      <c r="WLW32" s="41"/>
      <c r="WLX32" s="41"/>
      <c r="WLY32" s="41"/>
      <c r="WLZ32" s="41"/>
      <c r="WMA32" s="41"/>
      <c r="WMB32" s="41"/>
      <c r="WMC32" s="41"/>
      <c r="WMD32" s="41"/>
      <c r="WME32" s="41"/>
      <c r="WMF32" s="41"/>
      <c r="WMG32" s="41"/>
      <c r="WMH32" s="41"/>
      <c r="WMI32" s="41"/>
      <c r="WMJ32" s="41"/>
      <c r="WMK32" s="41"/>
      <c r="WML32" s="41"/>
      <c r="WMM32" s="41"/>
      <c r="WMN32" s="41"/>
      <c r="WMO32" s="41"/>
      <c r="WMP32" s="41"/>
      <c r="WMQ32" s="41"/>
      <c r="WMR32" s="41"/>
      <c r="WMS32" s="41"/>
      <c r="WMT32" s="41"/>
      <c r="WMU32" s="41"/>
      <c r="WMV32" s="41"/>
      <c r="WMW32" s="41"/>
      <c r="WMX32" s="41"/>
      <c r="WMY32" s="41"/>
      <c r="WMZ32" s="41"/>
      <c r="WNA32" s="41"/>
      <c r="WNB32" s="41"/>
      <c r="WNC32" s="41"/>
      <c r="WND32" s="41"/>
      <c r="WNE32" s="41"/>
      <c r="WNF32" s="41"/>
      <c r="WNG32" s="41"/>
      <c r="WNH32" s="41"/>
      <c r="WNI32" s="41"/>
      <c r="WNJ32" s="41"/>
      <c r="WNK32" s="41"/>
      <c r="WNL32" s="41"/>
      <c r="WNM32" s="41"/>
      <c r="WNN32" s="41"/>
      <c r="WNO32" s="41"/>
      <c r="WNP32" s="41"/>
      <c r="WNQ32" s="41"/>
      <c r="WNR32" s="41"/>
      <c r="WNS32" s="41"/>
      <c r="WNT32" s="41"/>
      <c r="WNU32" s="41"/>
      <c r="WNV32" s="41"/>
      <c r="WNW32" s="41"/>
      <c r="WNX32" s="41"/>
      <c r="WNY32" s="41"/>
      <c r="WNZ32" s="41"/>
      <c r="WOA32" s="41"/>
      <c r="WOB32" s="41"/>
      <c r="WOC32" s="41"/>
      <c r="WOD32" s="41"/>
      <c r="WOE32" s="41"/>
      <c r="WOF32" s="41"/>
      <c r="WOG32" s="41"/>
      <c r="WOH32" s="41"/>
      <c r="WOI32" s="41"/>
      <c r="WOJ32" s="41"/>
      <c r="WOK32" s="41"/>
      <c r="WOL32" s="41"/>
      <c r="WOM32" s="41"/>
      <c r="WON32" s="41"/>
      <c r="WOO32" s="41"/>
      <c r="WOP32" s="41"/>
      <c r="WOQ32" s="41"/>
      <c r="WOR32" s="41"/>
      <c r="WOS32" s="41"/>
      <c r="WOT32" s="41"/>
      <c r="WOU32" s="41"/>
      <c r="WOV32" s="41"/>
      <c r="WOW32" s="41"/>
      <c r="WOX32" s="41"/>
      <c r="WOY32" s="41"/>
      <c r="WOZ32" s="41"/>
      <c r="WPA32" s="41"/>
      <c r="WPB32" s="41"/>
      <c r="WPC32" s="41"/>
      <c r="WPD32" s="41"/>
      <c r="WPE32" s="41"/>
      <c r="WPF32" s="41"/>
      <c r="WPG32" s="41"/>
      <c r="WPH32" s="41"/>
      <c r="WPI32" s="41"/>
      <c r="WPJ32" s="41"/>
      <c r="WPK32" s="41"/>
      <c r="WPL32" s="41"/>
      <c r="WPM32" s="41"/>
      <c r="WPN32" s="41"/>
      <c r="WPO32" s="41"/>
      <c r="WPP32" s="41"/>
      <c r="WPQ32" s="41"/>
      <c r="WPR32" s="41"/>
      <c r="WPS32" s="41"/>
      <c r="WPT32" s="41"/>
      <c r="WPU32" s="41"/>
      <c r="WPV32" s="41"/>
      <c r="WPW32" s="41"/>
      <c r="WPX32" s="41"/>
      <c r="WPY32" s="41"/>
      <c r="WPZ32" s="41"/>
      <c r="WQA32" s="41"/>
      <c r="WQB32" s="41"/>
      <c r="WQC32" s="41"/>
      <c r="WQD32" s="41"/>
      <c r="WQE32" s="41"/>
      <c r="WQF32" s="41"/>
      <c r="WQG32" s="41"/>
      <c r="WQH32" s="41"/>
      <c r="WQI32" s="41"/>
      <c r="WQJ32" s="41"/>
      <c r="WQK32" s="41"/>
      <c r="WQL32" s="41"/>
      <c r="WQM32" s="41"/>
      <c r="WQN32" s="41"/>
      <c r="WQO32" s="41"/>
      <c r="WQP32" s="41"/>
      <c r="WQQ32" s="41"/>
      <c r="WQR32" s="41"/>
      <c r="WQS32" s="41"/>
      <c r="WQT32" s="41"/>
      <c r="WQU32" s="41"/>
      <c r="WQV32" s="41"/>
      <c r="WQW32" s="41"/>
      <c r="WQX32" s="41"/>
      <c r="WQY32" s="41"/>
      <c r="WQZ32" s="41"/>
      <c r="WRA32" s="41"/>
      <c r="WRB32" s="41"/>
      <c r="WRC32" s="41"/>
      <c r="WRD32" s="41"/>
      <c r="WRE32" s="41"/>
      <c r="WRF32" s="41"/>
      <c r="WRG32" s="41"/>
      <c r="WRH32" s="41"/>
      <c r="WRI32" s="41"/>
      <c r="WRJ32" s="41"/>
      <c r="WRK32" s="41"/>
      <c r="WRL32" s="41"/>
      <c r="WRM32" s="41"/>
      <c r="WRN32" s="41"/>
      <c r="WRO32" s="41"/>
      <c r="WRP32" s="41"/>
      <c r="WRQ32" s="41"/>
      <c r="WRR32" s="41"/>
      <c r="WRS32" s="41"/>
      <c r="WRT32" s="41"/>
      <c r="WRU32" s="41"/>
      <c r="WRV32" s="41"/>
      <c r="WRW32" s="41"/>
      <c r="WRX32" s="41"/>
      <c r="WRY32" s="41"/>
      <c r="WRZ32" s="41"/>
      <c r="WSA32" s="41"/>
      <c r="WSB32" s="41"/>
      <c r="WSC32" s="41"/>
      <c r="WSD32" s="41"/>
      <c r="WSE32" s="41"/>
      <c r="WSF32" s="41"/>
      <c r="WSG32" s="41"/>
      <c r="WSH32" s="41"/>
      <c r="WSI32" s="41"/>
      <c r="WSJ32" s="41"/>
      <c r="WSK32" s="41"/>
      <c r="WSL32" s="41"/>
      <c r="WSM32" s="41"/>
      <c r="WSN32" s="41"/>
      <c r="WSO32" s="41"/>
      <c r="WSP32" s="41"/>
      <c r="WSQ32" s="41"/>
      <c r="WSR32" s="41"/>
      <c r="WSS32" s="41"/>
      <c r="WST32" s="41"/>
      <c r="WSU32" s="41"/>
      <c r="WSV32" s="41"/>
      <c r="WSW32" s="41"/>
      <c r="WSX32" s="41"/>
      <c r="WSY32" s="41"/>
      <c r="WSZ32" s="41"/>
      <c r="WTA32" s="41"/>
      <c r="WTB32" s="41"/>
      <c r="WTC32" s="41"/>
      <c r="WTD32" s="41"/>
      <c r="WTE32" s="41"/>
      <c r="WTF32" s="41"/>
      <c r="WTG32" s="41"/>
      <c r="WTH32" s="41"/>
      <c r="WTI32" s="41"/>
      <c r="WTJ32" s="41"/>
      <c r="WTK32" s="41"/>
      <c r="WTL32" s="41"/>
      <c r="WTM32" s="41"/>
      <c r="WTN32" s="41"/>
      <c r="WTO32" s="41"/>
      <c r="WTP32" s="41"/>
      <c r="WTQ32" s="41"/>
      <c r="WTR32" s="41"/>
      <c r="WTS32" s="41"/>
      <c r="WTT32" s="41"/>
      <c r="WTU32" s="41"/>
      <c r="WTV32" s="41"/>
      <c r="WTW32" s="41"/>
      <c r="WTX32" s="41"/>
      <c r="WTY32" s="41"/>
      <c r="WTZ32" s="41"/>
      <c r="WUA32" s="41"/>
      <c r="WUB32" s="41"/>
      <c r="WUC32" s="41"/>
      <c r="WUD32" s="41"/>
      <c r="WUE32" s="41"/>
      <c r="WUF32" s="41"/>
      <c r="WUG32" s="41"/>
      <c r="WUH32" s="41"/>
      <c r="WUI32" s="41"/>
      <c r="WUJ32" s="41"/>
      <c r="WUK32" s="41"/>
      <c r="WUL32" s="41"/>
      <c r="WUM32" s="41"/>
      <c r="WUN32" s="41"/>
      <c r="WUO32" s="41"/>
      <c r="WUP32" s="41"/>
      <c r="WUQ32" s="41"/>
      <c r="WUR32" s="41"/>
      <c r="WUS32" s="41"/>
      <c r="WUT32" s="41"/>
      <c r="WUU32" s="41"/>
      <c r="WUV32" s="41"/>
      <c r="WUW32" s="41"/>
      <c r="WUX32" s="41"/>
      <c r="WUY32" s="41"/>
      <c r="WUZ32" s="41"/>
      <c r="WVA32" s="41"/>
      <c r="WVB32" s="41"/>
      <c r="WVC32" s="41"/>
      <c r="WVD32" s="41"/>
      <c r="WVE32" s="41"/>
      <c r="WVF32" s="41"/>
      <c r="WVG32" s="41"/>
      <c r="WVH32" s="41"/>
      <c r="WVI32" s="41"/>
      <c r="WVJ32" s="41"/>
      <c r="WVK32" s="41"/>
      <c r="WVL32" s="41"/>
      <c r="WVM32" s="41"/>
      <c r="WVN32" s="41"/>
      <c r="WVO32" s="41"/>
      <c r="WVP32" s="41"/>
      <c r="WVQ32" s="41"/>
      <c r="WVR32" s="41"/>
      <c r="WVS32" s="41"/>
      <c r="WVT32" s="41"/>
      <c r="WVU32" s="41"/>
      <c r="WVV32" s="41"/>
      <c r="WVW32" s="41"/>
      <c r="WVX32" s="41"/>
      <c r="WVY32" s="41"/>
      <c r="WVZ32" s="41"/>
      <c r="WWA32" s="41"/>
      <c r="WWB32" s="41"/>
      <c r="WWC32" s="41"/>
      <c r="WWD32" s="41"/>
      <c r="WWE32" s="41"/>
      <c r="WWF32" s="41"/>
      <c r="WWG32" s="41"/>
      <c r="WWH32" s="41"/>
      <c r="WWI32" s="41"/>
      <c r="WWJ32" s="41"/>
      <c r="WWK32" s="41"/>
      <c r="WWL32" s="41"/>
      <c r="WWM32" s="41"/>
      <c r="WWN32" s="41"/>
      <c r="WWO32" s="41"/>
      <c r="WWP32" s="41"/>
      <c r="WWQ32" s="41"/>
      <c r="WWR32" s="41"/>
      <c r="WWS32" s="41"/>
      <c r="WWT32" s="41"/>
      <c r="WWU32" s="41"/>
      <c r="WWV32" s="41"/>
      <c r="WWW32" s="41"/>
      <c r="WWX32" s="41"/>
      <c r="WWY32" s="41"/>
      <c r="WWZ32" s="41"/>
      <c r="WXA32" s="41"/>
      <c r="WXB32" s="41"/>
      <c r="WXC32" s="41"/>
      <c r="WXD32" s="41"/>
      <c r="WXE32" s="41"/>
      <c r="WXF32" s="41"/>
      <c r="WXG32" s="41"/>
      <c r="WXH32" s="41"/>
      <c r="WXI32" s="41"/>
      <c r="WXJ32" s="41"/>
      <c r="WXK32" s="41"/>
      <c r="WXL32" s="41"/>
      <c r="WXM32" s="41"/>
      <c r="WXN32" s="41"/>
      <c r="WXO32" s="41"/>
      <c r="WXP32" s="41"/>
      <c r="WXQ32" s="41"/>
      <c r="WXR32" s="41"/>
      <c r="WXS32" s="41"/>
      <c r="WXT32" s="41"/>
      <c r="WXU32" s="41"/>
      <c r="WXV32" s="41"/>
      <c r="WXW32" s="41"/>
      <c r="WXX32" s="41"/>
      <c r="WXY32" s="41"/>
      <c r="WXZ32" s="41"/>
      <c r="WYA32" s="41"/>
      <c r="WYB32" s="41"/>
      <c r="WYC32" s="41"/>
      <c r="WYD32" s="41"/>
      <c r="WYE32" s="41"/>
      <c r="WYF32" s="41"/>
      <c r="WYG32" s="41"/>
      <c r="WYH32" s="41"/>
      <c r="WYI32" s="41"/>
      <c r="WYJ32" s="41"/>
      <c r="WYK32" s="41"/>
      <c r="WYL32" s="41"/>
      <c r="WYM32" s="41"/>
      <c r="WYN32" s="41"/>
      <c r="WYO32" s="41"/>
      <c r="WYP32" s="41"/>
      <c r="WYQ32" s="41"/>
      <c r="WYR32" s="41"/>
      <c r="WYS32" s="41"/>
      <c r="WYT32" s="41"/>
      <c r="WYU32" s="41"/>
      <c r="WYV32" s="41"/>
      <c r="WYW32" s="41"/>
      <c r="WYX32" s="41"/>
      <c r="WYY32" s="41"/>
      <c r="WYZ32" s="41"/>
      <c r="WZA32" s="41"/>
      <c r="WZB32" s="41"/>
      <c r="WZC32" s="41"/>
      <c r="WZD32" s="41"/>
      <c r="WZE32" s="41"/>
      <c r="WZF32" s="41"/>
      <c r="WZG32" s="41"/>
      <c r="WZH32" s="41"/>
      <c r="WZI32" s="41"/>
      <c r="WZJ32" s="41"/>
      <c r="WZK32" s="41"/>
      <c r="WZL32" s="41"/>
      <c r="WZM32" s="41"/>
      <c r="WZN32" s="41"/>
      <c r="WZO32" s="41"/>
      <c r="WZP32" s="41"/>
      <c r="WZQ32" s="41"/>
      <c r="WZR32" s="41"/>
      <c r="WZS32" s="41"/>
      <c r="WZT32" s="41"/>
      <c r="WZU32" s="41"/>
      <c r="WZV32" s="41"/>
      <c r="WZW32" s="41"/>
      <c r="WZX32" s="41"/>
      <c r="WZY32" s="41"/>
      <c r="WZZ32" s="41"/>
      <c r="XAA32" s="41"/>
      <c r="XAB32" s="41"/>
      <c r="XAC32" s="41"/>
      <c r="XAD32" s="41"/>
      <c r="XAE32" s="41"/>
      <c r="XAF32" s="41"/>
      <c r="XAG32" s="41"/>
      <c r="XAH32" s="41"/>
      <c r="XAI32" s="41"/>
      <c r="XAJ32" s="41"/>
      <c r="XAK32" s="41"/>
      <c r="XAL32" s="41"/>
      <c r="XAM32" s="41"/>
      <c r="XAN32" s="41"/>
      <c r="XAO32" s="41"/>
      <c r="XAP32" s="41"/>
      <c r="XAQ32" s="41"/>
      <c r="XAR32" s="41"/>
      <c r="XAS32" s="41"/>
      <c r="XAT32" s="41"/>
      <c r="XAU32" s="41"/>
      <c r="XAV32" s="41"/>
      <c r="XAW32" s="41"/>
      <c r="XAX32" s="41"/>
      <c r="XAY32" s="41"/>
      <c r="XAZ32" s="41"/>
      <c r="XBA32" s="41"/>
      <c r="XBB32" s="41"/>
      <c r="XBC32" s="41"/>
      <c r="XBD32" s="41"/>
      <c r="XBE32" s="41"/>
      <c r="XBF32" s="41"/>
      <c r="XBG32" s="41"/>
      <c r="XBH32" s="41"/>
      <c r="XBI32" s="41"/>
      <c r="XBJ32" s="41"/>
      <c r="XBK32" s="41"/>
      <c r="XBL32" s="41"/>
      <c r="XBM32" s="41"/>
      <c r="XBN32" s="41"/>
      <c r="XBO32" s="41"/>
      <c r="XBP32" s="41"/>
      <c r="XBQ32" s="41"/>
      <c r="XBR32" s="41"/>
      <c r="XBS32" s="41"/>
      <c r="XBT32" s="41"/>
      <c r="XBU32" s="41"/>
      <c r="XBV32" s="41"/>
      <c r="XBW32" s="41"/>
      <c r="XBX32" s="41"/>
      <c r="XBY32" s="41"/>
      <c r="XBZ32" s="41"/>
      <c r="XCA32" s="41"/>
      <c r="XCB32" s="41"/>
      <c r="XCC32" s="41"/>
      <c r="XCD32" s="41"/>
      <c r="XCE32" s="41"/>
      <c r="XCF32" s="41"/>
      <c r="XCG32" s="41"/>
      <c r="XCH32" s="41"/>
      <c r="XCI32" s="41"/>
      <c r="XCJ32" s="41"/>
      <c r="XCK32" s="41"/>
      <c r="XCL32" s="41"/>
      <c r="XCM32" s="41"/>
      <c r="XCN32" s="41"/>
      <c r="XCO32" s="41"/>
      <c r="XCP32" s="41"/>
      <c r="XCQ32" s="41"/>
      <c r="XCR32" s="41"/>
      <c r="XCS32" s="41"/>
      <c r="XCT32" s="41"/>
      <c r="XCU32" s="41"/>
      <c r="XCV32" s="41"/>
      <c r="XCW32" s="41"/>
      <c r="XCX32" s="41"/>
      <c r="XCY32" s="41"/>
      <c r="XCZ32" s="41"/>
      <c r="XDA32" s="41"/>
      <c r="XDB32" s="41"/>
      <c r="XDC32" s="41"/>
      <c r="XDD32" s="41"/>
      <c r="XDE32" s="41"/>
      <c r="XDF32" s="41"/>
      <c r="XDG32" s="41"/>
      <c r="XDH32" s="41"/>
      <c r="XDI32" s="41"/>
      <c r="XDJ32" s="41"/>
      <c r="XDK32" s="41"/>
      <c r="XDL32" s="41"/>
      <c r="XDM32" s="41"/>
      <c r="XDN32" s="41"/>
      <c r="XDO32" s="41"/>
      <c r="XDP32" s="41"/>
      <c r="XDQ32" s="41"/>
      <c r="XDR32" s="41"/>
      <c r="XDS32" s="41"/>
      <c r="XDT32" s="41"/>
      <c r="XDU32" s="41"/>
      <c r="XDV32" s="41"/>
      <c r="XDW32" s="41"/>
      <c r="XDX32" s="41"/>
      <c r="XDY32" s="41"/>
      <c r="XDZ32" s="41"/>
      <c r="XEA32" s="41"/>
      <c r="XEB32" s="41"/>
      <c r="XEC32" s="41"/>
      <c r="XED32" s="41"/>
      <c r="XEE32" s="41"/>
      <c r="XEF32" s="41"/>
      <c r="XEG32" s="41"/>
      <c r="XEH32" s="41"/>
      <c r="XEI32" s="41"/>
      <c r="XEJ32" s="41"/>
      <c r="XEK32" s="41"/>
      <c r="XEL32" s="41"/>
      <c r="XEM32" s="41"/>
      <c r="XEN32" s="41"/>
      <c r="XEO32" s="41"/>
      <c r="XEP32" s="41"/>
      <c r="XEQ32" s="41"/>
      <c r="XER32" s="41"/>
      <c r="XES32" s="41"/>
      <c r="XET32" s="41"/>
      <c r="XEU32" s="41"/>
      <c r="XEV32" s="41"/>
      <c r="XEW32" s="41"/>
      <c r="XEX32" s="41"/>
      <c r="XEY32" s="41"/>
      <c r="XEZ32" s="41"/>
      <c r="XFA32" s="41"/>
      <c r="XFB32" s="41"/>
      <c r="XFC32" s="41"/>
      <c r="XFD32" s="41"/>
    </row>
    <row r="33" spans="2:9" ht="9" customHeight="1" x14ac:dyDescent="0.25">
      <c r="B33" s="50"/>
      <c r="C33" s="43"/>
      <c r="D33" s="43"/>
      <c r="E33" s="43"/>
      <c r="F33" s="43"/>
      <c r="G33" s="43"/>
      <c r="H33" s="43"/>
      <c r="I33" s="43"/>
    </row>
    <row r="34" spans="2:9" x14ac:dyDescent="0.25">
      <c r="B34" s="119" t="s">
        <v>18</v>
      </c>
      <c r="C34" s="118"/>
      <c r="D34" s="118"/>
      <c r="E34" s="118"/>
      <c r="F34" s="118"/>
      <c r="G34" s="118"/>
      <c r="H34" s="118"/>
      <c r="I34" s="118"/>
    </row>
    <row r="35" spans="2:9" x14ac:dyDescent="0.25">
      <c r="B35" s="119" t="s">
        <v>19</v>
      </c>
      <c r="C35" s="118"/>
      <c r="D35" s="118"/>
      <c r="E35" s="118"/>
      <c r="F35" s="118"/>
      <c r="G35" s="118"/>
      <c r="H35" s="118"/>
      <c r="I35" s="118"/>
    </row>
    <row r="36" spans="2:9" ht="15.75" customHeight="1" x14ac:dyDescent="0.25">
      <c r="B36" s="119" t="s">
        <v>20</v>
      </c>
      <c r="C36" s="118"/>
      <c r="D36" s="118"/>
      <c r="E36" s="118"/>
      <c r="F36" s="118"/>
      <c r="G36" s="118"/>
      <c r="H36" s="118"/>
      <c r="I36" s="118"/>
    </row>
    <row r="37" spans="2:9" ht="24" customHeight="1" x14ac:dyDescent="0.25">
      <c r="B37" s="119" t="s">
        <v>21</v>
      </c>
      <c r="C37" s="118"/>
      <c r="D37" s="118"/>
      <c r="E37" s="118"/>
      <c r="F37" s="118"/>
      <c r="G37" s="118"/>
      <c r="H37" s="118"/>
      <c r="I37" s="118"/>
    </row>
    <row r="38" spans="2:9" ht="36" customHeight="1" x14ac:dyDescent="0.25">
      <c r="B38" s="119" t="s">
        <v>22</v>
      </c>
      <c r="C38" s="118"/>
      <c r="D38" s="118"/>
      <c r="E38" s="122"/>
      <c r="F38" s="118"/>
      <c r="G38" s="118"/>
      <c r="H38" s="118"/>
      <c r="I38" s="118"/>
    </row>
    <row r="39" spans="2:9" ht="21.75" customHeight="1" x14ac:dyDescent="0.25">
      <c r="B39" s="119" t="s">
        <v>172</v>
      </c>
      <c r="C39" s="118"/>
      <c r="D39" s="118"/>
      <c r="E39" s="118"/>
      <c r="F39" s="118"/>
      <c r="G39" s="118"/>
      <c r="H39" s="118"/>
      <c r="I39" s="118"/>
    </row>
    <row r="40" spans="2:9" ht="22.5" customHeight="1" x14ac:dyDescent="0.25">
      <c r="B40" s="119" t="s">
        <v>23</v>
      </c>
      <c r="C40" s="118"/>
      <c r="D40" s="118"/>
      <c r="E40" s="118"/>
      <c r="F40" s="118"/>
      <c r="G40" s="118"/>
      <c r="H40" s="118"/>
      <c r="I40" s="118"/>
    </row>
    <row r="41" spans="2:9" ht="12.75" customHeight="1" x14ac:dyDescent="0.25">
      <c r="B41" s="119" t="s">
        <v>24</v>
      </c>
      <c r="C41" s="118"/>
      <c r="D41" s="118"/>
      <c r="E41" s="118"/>
      <c r="F41" s="118"/>
      <c r="G41" s="118"/>
      <c r="H41" s="118"/>
      <c r="I41" s="118"/>
    </row>
    <row r="42" spans="2:9" x14ac:dyDescent="0.25">
      <c r="B42" s="24" t="s">
        <v>25</v>
      </c>
      <c r="C42" s="40"/>
      <c r="D42" s="40"/>
      <c r="E42" s="40"/>
      <c r="F42" s="40"/>
      <c r="G42" s="40"/>
      <c r="H42" s="40"/>
      <c r="I42" s="40"/>
    </row>
    <row r="43" spans="2:9" x14ac:dyDescent="0.25">
      <c r="B43" s="24" t="s">
        <v>26</v>
      </c>
      <c r="C43" s="40"/>
      <c r="D43" s="40"/>
      <c r="E43" s="40"/>
      <c r="F43" s="40"/>
      <c r="G43" s="40"/>
      <c r="H43" s="40"/>
      <c r="I43" s="40"/>
    </row>
    <row r="44" spans="2:9" x14ac:dyDescent="0.25">
      <c r="B44" s="119"/>
      <c r="C44" s="118"/>
      <c r="D44" s="118"/>
      <c r="E44" s="118"/>
      <c r="F44" s="118"/>
      <c r="G44" s="118"/>
      <c r="H44" s="118"/>
      <c r="I44" s="118"/>
    </row>
    <row r="45" spans="2:9" x14ac:dyDescent="0.25">
      <c r="B45" s="119"/>
      <c r="C45" s="118"/>
      <c r="D45" s="118"/>
      <c r="E45" s="118"/>
      <c r="F45" s="118"/>
      <c r="G45" s="118"/>
      <c r="H45" s="118"/>
      <c r="I45" s="118"/>
    </row>
  </sheetData>
  <mergeCells count="31">
    <mergeCell ref="B39:I39"/>
    <mergeCell ref="B40:I40"/>
    <mergeCell ref="B41:I41"/>
    <mergeCell ref="B44:I44"/>
    <mergeCell ref="B45:I45"/>
    <mergeCell ref="B38:I38"/>
    <mergeCell ref="B25:I25"/>
    <mergeCell ref="B26:I26"/>
    <mergeCell ref="B27:I27"/>
    <mergeCell ref="B28:I28"/>
    <mergeCell ref="B29:I29"/>
    <mergeCell ref="B30:I30"/>
    <mergeCell ref="B32:I32"/>
    <mergeCell ref="B34:I34"/>
    <mergeCell ref="B35:I35"/>
    <mergeCell ref="B36:I36"/>
    <mergeCell ref="B37:I37"/>
    <mergeCell ref="B22:I22"/>
    <mergeCell ref="B3:I3"/>
    <mergeCell ref="B9:I9"/>
    <mergeCell ref="B10:I10"/>
    <mergeCell ref="B11:I11"/>
    <mergeCell ref="B12:I12"/>
    <mergeCell ref="B13:I13"/>
    <mergeCell ref="B14:I14"/>
    <mergeCell ref="B15:I15"/>
    <mergeCell ref="B18:I18"/>
    <mergeCell ref="B20:I20"/>
    <mergeCell ref="B21:I21"/>
    <mergeCell ref="B7:I7"/>
    <mergeCell ref="B8:I8"/>
  </mergeCells>
  <printOptions horizontalCentered="1"/>
  <pageMargins left="0.70866141732283472" right="0.70866141732283472" top="0.74803149606299213" bottom="0.74803149606299213" header="0.31496062992125984" footer="0.31496062992125984"/>
  <pageSetup paperSize="9" scale="85" orientation="portrait" r:id="rId1"/>
  <headerFooter>
    <oddHeader>&amp;R&amp;9 1780-V/18
PZI</oddHeader>
    <oddFooter>&amp;R&amp;9&amp;P/&amp;N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5"/>
  <sheetViews>
    <sheetView view="pageBreakPreview" zoomScaleNormal="100" zoomScaleSheetLayoutView="100" workbookViewId="0">
      <selection activeCell="B8" sqref="B8:F8"/>
    </sheetView>
  </sheetViews>
  <sheetFormatPr defaultRowHeight="14.25" x14ac:dyDescent="0.2"/>
  <cols>
    <col min="1" max="1" width="2.28515625" style="3" customWidth="1"/>
    <col min="2" max="2" width="29.42578125" style="3" customWidth="1"/>
    <col min="3" max="3" width="30.85546875" style="3" customWidth="1"/>
    <col min="4" max="4" width="21.7109375" style="3" customWidth="1"/>
    <col min="5" max="5" width="13.140625" style="3" customWidth="1"/>
    <col min="6" max="6" width="4.140625" style="3" customWidth="1"/>
    <col min="7" max="7" width="1" style="3" customWidth="1"/>
    <col min="8" max="16384" width="9.140625" style="3"/>
  </cols>
  <sheetData>
    <row r="1" spans="2:6" ht="19.5" customHeight="1" x14ac:dyDescent="0.2">
      <c r="B1" s="132" t="s">
        <v>141</v>
      </c>
      <c r="C1" s="133"/>
      <c r="D1" s="133"/>
      <c r="E1" s="133"/>
      <c r="F1" s="133"/>
    </row>
    <row r="2" spans="2:6" ht="11.25" customHeight="1" x14ac:dyDescent="0.2"/>
    <row r="3" spans="2:6" ht="143.25" customHeight="1" x14ac:dyDescent="0.2">
      <c r="B3" s="134" t="s">
        <v>280</v>
      </c>
      <c r="C3" s="135"/>
      <c r="D3" s="135"/>
      <c r="E3" s="135"/>
      <c r="F3" s="135"/>
    </row>
    <row r="4" spans="2:6" ht="9" customHeight="1" x14ac:dyDescent="0.2"/>
    <row r="5" spans="2:6" ht="14.25" customHeight="1" x14ac:dyDescent="0.2">
      <c r="B5" s="129" t="s">
        <v>142</v>
      </c>
      <c r="C5" s="129"/>
      <c r="D5" s="129"/>
      <c r="E5" s="130"/>
      <c r="F5" s="130"/>
    </row>
    <row r="6" spans="2:6" x14ac:dyDescent="0.2">
      <c r="B6" s="131" t="s">
        <v>143</v>
      </c>
      <c r="C6" s="131"/>
      <c r="D6" s="131"/>
      <c r="E6" s="130"/>
      <c r="F6" s="130"/>
    </row>
    <row r="7" spans="2:6" x14ac:dyDescent="0.2">
      <c r="B7" s="131" t="s">
        <v>144</v>
      </c>
      <c r="C7" s="131"/>
      <c r="D7" s="131"/>
      <c r="E7" s="130"/>
      <c r="F7" s="130"/>
    </row>
    <row r="8" spans="2:6" ht="135" customHeight="1" x14ac:dyDescent="0.2">
      <c r="B8" s="125" t="s">
        <v>145</v>
      </c>
      <c r="C8" s="126"/>
      <c r="D8" s="126"/>
      <c r="E8" s="127"/>
      <c r="F8" s="128"/>
    </row>
    <row r="9" spans="2:6" ht="108.75" customHeight="1" x14ac:dyDescent="0.2">
      <c r="B9" s="125" t="s">
        <v>146</v>
      </c>
      <c r="C9" s="126"/>
      <c r="D9" s="126"/>
      <c r="E9" s="127"/>
      <c r="F9" s="128"/>
    </row>
    <row r="10" spans="2:6" ht="54.75" customHeight="1" x14ac:dyDescent="0.2">
      <c r="B10" s="125" t="s">
        <v>147</v>
      </c>
      <c r="C10" s="126"/>
      <c r="D10" s="126"/>
      <c r="E10" s="127"/>
      <c r="F10" s="128"/>
    </row>
    <row r="11" spans="2:6" ht="33.75" customHeight="1" x14ac:dyDescent="0.2">
      <c r="B11" s="125" t="s">
        <v>148</v>
      </c>
      <c r="C11" s="126"/>
      <c r="D11" s="126"/>
      <c r="E11" s="127"/>
      <c r="F11" s="128"/>
    </row>
    <row r="12" spans="2:6" ht="59.25" customHeight="1" x14ac:dyDescent="0.2">
      <c r="B12" s="125" t="s">
        <v>164</v>
      </c>
      <c r="C12" s="126"/>
      <c r="D12" s="126"/>
      <c r="E12" s="127"/>
      <c r="F12" s="128"/>
    </row>
    <row r="13" spans="2:6" x14ac:dyDescent="0.2">
      <c r="B13" s="131" t="s">
        <v>149</v>
      </c>
      <c r="C13" s="131"/>
      <c r="D13" s="131"/>
      <c r="E13" s="130"/>
      <c r="F13" s="130"/>
    </row>
    <row r="14" spans="2:6" ht="52.5" customHeight="1" x14ac:dyDescent="0.2">
      <c r="B14" s="125" t="s">
        <v>213</v>
      </c>
      <c r="C14" s="126"/>
      <c r="D14" s="126"/>
      <c r="E14" s="127"/>
      <c r="F14" s="128"/>
    </row>
    <row r="15" spans="2:6" ht="69" customHeight="1" x14ac:dyDescent="0.2">
      <c r="B15" s="125" t="s">
        <v>227</v>
      </c>
      <c r="C15" s="126"/>
      <c r="D15" s="126"/>
      <c r="E15" s="127"/>
      <c r="F15" s="128"/>
    </row>
    <row r="16" spans="2:6" x14ac:dyDescent="0.2">
      <c r="B16" s="125" t="s">
        <v>156</v>
      </c>
      <c r="C16" s="126"/>
      <c r="D16" s="126"/>
      <c r="E16" s="127"/>
      <c r="F16" s="128"/>
    </row>
    <row r="17" spans="2:6" ht="65.25" customHeight="1" x14ac:dyDescent="0.2">
      <c r="B17" s="138"/>
      <c r="C17" s="139"/>
      <c r="D17" s="139"/>
      <c r="E17" s="139"/>
      <c r="F17" s="140"/>
    </row>
    <row r="18" spans="2:6" s="56" customFormat="1" ht="44.25" customHeight="1" x14ac:dyDescent="0.2">
      <c r="B18" s="125" t="s">
        <v>214</v>
      </c>
      <c r="C18" s="126"/>
      <c r="D18" s="126"/>
      <c r="E18" s="127"/>
      <c r="F18" s="128"/>
    </row>
    <row r="19" spans="2:6" s="56" customFormat="1" ht="66" customHeight="1" x14ac:dyDescent="0.2">
      <c r="B19" s="138"/>
      <c r="C19" s="139"/>
      <c r="D19" s="139"/>
      <c r="E19" s="139"/>
      <c r="F19" s="140"/>
    </row>
    <row r="20" spans="2:6" x14ac:dyDescent="0.2">
      <c r="B20" s="125" t="s">
        <v>272</v>
      </c>
      <c r="C20" s="126"/>
      <c r="D20" s="126"/>
      <c r="E20" s="127"/>
      <c r="F20" s="128"/>
    </row>
    <row r="21" spans="2:6" ht="211.5" customHeight="1" x14ac:dyDescent="0.2">
      <c r="B21" s="138"/>
      <c r="C21" s="139"/>
      <c r="D21" s="139"/>
      <c r="E21" s="139"/>
      <c r="F21" s="140"/>
    </row>
    <row r="22" spans="2:6" x14ac:dyDescent="0.2">
      <c r="B22" s="131" t="s">
        <v>150</v>
      </c>
      <c r="C22" s="131"/>
      <c r="D22" s="131"/>
      <c r="E22" s="130"/>
      <c r="F22" s="130"/>
    </row>
    <row r="23" spans="2:6" ht="15" customHeight="1" x14ac:dyDescent="0.2">
      <c r="B23" s="125" t="s">
        <v>151</v>
      </c>
      <c r="C23" s="126"/>
      <c r="D23" s="126"/>
      <c r="E23" s="127"/>
      <c r="F23" s="128"/>
    </row>
    <row r="24" spans="2:6" ht="81" customHeight="1" x14ac:dyDescent="0.2">
      <c r="B24" s="138"/>
      <c r="C24" s="139"/>
      <c r="D24" s="139"/>
      <c r="E24" s="139"/>
      <c r="F24" s="140"/>
    </row>
    <row r="25" spans="2:6" ht="12" customHeight="1" x14ac:dyDescent="0.2">
      <c r="B25" s="125" t="s">
        <v>152</v>
      </c>
      <c r="C25" s="126"/>
      <c r="D25" s="126"/>
      <c r="E25" s="127"/>
      <c r="F25" s="128"/>
    </row>
    <row r="26" spans="2:6" ht="66.75" customHeight="1" x14ac:dyDescent="0.2">
      <c r="B26" s="138"/>
      <c r="C26" s="139"/>
      <c r="D26" s="139"/>
      <c r="E26" s="139"/>
      <c r="F26" s="140"/>
    </row>
    <row r="27" spans="2:6" x14ac:dyDescent="0.2">
      <c r="B27" s="125" t="s">
        <v>153</v>
      </c>
      <c r="C27" s="126"/>
      <c r="D27" s="126"/>
      <c r="E27" s="127"/>
      <c r="F27" s="128"/>
    </row>
    <row r="28" spans="2:6" ht="23.25" customHeight="1" x14ac:dyDescent="0.2">
      <c r="B28" s="138"/>
      <c r="C28" s="139"/>
      <c r="D28" s="139"/>
      <c r="E28" s="139"/>
      <c r="F28" s="140"/>
    </row>
    <row r="29" spans="2:6" x14ac:dyDescent="0.2">
      <c r="B29" s="141"/>
      <c r="C29" s="142"/>
      <c r="D29" s="142"/>
      <c r="E29" s="142"/>
      <c r="F29" s="143"/>
    </row>
    <row r="30" spans="2:6" x14ac:dyDescent="0.2">
      <c r="B30" s="144" t="s">
        <v>154</v>
      </c>
      <c r="C30" s="144"/>
      <c r="D30" s="144"/>
      <c r="E30" s="144"/>
      <c r="F30" s="144"/>
    </row>
    <row r="31" spans="2:6" ht="32.25" customHeight="1" x14ac:dyDescent="0.2">
      <c r="B31" s="145"/>
      <c r="C31" s="145"/>
      <c r="D31" s="145"/>
      <c r="E31" s="145"/>
      <c r="F31" s="145"/>
    </row>
    <row r="32" spans="2:6" ht="33" customHeight="1" x14ac:dyDescent="0.2">
      <c r="B32" s="145"/>
      <c r="C32" s="145"/>
      <c r="D32" s="145"/>
      <c r="E32" s="145"/>
      <c r="F32" s="145"/>
    </row>
    <row r="35" spans="2:6" x14ac:dyDescent="0.2">
      <c r="B35" s="136" t="s">
        <v>155</v>
      </c>
      <c r="C35" s="136"/>
      <c r="D35" s="136"/>
      <c r="E35" s="136"/>
      <c r="F35" s="136"/>
    </row>
    <row r="36" spans="2:6" x14ac:dyDescent="0.2">
      <c r="B36" s="137"/>
      <c r="C36" s="137"/>
      <c r="D36" s="137"/>
      <c r="E36" s="137"/>
      <c r="F36" s="137"/>
    </row>
    <row r="37" spans="2:6" ht="14.25" customHeight="1" x14ac:dyDescent="0.2">
      <c r="B37" s="137"/>
      <c r="C37" s="137"/>
      <c r="D37" s="137"/>
      <c r="E37" s="137"/>
      <c r="F37" s="137"/>
    </row>
    <row r="45" spans="2:6" x14ac:dyDescent="0.2">
      <c r="E45" s="52"/>
    </row>
  </sheetData>
  <sheetProtection selectLockedCells="1"/>
  <mergeCells count="22">
    <mergeCell ref="B35:F37"/>
    <mergeCell ref="B27:F29"/>
    <mergeCell ref="B16:F17"/>
    <mergeCell ref="B11:F11"/>
    <mergeCell ref="B12:F12"/>
    <mergeCell ref="B13:F13"/>
    <mergeCell ref="B14:F14"/>
    <mergeCell ref="B15:F15"/>
    <mergeCell ref="B20:F21"/>
    <mergeCell ref="B22:F22"/>
    <mergeCell ref="B23:F24"/>
    <mergeCell ref="B25:F26"/>
    <mergeCell ref="B30:F32"/>
    <mergeCell ref="B18:F19"/>
    <mergeCell ref="B10:F10"/>
    <mergeCell ref="B5:F5"/>
    <mergeCell ref="B6:F6"/>
    <mergeCell ref="B1:F1"/>
    <mergeCell ref="B3:F3"/>
    <mergeCell ref="B7:F7"/>
    <mergeCell ref="B8:F8"/>
    <mergeCell ref="B9:F9"/>
  </mergeCells>
  <printOptions horizontalCentered="1"/>
  <pageMargins left="0.70866141732283472" right="0.70866141732283472" top="0.74803149606299213" bottom="0.74803149606299213" header="0.31496062992125984" footer="0.31496062992125984"/>
  <pageSetup paperSize="9" scale="85" orientation="portrait" r:id="rId1"/>
  <headerFooter>
    <oddHeader>&amp;R&amp;9 1780-V/18
PZI</oddHeader>
    <oddFooter>&amp;R&amp;9&amp;P/&amp;N</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M59"/>
  <sheetViews>
    <sheetView view="pageBreakPreview" topLeftCell="A40" zoomScaleNormal="100" zoomScaleSheetLayoutView="100" workbookViewId="0">
      <selection activeCell="F1" sqref="F1:F1048576"/>
    </sheetView>
  </sheetViews>
  <sheetFormatPr defaultRowHeight="14.25" x14ac:dyDescent="0.25"/>
  <cols>
    <col min="1" max="1" width="0.85546875" style="170" customWidth="1"/>
    <col min="2" max="2" width="7.85546875" style="170" customWidth="1"/>
    <col min="3" max="3" width="44.7109375" style="237" customWidth="1"/>
    <col min="4" max="4" width="7.140625" style="176" customWidth="1"/>
    <col min="5" max="5" width="9" style="177" customWidth="1"/>
    <col min="6" max="6" width="13.5703125" style="28" customWidth="1"/>
    <col min="7" max="7" width="15.5703125" style="238" customWidth="1"/>
    <col min="8" max="8" width="17.140625" style="165" customWidth="1"/>
    <col min="9" max="9" width="3.42578125" style="170" customWidth="1"/>
    <col min="10" max="10" width="17.85546875" style="176" customWidth="1"/>
    <col min="11" max="11" width="4.85546875" style="170" customWidth="1"/>
    <col min="12" max="12" width="1.42578125" style="168" customWidth="1"/>
    <col min="13" max="13" width="37" style="169" customWidth="1"/>
    <col min="14" max="14" width="6.140625" style="170" customWidth="1"/>
    <col min="15" max="15" width="6.28515625" style="170" customWidth="1"/>
    <col min="16" max="16" width="10.28515625" style="170" customWidth="1"/>
    <col min="17" max="16384" width="9.140625" style="170"/>
  </cols>
  <sheetData>
    <row r="1" spans="2:13" s="158" customFormat="1" ht="50.25" customHeight="1" x14ac:dyDescent="0.25">
      <c r="B1" s="154" t="s">
        <v>560</v>
      </c>
      <c r="C1" s="155"/>
      <c r="D1" s="155"/>
      <c r="E1" s="155"/>
      <c r="F1" s="26"/>
      <c r="G1" s="156"/>
      <c r="H1" s="157"/>
      <c r="J1" s="159"/>
      <c r="L1" s="160"/>
      <c r="M1" s="161"/>
    </row>
    <row r="2" spans="2:13" ht="30" customHeight="1" x14ac:dyDescent="0.25">
      <c r="B2" s="162" t="s">
        <v>209</v>
      </c>
      <c r="C2" s="163"/>
      <c r="D2" s="163"/>
      <c r="E2" s="163"/>
      <c r="F2" s="25"/>
      <c r="G2" s="164"/>
      <c r="I2" s="166"/>
      <c r="J2" s="167"/>
      <c r="K2" s="166"/>
    </row>
    <row r="3" spans="2:13" ht="16.5" x14ac:dyDescent="0.25">
      <c r="B3" s="171"/>
      <c r="C3" s="172"/>
      <c r="D3" s="173"/>
      <c r="E3" s="174"/>
      <c r="F3" s="27"/>
      <c r="G3" s="175" t="s">
        <v>28</v>
      </c>
      <c r="H3" s="175"/>
      <c r="I3" s="166"/>
      <c r="J3" s="167"/>
      <c r="K3" s="166"/>
    </row>
    <row r="4" spans="2:13" ht="17.25" thickBot="1" x14ac:dyDescent="0.3">
      <c r="B4" s="176"/>
      <c r="C4" s="169"/>
      <c r="G4" s="178"/>
      <c r="H4" s="178"/>
      <c r="I4" s="166"/>
      <c r="J4" s="167"/>
      <c r="K4" s="166"/>
    </row>
    <row r="5" spans="2:13" s="184" customFormat="1" ht="37.5" customHeight="1" thickTop="1" x14ac:dyDescent="0.25">
      <c r="B5" s="179" t="s">
        <v>29</v>
      </c>
      <c r="C5" s="180" t="s">
        <v>555</v>
      </c>
      <c r="D5" s="179"/>
      <c r="E5" s="181"/>
      <c r="F5" s="29"/>
      <c r="G5" s="182">
        <f>G59</f>
        <v>0</v>
      </c>
      <c r="H5" s="183"/>
      <c r="J5" s="185"/>
      <c r="L5" s="186"/>
      <c r="M5" s="187"/>
    </row>
    <row r="6" spans="2:13" ht="9" customHeight="1" x14ac:dyDescent="0.25">
      <c r="B6" s="188"/>
      <c r="C6" s="189"/>
      <c r="D6" s="188"/>
      <c r="E6" s="190"/>
      <c r="F6" s="30"/>
      <c r="G6" s="191"/>
      <c r="I6" s="166"/>
      <c r="J6" s="167"/>
      <c r="K6" s="166"/>
    </row>
    <row r="7" spans="2:13" s="197" customFormat="1" ht="15.75" x14ac:dyDescent="0.25">
      <c r="B7" s="192"/>
      <c r="C7" s="193" t="s">
        <v>30</v>
      </c>
      <c r="D7" s="194" t="s">
        <v>31</v>
      </c>
      <c r="E7" s="195" t="s">
        <v>32</v>
      </c>
      <c r="F7" s="31" t="s">
        <v>33</v>
      </c>
      <c r="G7" s="196" t="s">
        <v>28</v>
      </c>
      <c r="H7" s="196"/>
      <c r="J7" s="198"/>
      <c r="L7" s="199"/>
      <c r="M7" s="200"/>
    </row>
    <row r="8" spans="2:13" ht="71.25" customHeight="1" x14ac:dyDescent="0.25">
      <c r="B8" s="201" t="s">
        <v>34</v>
      </c>
      <c r="C8" s="202" t="s">
        <v>363</v>
      </c>
      <c r="D8" s="203"/>
      <c r="E8" s="177" t="s">
        <v>55</v>
      </c>
      <c r="F8" s="6"/>
      <c r="G8" s="205"/>
      <c r="H8" s="206"/>
      <c r="I8" s="201"/>
      <c r="J8" s="207"/>
      <c r="K8" s="201"/>
    </row>
    <row r="9" spans="2:13" x14ac:dyDescent="0.25">
      <c r="B9" s="201"/>
      <c r="C9" s="208" t="s">
        <v>351</v>
      </c>
      <c r="D9" s="203" t="s">
        <v>35</v>
      </c>
      <c r="E9" s="177">
        <v>1</v>
      </c>
      <c r="F9" s="6">
        <v>0</v>
      </c>
      <c r="G9" s="209">
        <f>F9*E9</f>
        <v>0</v>
      </c>
      <c r="H9" s="210"/>
      <c r="I9" s="201"/>
      <c r="J9" s="170"/>
    </row>
    <row r="10" spans="2:13" ht="6.75" customHeight="1" x14ac:dyDescent="0.25">
      <c r="B10" s="201"/>
      <c r="C10" s="208"/>
      <c r="D10" s="203"/>
      <c r="F10" s="6"/>
      <c r="G10" s="204"/>
      <c r="I10" s="201"/>
      <c r="J10" s="170"/>
    </row>
    <row r="11" spans="2:13" ht="81.75" customHeight="1" x14ac:dyDescent="0.25">
      <c r="B11" s="201" t="s">
        <v>36</v>
      </c>
      <c r="C11" s="202" t="s">
        <v>352</v>
      </c>
      <c r="D11" s="170"/>
      <c r="E11" s="170"/>
      <c r="F11" s="153"/>
      <c r="G11" s="170"/>
      <c r="I11" s="201"/>
      <c r="J11" s="170"/>
    </row>
    <row r="12" spans="2:13" x14ac:dyDescent="0.25">
      <c r="B12" s="201"/>
      <c r="C12" s="211" t="s">
        <v>350</v>
      </c>
      <c r="D12" s="203" t="s">
        <v>37</v>
      </c>
      <c r="E12" s="177">
        <v>8</v>
      </c>
      <c r="F12" s="6">
        <v>0</v>
      </c>
      <c r="G12" s="209">
        <f>F12*E12</f>
        <v>0</v>
      </c>
      <c r="I12" s="201"/>
      <c r="J12" s="170"/>
    </row>
    <row r="13" spans="2:13" ht="6.75" customHeight="1" x14ac:dyDescent="0.25">
      <c r="B13" s="201"/>
      <c r="C13" s="208"/>
      <c r="D13" s="203"/>
      <c r="F13" s="6"/>
      <c r="G13" s="204"/>
      <c r="I13" s="201"/>
      <c r="J13" s="170"/>
    </row>
    <row r="14" spans="2:13" s="218" customFormat="1" ht="38.25" x14ac:dyDescent="0.25">
      <c r="B14" s="212" t="s">
        <v>38</v>
      </c>
      <c r="C14" s="213" t="s">
        <v>364</v>
      </c>
      <c r="D14" s="214" t="s">
        <v>35</v>
      </c>
      <c r="E14" s="215">
        <v>1</v>
      </c>
      <c r="F14" s="109">
        <v>0</v>
      </c>
      <c r="G14" s="216">
        <f>F14*E14</f>
        <v>0</v>
      </c>
      <c r="H14" s="217"/>
      <c r="I14" s="212"/>
      <c r="L14" s="219"/>
      <c r="M14" s="220"/>
    </row>
    <row r="15" spans="2:13" ht="6.75" customHeight="1" x14ac:dyDescent="0.25">
      <c r="B15" s="201"/>
      <c r="C15" s="208"/>
      <c r="D15" s="203"/>
      <c r="F15" s="6"/>
      <c r="G15" s="204"/>
      <c r="I15" s="201"/>
      <c r="J15" s="170"/>
    </row>
    <row r="16" spans="2:13" ht="79.5" customHeight="1" x14ac:dyDescent="0.25">
      <c r="B16" s="201" t="s">
        <v>40</v>
      </c>
      <c r="C16" s="202" t="s">
        <v>353</v>
      </c>
      <c r="D16" s="203" t="s">
        <v>35</v>
      </c>
      <c r="E16" s="177">
        <v>1</v>
      </c>
      <c r="F16" s="6">
        <v>0</v>
      </c>
      <c r="G16" s="209">
        <f>F16*E16</f>
        <v>0</v>
      </c>
      <c r="I16" s="201"/>
      <c r="J16" s="170"/>
      <c r="M16" s="170"/>
    </row>
    <row r="17" spans="2:13" ht="6.75" customHeight="1" x14ac:dyDescent="0.25">
      <c r="B17" s="201"/>
      <c r="C17" s="208"/>
      <c r="D17" s="203"/>
      <c r="F17" s="6"/>
      <c r="G17" s="204"/>
      <c r="I17" s="201"/>
      <c r="J17" s="170"/>
    </row>
    <row r="18" spans="2:13" ht="79.5" customHeight="1" x14ac:dyDescent="0.25">
      <c r="B18" s="201" t="s">
        <v>41</v>
      </c>
      <c r="C18" s="202" t="s">
        <v>354</v>
      </c>
      <c r="D18" s="203" t="s">
        <v>35</v>
      </c>
      <c r="E18" s="177">
        <v>1</v>
      </c>
      <c r="F18" s="6">
        <v>0</v>
      </c>
      <c r="G18" s="209">
        <f>F18*E18</f>
        <v>0</v>
      </c>
      <c r="I18" s="201"/>
      <c r="J18" s="170"/>
      <c r="M18" s="170"/>
    </row>
    <row r="19" spans="2:13" ht="10.5" customHeight="1" x14ac:dyDescent="0.25">
      <c r="B19" s="201"/>
      <c r="C19" s="208"/>
      <c r="D19" s="203"/>
      <c r="F19" s="6"/>
      <c r="G19" s="204"/>
      <c r="I19" s="201"/>
      <c r="J19" s="170"/>
    </row>
    <row r="20" spans="2:13" ht="29.25" customHeight="1" x14ac:dyDescent="0.25">
      <c r="B20" s="201" t="s">
        <v>42</v>
      </c>
      <c r="C20" s="202" t="s">
        <v>43</v>
      </c>
      <c r="D20" s="203" t="s">
        <v>35</v>
      </c>
      <c r="E20" s="177">
        <v>1</v>
      </c>
      <c r="F20" s="6">
        <v>0</v>
      </c>
      <c r="G20" s="209">
        <f>F20*E20</f>
        <v>0</v>
      </c>
      <c r="I20" s="201"/>
      <c r="J20" s="170"/>
    </row>
    <row r="21" spans="2:13" ht="9" customHeight="1" x14ac:dyDescent="0.25">
      <c r="B21" s="201"/>
      <c r="C21" s="208"/>
      <c r="D21" s="203"/>
      <c r="F21" s="6"/>
      <c r="G21" s="204"/>
      <c r="I21" s="201"/>
      <c r="J21" s="170"/>
    </row>
    <row r="22" spans="2:13" ht="68.25" customHeight="1" x14ac:dyDescent="0.25">
      <c r="B22" s="201" t="s">
        <v>44</v>
      </c>
      <c r="C22" s="202" t="s">
        <v>279</v>
      </c>
      <c r="D22" s="203"/>
      <c r="E22" s="177" t="s">
        <v>55</v>
      </c>
      <c r="F22" s="6"/>
      <c r="G22" s="204"/>
      <c r="I22" s="201"/>
      <c r="J22" s="170"/>
      <c r="M22" s="170"/>
    </row>
    <row r="23" spans="2:13" x14ac:dyDescent="0.25">
      <c r="B23" s="201"/>
      <c r="C23" s="221" t="s">
        <v>215</v>
      </c>
      <c r="D23" s="203" t="s">
        <v>35</v>
      </c>
      <c r="E23" s="177">
        <v>1</v>
      </c>
      <c r="F23" s="6">
        <v>0</v>
      </c>
      <c r="G23" s="209">
        <f t="shared" ref="G23:G26" si="0">E23*F23</f>
        <v>0</v>
      </c>
      <c r="I23" s="201"/>
      <c r="J23" s="170"/>
      <c r="L23" s="170"/>
    </row>
    <row r="24" spans="2:13" x14ac:dyDescent="0.25">
      <c r="B24" s="201"/>
      <c r="C24" s="221" t="s">
        <v>359</v>
      </c>
      <c r="D24" s="203" t="s">
        <v>35</v>
      </c>
      <c r="E24" s="177">
        <v>1</v>
      </c>
      <c r="F24" s="6">
        <v>0</v>
      </c>
      <c r="G24" s="209">
        <f t="shared" ref="G24" si="1">E24*F24</f>
        <v>0</v>
      </c>
      <c r="I24" s="201"/>
      <c r="J24" s="170"/>
      <c r="L24" s="170"/>
    </row>
    <row r="25" spans="2:13" x14ac:dyDescent="0.25">
      <c r="B25" s="201"/>
      <c r="C25" s="221" t="s">
        <v>51</v>
      </c>
      <c r="D25" s="203" t="s">
        <v>35</v>
      </c>
      <c r="E25" s="177">
        <v>1</v>
      </c>
      <c r="F25" s="6">
        <v>0</v>
      </c>
      <c r="G25" s="209">
        <f t="shared" si="0"/>
        <v>0</v>
      </c>
      <c r="I25" s="201"/>
      <c r="J25" s="170"/>
      <c r="L25" s="170"/>
    </row>
    <row r="26" spans="2:13" ht="16.5" customHeight="1" x14ac:dyDescent="0.25">
      <c r="B26" s="201"/>
      <c r="C26" s="221" t="s">
        <v>216</v>
      </c>
      <c r="D26" s="203" t="s">
        <v>35</v>
      </c>
      <c r="E26" s="177">
        <v>1</v>
      </c>
      <c r="F26" s="6">
        <v>0</v>
      </c>
      <c r="G26" s="209">
        <f t="shared" si="0"/>
        <v>0</v>
      </c>
      <c r="I26" s="201"/>
      <c r="J26" s="170"/>
      <c r="L26" s="170"/>
    </row>
    <row r="27" spans="2:13" ht="9" customHeight="1" x14ac:dyDescent="0.25">
      <c r="B27" s="201"/>
      <c r="C27" s="221"/>
      <c r="D27" s="203"/>
      <c r="F27" s="6"/>
      <c r="G27" s="204"/>
      <c r="I27" s="201"/>
      <c r="J27" s="170"/>
      <c r="L27" s="170"/>
    </row>
    <row r="28" spans="2:13" ht="89.25" x14ac:dyDescent="0.25">
      <c r="B28" s="201" t="s">
        <v>45</v>
      </c>
      <c r="C28" s="202" t="s">
        <v>210</v>
      </c>
      <c r="D28" s="203"/>
      <c r="E28" s="177" t="s">
        <v>55</v>
      </c>
      <c r="F28" s="6"/>
      <c r="G28" s="204"/>
      <c r="I28" s="201"/>
      <c r="J28" s="170"/>
      <c r="L28" s="170"/>
      <c r="M28" s="170"/>
    </row>
    <row r="29" spans="2:13" ht="25.5" x14ac:dyDescent="0.25">
      <c r="B29" s="201"/>
      <c r="C29" s="221" t="s">
        <v>217</v>
      </c>
      <c r="D29" s="203" t="s">
        <v>35</v>
      </c>
      <c r="E29" s="177">
        <v>1</v>
      </c>
      <c r="F29" s="6">
        <v>0</v>
      </c>
      <c r="G29" s="209">
        <f t="shared" ref="G29:G32" si="2">E29*F29</f>
        <v>0</v>
      </c>
      <c r="I29" s="201"/>
      <c r="J29" s="170"/>
      <c r="L29" s="170"/>
    </row>
    <row r="30" spans="2:13" x14ac:dyDescent="0.25">
      <c r="B30" s="201"/>
      <c r="C30" s="221" t="s">
        <v>359</v>
      </c>
      <c r="D30" s="203" t="s">
        <v>35</v>
      </c>
      <c r="E30" s="177">
        <v>1</v>
      </c>
      <c r="F30" s="6">
        <v>0</v>
      </c>
      <c r="G30" s="209">
        <f t="shared" si="2"/>
        <v>0</v>
      </c>
      <c r="I30" s="201"/>
      <c r="J30" s="170"/>
      <c r="L30" s="170"/>
    </row>
    <row r="31" spans="2:13" x14ac:dyDescent="0.25">
      <c r="B31" s="201"/>
      <c r="C31" s="221" t="s">
        <v>218</v>
      </c>
      <c r="D31" s="203" t="s">
        <v>35</v>
      </c>
      <c r="E31" s="177">
        <v>1</v>
      </c>
      <c r="F31" s="6">
        <v>0</v>
      </c>
      <c r="G31" s="209">
        <f t="shared" si="2"/>
        <v>0</v>
      </c>
      <c r="I31" s="201"/>
      <c r="J31" s="170"/>
      <c r="L31" s="170"/>
    </row>
    <row r="32" spans="2:13" x14ac:dyDescent="0.25">
      <c r="B32" s="201"/>
      <c r="C32" s="221" t="s">
        <v>216</v>
      </c>
      <c r="D32" s="203" t="s">
        <v>35</v>
      </c>
      <c r="E32" s="177">
        <v>1</v>
      </c>
      <c r="F32" s="6">
        <v>0</v>
      </c>
      <c r="G32" s="209">
        <f t="shared" si="2"/>
        <v>0</v>
      </c>
      <c r="I32" s="201"/>
      <c r="J32" s="170"/>
      <c r="L32" s="170"/>
    </row>
    <row r="33" spans="2:13" ht="15" x14ac:dyDescent="0.25">
      <c r="B33" s="201"/>
      <c r="C33" s="222"/>
      <c r="D33" s="203"/>
      <c r="E33" s="223"/>
      <c r="F33" s="6"/>
      <c r="G33" s="209"/>
      <c r="I33" s="201"/>
      <c r="J33" s="170"/>
      <c r="L33" s="170"/>
    </row>
    <row r="34" spans="2:13" ht="40.5" customHeight="1" x14ac:dyDescent="0.25">
      <c r="B34" s="201" t="s">
        <v>46</v>
      </c>
      <c r="C34" s="202" t="s">
        <v>206</v>
      </c>
      <c r="D34" s="203"/>
      <c r="E34" s="177" t="s">
        <v>55</v>
      </c>
      <c r="F34" s="6"/>
      <c r="G34" s="209"/>
      <c r="I34" s="201"/>
      <c r="J34" s="170"/>
      <c r="L34" s="170"/>
    </row>
    <row r="35" spans="2:13" x14ac:dyDescent="0.25">
      <c r="B35" s="201"/>
      <c r="C35" s="221" t="s">
        <v>47</v>
      </c>
      <c r="D35" s="203" t="s">
        <v>35</v>
      </c>
      <c r="E35" s="177">
        <v>1</v>
      </c>
      <c r="F35" s="6">
        <v>0</v>
      </c>
      <c r="G35" s="209">
        <f>E35*F35</f>
        <v>0</v>
      </c>
      <c r="I35" s="201"/>
      <c r="J35" s="170"/>
      <c r="L35" s="170"/>
    </row>
    <row r="36" spans="2:13" x14ac:dyDescent="0.25">
      <c r="B36" s="201"/>
      <c r="C36" s="221"/>
      <c r="D36" s="203"/>
      <c r="F36" s="6"/>
      <c r="G36" s="209"/>
      <c r="I36" s="201"/>
      <c r="J36" s="170"/>
      <c r="L36" s="170"/>
    </row>
    <row r="37" spans="2:13" ht="27.75" customHeight="1" x14ac:dyDescent="0.25">
      <c r="B37" s="201" t="s">
        <v>48</v>
      </c>
      <c r="C37" s="202" t="s">
        <v>163</v>
      </c>
      <c r="D37" s="203" t="s">
        <v>52</v>
      </c>
      <c r="E37" s="177">
        <v>8</v>
      </c>
      <c r="F37" s="6">
        <v>0</v>
      </c>
      <c r="G37" s="209">
        <f>E37*F37</f>
        <v>0</v>
      </c>
      <c r="I37" s="201"/>
      <c r="J37" s="170"/>
      <c r="M37" s="170"/>
    </row>
    <row r="38" spans="2:13" x14ac:dyDescent="0.25">
      <c r="B38" s="201"/>
      <c r="C38" s="208"/>
      <c r="D38" s="203"/>
      <c r="F38" s="6"/>
      <c r="G38" s="204"/>
      <c r="I38" s="201"/>
      <c r="J38" s="170"/>
    </row>
    <row r="39" spans="2:13" ht="38.25" x14ac:dyDescent="0.25">
      <c r="B39" s="201" t="s">
        <v>49</v>
      </c>
      <c r="C39" s="202" t="s">
        <v>268</v>
      </c>
      <c r="D39" s="203"/>
      <c r="E39" s="177" t="s">
        <v>55</v>
      </c>
      <c r="F39" s="6"/>
      <c r="G39" s="204"/>
      <c r="I39" s="201"/>
      <c r="J39" s="170"/>
    </row>
    <row r="40" spans="2:13" x14ac:dyDescent="0.25">
      <c r="B40" s="201"/>
      <c r="C40" s="208" t="s">
        <v>360</v>
      </c>
      <c r="D40" s="203" t="s">
        <v>35</v>
      </c>
      <c r="E40" s="177">
        <v>1</v>
      </c>
      <c r="F40" s="6">
        <v>0</v>
      </c>
      <c r="G40" s="209">
        <f>E40*F40</f>
        <v>0</v>
      </c>
      <c r="I40" s="201"/>
      <c r="J40" s="170"/>
    </row>
    <row r="41" spans="2:13" x14ac:dyDescent="0.25">
      <c r="B41" s="201"/>
      <c r="C41" s="208"/>
      <c r="D41" s="203"/>
      <c r="F41" s="6"/>
      <c r="G41" s="209"/>
      <c r="I41" s="201"/>
      <c r="J41" s="170"/>
    </row>
    <row r="42" spans="2:13" ht="51" x14ac:dyDescent="0.25">
      <c r="B42" s="201" t="s">
        <v>266</v>
      </c>
      <c r="C42" s="202" t="s">
        <v>267</v>
      </c>
      <c r="D42" s="203"/>
      <c r="E42" s="177" t="s">
        <v>55</v>
      </c>
      <c r="F42" s="6"/>
      <c r="G42" s="204"/>
      <c r="I42" s="201"/>
      <c r="J42" s="170"/>
      <c r="L42" s="170"/>
      <c r="M42" s="170"/>
    </row>
    <row r="43" spans="2:13" x14ac:dyDescent="0.25">
      <c r="B43" s="201"/>
      <c r="C43" s="208" t="s">
        <v>361</v>
      </c>
      <c r="D43" s="203" t="s">
        <v>52</v>
      </c>
      <c r="E43" s="177">
        <v>8</v>
      </c>
      <c r="F43" s="6">
        <v>0</v>
      </c>
      <c r="G43" s="209">
        <f>E43*F43</f>
        <v>0</v>
      </c>
      <c r="I43" s="201"/>
      <c r="J43" s="170"/>
      <c r="L43" s="170"/>
    </row>
    <row r="44" spans="2:13" x14ac:dyDescent="0.25">
      <c r="B44" s="201"/>
      <c r="C44" s="208"/>
      <c r="D44" s="203"/>
      <c r="F44" s="6"/>
      <c r="G44" s="204"/>
      <c r="I44" s="201"/>
      <c r="J44" s="170"/>
    </row>
    <row r="45" spans="2:13" ht="83.25" customHeight="1" x14ac:dyDescent="0.25">
      <c r="B45" s="201" t="s">
        <v>50</v>
      </c>
      <c r="C45" s="202" t="s">
        <v>355</v>
      </c>
      <c r="D45" s="203" t="s">
        <v>35</v>
      </c>
      <c r="E45" s="177">
        <v>1</v>
      </c>
      <c r="F45" s="6">
        <v>0</v>
      </c>
      <c r="G45" s="209">
        <f>E45*F45</f>
        <v>0</v>
      </c>
      <c r="H45" s="224"/>
      <c r="I45" s="201"/>
      <c r="J45" s="170"/>
      <c r="M45" s="170"/>
    </row>
    <row r="46" spans="2:13" x14ac:dyDescent="0.25">
      <c r="B46" s="201"/>
      <c r="C46" s="208"/>
      <c r="D46" s="203"/>
      <c r="F46" s="1"/>
      <c r="G46" s="225"/>
      <c r="H46" s="226"/>
      <c r="J46" s="170"/>
    </row>
    <row r="47" spans="2:13" ht="51" x14ac:dyDescent="0.25">
      <c r="B47" s="201" t="s">
        <v>193</v>
      </c>
      <c r="C47" s="202" t="s">
        <v>356</v>
      </c>
      <c r="D47" s="203" t="s">
        <v>37</v>
      </c>
      <c r="E47" s="177">
        <v>1</v>
      </c>
      <c r="F47" s="6">
        <v>0</v>
      </c>
      <c r="G47" s="209">
        <f>E47*F47</f>
        <v>0</v>
      </c>
      <c r="H47" s="224"/>
      <c r="J47" s="170"/>
      <c r="M47" s="170"/>
    </row>
    <row r="48" spans="2:13" x14ac:dyDescent="0.25">
      <c r="B48" s="201"/>
      <c r="C48" s="208"/>
      <c r="D48" s="203"/>
      <c r="F48" s="1"/>
      <c r="G48" s="225"/>
      <c r="H48" s="226"/>
      <c r="J48" s="170"/>
    </row>
    <row r="49" spans="2:13" ht="63.75" x14ac:dyDescent="0.25">
      <c r="B49" s="201" t="s">
        <v>194</v>
      </c>
      <c r="C49" s="202" t="s">
        <v>281</v>
      </c>
      <c r="D49" s="203" t="s">
        <v>35</v>
      </c>
      <c r="E49" s="177">
        <v>1</v>
      </c>
      <c r="F49" s="6">
        <v>0</v>
      </c>
      <c r="G49" s="209">
        <f>E49*F49</f>
        <v>0</v>
      </c>
      <c r="H49" s="224"/>
      <c r="J49" s="170"/>
      <c r="M49" s="170"/>
    </row>
    <row r="50" spans="2:13" x14ac:dyDescent="0.25">
      <c r="B50" s="201"/>
      <c r="C50" s="208"/>
      <c r="D50" s="203"/>
      <c r="F50" s="1"/>
      <c r="G50" s="225"/>
      <c r="H50" s="226"/>
      <c r="J50" s="170"/>
    </row>
    <row r="51" spans="2:13" ht="63.75" x14ac:dyDescent="0.25">
      <c r="B51" s="201" t="s">
        <v>195</v>
      </c>
      <c r="C51" s="202" t="s">
        <v>282</v>
      </c>
      <c r="D51" s="203" t="s">
        <v>35</v>
      </c>
      <c r="E51" s="177">
        <v>1</v>
      </c>
      <c r="F51" s="6">
        <v>0</v>
      </c>
      <c r="G51" s="209">
        <f>E51*F51</f>
        <v>0</v>
      </c>
      <c r="H51" s="224"/>
      <c r="J51" s="170"/>
      <c r="M51" s="170"/>
    </row>
    <row r="52" spans="2:13" ht="9.75" customHeight="1" x14ac:dyDescent="0.25">
      <c r="B52" s="201"/>
      <c r="C52" s="208"/>
      <c r="D52" s="203"/>
      <c r="F52" s="1"/>
      <c r="G52" s="225"/>
      <c r="H52" s="226"/>
      <c r="J52" s="170"/>
    </row>
    <row r="53" spans="2:13" ht="57.75" customHeight="1" x14ac:dyDescent="0.25">
      <c r="B53" s="201" t="s">
        <v>196</v>
      </c>
      <c r="C53" s="202" t="s">
        <v>357</v>
      </c>
      <c r="D53" s="203" t="s">
        <v>35</v>
      </c>
      <c r="E53" s="177">
        <v>1</v>
      </c>
      <c r="F53" s="6">
        <v>0</v>
      </c>
      <c r="G53" s="209">
        <f>E53*F53</f>
        <v>0</v>
      </c>
      <c r="H53" s="224"/>
      <c r="J53" s="170"/>
      <c r="M53" s="170"/>
    </row>
    <row r="54" spans="2:13" ht="10.5" customHeight="1" x14ac:dyDescent="0.25">
      <c r="B54" s="201"/>
      <c r="C54" s="208"/>
      <c r="D54" s="203"/>
      <c r="F54" s="1"/>
      <c r="G54" s="225"/>
      <c r="H54" s="226"/>
      <c r="J54" s="170"/>
    </row>
    <row r="55" spans="2:13" ht="38.25" x14ac:dyDescent="0.25">
      <c r="B55" s="201" t="s">
        <v>197</v>
      </c>
      <c r="C55" s="202" t="s">
        <v>358</v>
      </c>
      <c r="D55" s="203" t="s">
        <v>35</v>
      </c>
      <c r="E55" s="177">
        <v>1</v>
      </c>
      <c r="F55" s="6">
        <v>0</v>
      </c>
      <c r="G55" s="209">
        <f>E55*F55</f>
        <v>0</v>
      </c>
      <c r="H55" s="224"/>
      <c r="J55" s="170"/>
      <c r="M55" s="170"/>
    </row>
    <row r="56" spans="2:13" x14ac:dyDescent="0.25">
      <c r="B56" s="227"/>
      <c r="C56" s="208"/>
      <c r="D56" s="203"/>
      <c r="F56" s="1"/>
      <c r="G56" s="228"/>
      <c r="H56" s="226"/>
      <c r="J56" s="170"/>
    </row>
    <row r="57" spans="2:13" ht="76.5" x14ac:dyDescent="0.25">
      <c r="B57" s="227" t="s">
        <v>198</v>
      </c>
      <c r="C57" s="202" t="s">
        <v>283</v>
      </c>
      <c r="D57" s="203" t="s">
        <v>35</v>
      </c>
      <c r="E57" s="177">
        <v>1</v>
      </c>
      <c r="F57" s="6">
        <v>0</v>
      </c>
      <c r="G57" s="209">
        <f>E57*F57</f>
        <v>0</v>
      </c>
      <c r="H57" s="224"/>
      <c r="J57" s="170"/>
      <c r="M57" s="170"/>
    </row>
    <row r="58" spans="2:13" ht="8.25" customHeight="1" thickBot="1" x14ac:dyDescent="0.3">
      <c r="B58" s="201"/>
      <c r="C58" s="221"/>
      <c r="D58" s="229"/>
      <c r="F58" s="6"/>
      <c r="G58" s="204"/>
      <c r="H58" s="204"/>
      <c r="J58" s="170"/>
    </row>
    <row r="59" spans="2:13" s="230" customFormat="1" ht="21" customHeight="1" thickTop="1" x14ac:dyDescent="0.25">
      <c r="C59" s="231" t="s">
        <v>362</v>
      </c>
      <c r="D59" s="232"/>
      <c r="E59" s="232"/>
      <c r="F59" s="32"/>
      <c r="G59" s="234">
        <f>SUM(G8:G58)</f>
        <v>0</v>
      </c>
      <c r="H59" s="233"/>
      <c r="L59" s="235"/>
      <c r="M59" s="236"/>
    </row>
  </sheetData>
  <sheetProtection algorithmName="SHA-512" hashValue="9Tqq/iKI2VAEX/4kibf/IdH3DY4E8AeQ+1hMkrz76T5O60VWmjn4tDn6aEoTMLEq+VL+1bQ2D/vV4uyRL+FEKg==" saltValue="5gTmoFvQ5M+BwzdTQKvUmQ==" spinCount="100000" sheet="1" objects="1" scenarios="1"/>
  <mergeCells count="2">
    <mergeCell ref="B2:E2"/>
    <mergeCell ref="B1:E1"/>
  </mergeCells>
  <conditionalFormatting sqref="F45 F35 F37 F43 F9 F16 F18 F20 F12 F23 F29 F25:F26 F31:F32">
    <cfRule type="expression" dxfId="163" priority="20">
      <formula>F9=""</formula>
    </cfRule>
  </conditionalFormatting>
  <conditionalFormatting sqref="F45 F47 F49 F51 F53 F55 F57">
    <cfRule type="expression" dxfId="162" priority="10">
      <formula>F45=""</formula>
    </cfRule>
  </conditionalFormatting>
  <conditionalFormatting sqref="F40">
    <cfRule type="expression" dxfId="161" priority="6">
      <formula>F40=""</formula>
    </cfRule>
  </conditionalFormatting>
  <conditionalFormatting sqref="F24">
    <cfRule type="expression" dxfId="160" priority="4">
      <formula>F24=""</formula>
    </cfRule>
  </conditionalFormatting>
  <conditionalFormatting sqref="F30">
    <cfRule type="expression" dxfId="159" priority="3">
      <formula>F30=""</formula>
    </cfRule>
  </conditionalFormatting>
  <conditionalFormatting sqref="F14">
    <cfRule type="expression" dxfId="158" priority="1">
      <formula>F14=""</formula>
    </cfRule>
  </conditionalFormatting>
  <printOptions horizontalCentered="1"/>
  <pageMargins left="0.70866141732283472" right="0.70866141732283472" top="0.74803149606299213" bottom="0.74803149606299213" header="0.31496062992125984" footer="0.31496062992125984"/>
  <pageSetup paperSize="9" scale="74" orientation="portrait" r:id="rId1"/>
  <headerFooter>
    <oddHeader>&amp;R&amp;9 1780-V/18
PZI</oddHeader>
    <oddFooter>&amp;R&amp;9&amp;P/&amp;N</oddFooter>
  </headerFooter>
  <rowBreaks count="1" manualBreakCount="1">
    <brk id="3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9:K318"/>
  <sheetViews>
    <sheetView view="pageBreakPreview" topLeftCell="A290" zoomScaleNormal="100" zoomScaleSheetLayoutView="100" workbookViewId="0">
      <selection activeCell="G317" sqref="G317"/>
    </sheetView>
  </sheetViews>
  <sheetFormatPr defaultRowHeight="12.75" x14ac:dyDescent="0.2"/>
  <cols>
    <col min="1" max="1" width="0.85546875" style="239" customWidth="1"/>
    <col min="2" max="2" width="8.5703125" style="207" customWidth="1"/>
    <col min="3" max="3" width="47.42578125" style="241" customWidth="1"/>
    <col min="4" max="4" width="7" style="207" customWidth="1"/>
    <col min="5" max="5" width="8.140625" style="242" bestFit="1" customWidth="1"/>
    <col min="6" max="6" width="8.140625" style="20" bestFit="1" customWidth="1"/>
    <col min="7" max="7" width="16.85546875" style="204" bestFit="1" customWidth="1"/>
    <col min="8" max="9" width="12.140625" style="243" bestFit="1" customWidth="1"/>
    <col min="10" max="11" width="9.140625" style="243"/>
    <col min="12" max="12" width="10.85546875" style="243" bestFit="1" customWidth="1"/>
    <col min="13" max="16384" width="9.140625" style="243"/>
  </cols>
  <sheetData>
    <row r="9" spans="1:7" ht="16.5" x14ac:dyDescent="0.2">
      <c r="B9" s="240"/>
    </row>
    <row r="12" spans="1:7" s="247" customFormat="1" ht="21" customHeight="1" x14ac:dyDescent="0.25">
      <c r="A12" s="244"/>
      <c r="B12" s="240" t="s">
        <v>365</v>
      </c>
      <c r="C12" s="187"/>
      <c r="D12" s="185"/>
      <c r="E12" s="245"/>
      <c r="F12" s="12"/>
      <c r="G12" s="246"/>
    </row>
    <row r="13" spans="1:7" ht="21" customHeight="1" x14ac:dyDescent="0.2">
      <c r="B13" s="240"/>
      <c r="C13" s="180" t="s">
        <v>366</v>
      </c>
    </row>
    <row r="14" spans="1:7" x14ac:dyDescent="0.2">
      <c r="A14" s="248"/>
      <c r="B14" s="249" t="s">
        <v>76</v>
      </c>
      <c r="C14" s="250" t="s">
        <v>367</v>
      </c>
      <c r="D14" s="249"/>
      <c r="E14" s="251"/>
      <c r="F14" s="14"/>
      <c r="G14" s="252">
        <f>G87</f>
        <v>0</v>
      </c>
    </row>
    <row r="15" spans="1:7" x14ac:dyDescent="0.2">
      <c r="A15" s="248"/>
      <c r="B15" s="249" t="s">
        <v>77</v>
      </c>
      <c r="C15" s="250" t="s">
        <v>368</v>
      </c>
      <c r="D15" s="249"/>
      <c r="E15" s="251"/>
      <c r="F15" s="14"/>
      <c r="G15" s="252">
        <f>G171</f>
        <v>0</v>
      </c>
    </row>
    <row r="16" spans="1:7" x14ac:dyDescent="0.2">
      <c r="A16" s="248"/>
      <c r="B16" s="249" t="s">
        <v>114</v>
      </c>
      <c r="C16" s="250" t="s">
        <v>369</v>
      </c>
      <c r="D16" s="249"/>
      <c r="E16" s="251"/>
      <c r="F16" s="14"/>
      <c r="G16" s="252">
        <f>G232</f>
        <v>0</v>
      </c>
    </row>
    <row r="17" spans="1:9" x14ac:dyDescent="0.2">
      <c r="A17" s="248"/>
      <c r="B17" s="249" t="s">
        <v>53</v>
      </c>
      <c r="C17" s="250" t="s">
        <v>370</v>
      </c>
      <c r="D17" s="249"/>
      <c r="E17" s="251"/>
      <c r="F17" s="14"/>
      <c r="G17" s="252">
        <f>G317</f>
        <v>0</v>
      </c>
    </row>
    <row r="18" spans="1:9" s="247" customFormat="1" ht="17.25" thickBot="1" x14ac:dyDescent="0.3">
      <c r="A18" s="253"/>
      <c r="B18" s="254"/>
      <c r="C18" s="255" t="s">
        <v>203</v>
      </c>
      <c r="D18" s="254"/>
      <c r="E18" s="256"/>
      <c r="F18" s="15"/>
      <c r="G18" s="257">
        <f>SUM(G14:G17)</f>
        <v>0</v>
      </c>
      <c r="H18" s="258"/>
      <c r="I18" s="259">
        <f>G18/E60</f>
        <v>0</v>
      </c>
    </row>
    <row r="19" spans="1:9" ht="13.5" thickTop="1" x14ac:dyDescent="0.2">
      <c r="A19" s="248"/>
      <c r="B19" s="249"/>
      <c r="C19" s="250"/>
      <c r="D19" s="249"/>
      <c r="E19" s="251"/>
      <c r="F19" s="14"/>
      <c r="G19" s="252"/>
    </row>
    <row r="20" spans="1:9" x14ac:dyDescent="0.2">
      <c r="A20" s="248"/>
      <c r="B20" s="249"/>
      <c r="C20" s="241" t="s">
        <v>27</v>
      </c>
      <c r="G20" s="204">
        <f>G18*0.22</f>
        <v>0</v>
      </c>
    </row>
    <row r="21" spans="1:9" ht="17.25" thickBot="1" x14ac:dyDescent="0.25">
      <c r="A21" s="248"/>
      <c r="B21" s="260"/>
      <c r="C21" s="255" t="s">
        <v>371</v>
      </c>
      <c r="D21" s="254"/>
      <c r="E21" s="256"/>
      <c r="F21" s="15"/>
      <c r="G21" s="257">
        <f>G18+G20</f>
        <v>0</v>
      </c>
    </row>
    <row r="22" spans="1:9" ht="13.5" thickTop="1" x14ac:dyDescent="0.2">
      <c r="A22" s="248"/>
      <c r="B22" s="249"/>
      <c r="C22" s="250"/>
      <c r="D22" s="249"/>
      <c r="E22" s="251"/>
      <c r="F22" s="14"/>
      <c r="G22" s="252"/>
    </row>
    <row r="23" spans="1:9" x14ac:dyDescent="0.2">
      <c r="A23" s="248"/>
      <c r="B23" s="249"/>
      <c r="C23" s="250"/>
      <c r="D23" s="249"/>
      <c r="E23" s="251"/>
      <c r="F23" s="14"/>
      <c r="G23" s="252"/>
    </row>
    <row r="24" spans="1:9" x14ac:dyDescent="0.2">
      <c r="A24" s="248"/>
      <c r="B24" s="249"/>
      <c r="C24" s="250"/>
      <c r="D24" s="249"/>
      <c r="E24" s="251"/>
      <c r="F24" s="14"/>
      <c r="G24" s="252"/>
    </row>
    <row r="25" spans="1:9" x14ac:dyDescent="0.2">
      <c r="A25" s="248"/>
      <c r="B25" s="249"/>
      <c r="C25" s="250"/>
      <c r="D25" s="249"/>
      <c r="E25" s="251"/>
      <c r="F25" s="14"/>
      <c r="G25" s="252"/>
    </row>
    <row r="26" spans="1:9" x14ac:dyDescent="0.2">
      <c r="A26" s="248"/>
      <c r="B26" s="249"/>
      <c r="C26" s="250"/>
      <c r="D26" s="249"/>
      <c r="E26" s="251"/>
      <c r="F26" s="14"/>
      <c r="G26" s="252"/>
    </row>
    <row r="27" spans="1:9" x14ac:dyDescent="0.2">
      <c r="A27" s="248"/>
      <c r="B27" s="249"/>
      <c r="C27" s="250"/>
      <c r="D27" s="249"/>
      <c r="E27" s="251"/>
      <c r="F27" s="14"/>
      <c r="G27" s="252"/>
    </row>
    <row r="28" spans="1:9" x14ac:dyDescent="0.2">
      <c r="A28" s="248"/>
      <c r="B28" s="249"/>
      <c r="C28" s="250"/>
      <c r="D28" s="249"/>
      <c r="E28" s="251"/>
      <c r="F28" s="14"/>
      <c r="G28" s="252"/>
    </row>
    <row r="29" spans="1:9" x14ac:dyDescent="0.2">
      <c r="A29" s="248"/>
      <c r="B29" s="249"/>
      <c r="C29" s="250"/>
      <c r="D29" s="249"/>
      <c r="E29" s="251"/>
      <c r="F29" s="14"/>
      <c r="G29" s="252"/>
    </row>
    <row r="30" spans="1:9" s="247" customFormat="1" ht="38.25" customHeight="1" x14ac:dyDescent="0.25">
      <c r="A30" s="244"/>
      <c r="B30" s="250"/>
      <c r="C30" s="261"/>
      <c r="D30" s="261"/>
      <c r="E30" s="261"/>
      <c r="F30" s="12"/>
      <c r="G30" s="246"/>
    </row>
    <row r="31" spans="1:9" ht="16.5" x14ac:dyDescent="0.2">
      <c r="B31" s="240"/>
    </row>
    <row r="32" spans="1:9" x14ac:dyDescent="0.2">
      <c r="A32" s="248"/>
      <c r="B32" s="249"/>
      <c r="C32" s="250"/>
      <c r="D32" s="249"/>
      <c r="E32" s="251"/>
      <c r="F32" s="14"/>
      <c r="G32" s="252"/>
    </row>
    <row r="33" spans="1:7" s="247" customFormat="1" ht="16.5" x14ac:dyDescent="0.25">
      <c r="A33" s="244"/>
      <c r="B33" s="240" t="s">
        <v>372</v>
      </c>
      <c r="C33" s="187"/>
      <c r="D33" s="185"/>
      <c r="E33" s="245"/>
      <c r="F33" s="12"/>
      <c r="G33" s="246"/>
    </row>
    <row r="34" spans="1:7" s="247" customFormat="1" ht="38.25" customHeight="1" x14ac:dyDescent="0.25">
      <c r="A34" s="244"/>
      <c r="B34" s="262" t="s">
        <v>165</v>
      </c>
      <c r="C34" s="263"/>
      <c r="D34" s="263"/>
      <c r="E34" s="263"/>
      <c r="F34" s="12"/>
      <c r="G34" s="246"/>
    </row>
    <row r="35" spans="1:7" s="247" customFormat="1" ht="12" customHeight="1" x14ac:dyDescent="0.25">
      <c r="A35" s="244"/>
      <c r="B35" s="250"/>
      <c r="C35" s="261"/>
      <c r="D35" s="261"/>
      <c r="E35" s="261"/>
      <c r="F35" s="12"/>
      <c r="G35" s="246"/>
    </row>
    <row r="36" spans="1:7" s="247" customFormat="1" ht="16.5" x14ac:dyDescent="0.25">
      <c r="A36" s="264"/>
      <c r="B36" s="240" t="s">
        <v>373</v>
      </c>
      <c r="C36" s="187"/>
      <c r="D36" s="185"/>
      <c r="E36" s="245"/>
      <c r="F36" s="12"/>
      <c r="G36" s="185"/>
    </row>
    <row r="37" spans="1:7" ht="15" customHeight="1" x14ac:dyDescent="0.2">
      <c r="A37" s="265"/>
      <c r="B37" s="266" t="s">
        <v>556</v>
      </c>
      <c r="C37" s="266"/>
      <c r="D37" s="266"/>
      <c r="E37" s="266"/>
      <c r="G37" s="207"/>
    </row>
    <row r="38" spans="1:7" x14ac:dyDescent="0.2">
      <c r="A38" s="265"/>
      <c r="B38" s="266"/>
      <c r="C38" s="266"/>
      <c r="D38" s="266"/>
      <c r="E38" s="266"/>
      <c r="G38" s="207"/>
    </row>
    <row r="39" spans="1:7" x14ac:dyDescent="0.2">
      <c r="A39" s="265"/>
      <c r="B39" s="266"/>
      <c r="C39" s="266"/>
      <c r="D39" s="266"/>
      <c r="E39" s="266"/>
      <c r="G39" s="207"/>
    </row>
    <row r="40" spans="1:7" x14ac:dyDescent="0.2">
      <c r="A40" s="265"/>
      <c r="B40" s="266"/>
      <c r="C40" s="266"/>
      <c r="D40" s="266"/>
      <c r="E40" s="266"/>
      <c r="G40" s="207"/>
    </row>
    <row r="41" spans="1:7" x14ac:dyDescent="0.2">
      <c r="A41" s="265"/>
      <c r="B41" s="266"/>
      <c r="C41" s="266"/>
      <c r="D41" s="266"/>
      <c r="E41" s="266"/>
      <c r="G41" s="207"/>
    </row>
    <row r="42" spans="1:7" x14ac:dyDescent="0.2">
      <c r="A42" s="265"/>
      <c r="B42" s="266"/>
      <c r="C42" s="266"/>
      <c r="D42" s="266"/>
      <c r="E42" s="266"/>
      <c r="G42" s="207"/>
    </row>
    <row r="43" spans="1:7" x14ac:dyDescent="0.2">
      <c r="A43" s="265"/>
      <c r="B43" s="266"/>
      <c r="C43" s="266"/>
      <c r="D43" s="266"/>
      <c r="E43" s="266"/>
      <c r="G43" s="207"/>
    </row>
    <row r="44" spans="1:7" x14ac:dyDescent="0.2">
      <c r="A44" s="265"/>
      <c r="B44" s="266"/>
      <c r="C44" s="266"/>
      <c r="D44" s="266"/>
      <c r="E44" s="266"/>
      <c r="G44" s="207"/>
    </row>
    <row r="45" spans="1:7" x14ac:dyDescent="0.2">
      <c r="A45" s="265"/>
      <c r="B45" s="266"/>
      <c r="C45" s="266"/>
      <c r="D45" s="266"/>
      <c r="E45" s="266"/>
      <c r="G45" s="207"/>
    </row>
    <row r="46" spans="1:7" x14ac:dyDescent="0.2">
      <c r="A46" s="265"/>
      <c r="B46" s="266"/>
      <c r="C46" s="266"/>
      <c r="D46" s="266"/>
      <c r="E46" s="266"/>
      <c r="G46" s="207"/>
    </row>
    <row r="47" spans="1:7" x14ac:dyDescent="0.2">
      <c r="A47" s="265"/>
      <c r="B47" s="266"/>
      <c r="C47" s="266"/>
      <c r="D47" s="266"/>
      <c r="E47" s="266"/>
      <c r="G47" s="207"/>
    </row>
    <row r="48" spans="1:7" x14ac:dyDescent="0.2">
      <c r="A48" s="265"/>
      <c r="B48" s="266"/>
      <c r="C48" s="266"/>
      <c r="D48" s="266"/>
      <c r="E48" s="266"/>
      <c r="G48" s="207"/>
    </row>
    <row r="49" spans="1:7" x14ac:dyDescent="0.2">
      <c r="A49" s="265"/>
      <c r="B49" s="266"/>
      <c r="C49" s="266"/>
      <c r="D49" s="266"/>
      <c r="E49" s="266"/>
      <c r="G49" s="207"/>
    </row>
    <row r="50" spans="1:7" x14ac:dyDescent="0.2">
      <c r="A50" s="265"/>
      <c r="B50" s="266"/>
      <c r="C50" s="266"/>
      <c r="D50" s="266"/>
      <c r="E50" s="266"/>
      <c r="G50" s="207"/>
    </row>
    <row r="51" spans="1:7" s="268" customFormat="1" ht="17.25" thickBot="1" x14ac:dyDescent="0.3">
      <c r="A51" s="253"/>
      <c r="B51" s="254" t="s">
        <v>157</v>
      </c>
      <c r="C51" s="267" t="s">
        <v>374</v>
      </c>
      <c r="D51" s="254"/>
      <c r="E51" s="256"/>
      <c r="F51" s="16"/>
      <c r="G51" s="257">
        <f>G87+G171</f>
        <v>0</v>
      </c>
    </row>
    <row r="52" spans="1:7" ht="13.5" thickTop="1" x14ac:dyDescent="0.2">
      <c r="A52" s="248"/>
      <c r="B52" s="249"/>
      <c r="C52" s="250"/>
      <c r="D52" s="249"/>
      <c r="E52" s="251"/>
      <c r="F52" s="14"/>
      <c r="G52" s="252"/>
    </row>
    <row r="53" spans="1:7" x14ac:dyDescent="0.2">
      <c r="A53" s="248"/>
      <c r="B53" s="249"/>
      <c r="C53" s="269" t="s">
        <v>30</v>
      </c>
      <c r="D53" s="270" t="s">
        <v>31</v>
      </c>
      <c r="E53" s="271" t="s">
        <v>32</v>
      </c>
      <c r="F53" s="17" t="s">
        <v>33</v>
      </c>
      <c r="G53" s="272" t="s">
        <v>28</v>
      </c>
    </row>
    <row r="54" spans="1:7" ht="12" customHeight="1" x14ac:dyDescent="0.2">
      <c r="E54" s="273"/>
    </row>
    <row r="55" spans="1:7" ht="20.25" customHeight="1" x14ac:dyDescent="0.2">
      <c r="A55" s="248"/>
      <c r="B55" s="249" t="s">
        <v>76</v>
      </c>
      <c r="C55" s="250" t="s">
        <v>375</v>
      </c>
      <c r="D55" s="249"/>
      <c r="E55" s="251"/>
      <c r="F55" s="14"/>
      <c r="G55" s="252"/>
    </row>
    <row r="56" spans="1:7" ht="82.5" customHeight="1" x14ac:dyDescent="0.2">
      <c r="B56" s="274" t="s">
        <v>78</v>
      </c>
      <c r="C56" s="241" t="s">
        <v>447</v>
      </c>
      <c r="D56" s="207" t="s">
        <v>37</v>
      </c>
      <c r="E56" s="242">
        <v>1</v>
      </c>
      <c r="F56" s="18">
        <v>0</v>
      </c>
      <c r="G56" s="209">
        <f>F56*E56</f>
        <v>0</v>
      </c>
    </row>
    <row r="57" spans="1:7" ht="9.75" customHeight="1" x14ac:dyDescent="0.2"/>
    <row r="58" spans="1:7" ht="63.75" x14ac:dyDescent="0.2">
      <c r="B58" s="207" t="s">
        <v>79</v>
      </c>
      <c r="C58" s="241" t="s">
        <v>494</v>
      </c>
      <c r="D58" s="207" t="s">
        <v>37</v>
      </c>
      <c r="E58" s="242">
        <v>1</v>
      </c>
      <c r="F58" s="18">
        <v>0</v>
      </c>
      <c r="G58" s="209">
        <f>F58*E58</f>
        <v>0</v>
      </c>
    </row>
    <row r="59" spans="1:7" ht="8.25" customHeight="1" x14ac:dyDescent="0.2"/>
    <row r="60" spans="1:7" ht="46.5" customHeight="1" x14ac:dyDescent="0.2">
      <c r="B60" s="207" t="s">
        <v>80</v>
      </c>
      <c r="C60" s="241" t="s">
        <v>81</v>
      </c>
      <c r="D60" s="207" t="s">
        <v>57</v>
      </c>
      <c r="E60" s="242">
        <f>E261+E266</f>
        <v>273</v>
      </c>
      <c r="F60" s="4">
        <v>0</v>
      </c>
      <c r="G60" s="209">
        <f>F60*E60</f>
        <v>0</v>
      </c>
    </row>
    <row r="61" spans="1:7" ht="6.75" customHeight="1" x14ac:dyDescent="0.2">
      <c r="G61" s="209"/>
    </row>
    <row r="62" spans="1:7" ht="38.25" x14ac:dyDescent="0.2">
      <c r="B62" s="207" t="s">
        <v>82</v>
      </c>
      <c r="C62" s="241" t="s">
        <v>83</v>
      </c>
      <c r="D62" s="207" t="s">
        <v>37</v>
      </c>
      <c r="E62" s="242">
        <v>26</v>
      </c>
      <c r="F62" s="4">
        <v>0</v>
      </c>
      <c r="G62" s="209">
        <f>F62*E62</f>
        <v>0</v>
      </c>
    </row>
    <row r="63" spans="1:7" ht="9.75" customHeight="1" x14ac:dyDescent="0.2">
      <c r="G63" s="209"/>
    </row>
    <row r="64" spans="1:7" ht="25.5" x14ac:dyDescent="0.2">
      <c r="B64" s="207" t="s">
        <v>448</v>
      </c>
      <c r="C64" s="241" t="s">
        <v>449</v>
      </c>
      <c r="D64" s="207" t="s">
        <v>57</v>
      </c>
      <c r="E64" s="242">
        <f>E60+20</f>
        <v>293</v>
      </c>
      <c r="F64" s="4">
        <v>0</v>
      </c>
      <c r="G64" s="209">
        <f>F64*E64</f>
        <v>0</v>
      </c>
    </row>
    <row r="65" spans="2:7" ht="8.25" customHeight="1" x14ac:dyDescent="0.2">
      <c r="F65" s="4"/>
      <c r="G65" s="209"/>
    </row>
    <row r="66" spans="2:7" ht="51" x14ac:dyDescent="0.2">
      <c r="B66" s="207" t="s">
        <v>450</v>
      </c>
      <c r="C66" s="241" t="s">
        <v>451</v>
      </c>
      <c r="D66" s="207" t="s">
        <v>84</v>
      </c>
      <c r="E66" s="242">
        <f>E60*2</f>
        <v>546</v>
      </c>
      <c r="F66" s="4">
        <v>0</v>
      </c>
      <c r="G66" s="209">
        <f>F66*E66</f>
        <v>0</v>
      </c>
    </row>
    <row r="67" spans="2:7" ht="9" customHeight="1" x14ac:dyDescent="0.2">
      <c r="F67" s="86"/>
      <c r="G67" s="209"/>
    </row>
    <row r="68" spans="2:7" ht="25.5" x14ac:dyDescent="0.2">
      <c r="B68" s="207" t="s">
        <v>487</v>
      </c>
      <c r="C68" s="241" t="s">
        <v>486</v>
      </c>
      <c r="D68" s="207" t="s">
        <v>57</v>
      </c>
      <c r="E68" s="242">
        <v>5</v>
      </c>
      <c r="F68" s="4">
        <v>0</v>
      </c>
      <c r="G68" s="209">
        <f>F68*E68</f>
        <v>0</v>
      </c>
    </row>
    <row r="69" spans="2:7" ht="9" customHeight="1" x14ac:dyDescent="0.2">
      <c r="F69" s="86"/>
      <c r="G69" s="209"/>
    </row>
    <row r="70" spans="2:7" ht="69" customHeight="1" x14ac:dyDescent="0.2">
      <c r="B70" s="207" t="s">
        <v>86</v>
      </c>
      <c r="C70" s="241" t="s">
        <v>290</v>
      </c>
      <c r="F70" s="4"/>
      <c r="G70" s="209"/>
    </row>
    <row r="71" spans="2:7" x14ac:dyDescent="0.2">
      <c r="C71" s="241" t="s">
        <v>452</v>
      </c>
      <c r="D71" s="207" t="s">
        <v>37</v>
      </c>
      <c r="E71" s="242">
        <v>1</v>
      </c>
      <c r="F71" s="4">
        <v>0</v>
      </c>
      <c r="G71" s="209">
        <f>F71*E71</f>
        <v>0</v>
      </c>
    </row>
    <row r="72" spans="2:7" ht="7.5" customHeight="1" x14ac:dyDescent="0.2">
      <c r="F72" s="4"/>
      <c r="G72" s="209"/>
    </row>
    <row r="73" spans="2:7" ht="63.75" x14ac:dyDescent="0.2">
      <c r="B73" s="207" t="s">
        <v>307</v>
      </c>
      <c r="C73" s="241" t="s">
        <v>455</v>
      </c>
      <c r="D73" s="243"/>
      <c r="E73" s="243"/>
      <c r="F73" s="334"/>
      <c r="G73" s="243"/>
    </row>
    <row r="74" spans="2:7" x14ac:dyDescent="0.2">
      <c r="C74" s="241" t="s">
        <v>453</v>
      </c>
      <c r="D74" s="207" t="s">
        <v>37</v>
      </c>
      <c r="E74" s="242">
        <v>1</v>
      </c>
      <c r="F74" s="4">
        <v>0</v>
      </c>
      <c r="G74" s="209">
        <f>F74*E74</f>
        <v>0</v>
      </c>
    </row>
    <row r="75" spans="2:7" x14ac:dyDescent="0.2">
      <c r="C75" s="241" t="s">
        <v>454</v>
      </c>
      <c r="D75" s="207" t="s">
        <v>37</v>
      </c>
      <c r="E75" s="242">
        <v>1</v>
      </c>
      <c r="F75" s="4">
        <v>0</v>
      </c>
      <c r="G75" s="209">
        <f>F75*E75</f>
        <v>0</v>
      </c>
    </row>
    <row r="76" spans="2:7" ht="6.75" customHeight="1" x14ac:dyDescent="0.2">
      <c r="G76" s="209"/>
    </row>
    <row r="77" spans="2:7" ht="27.75" customHeight="1" x14ac:dyDescent="0.2">
      <c r="B77" s="207" t="s">
        <v>192</v>
      </c>
      <c r="C77" s="241" t="s">
        <v>291</v>
      </c>
      <c r="D77" s="207" t="s">
        <v>52</v>
      </c>
      <c r="E77" s="242">
        <v>10</v>
      </c>
      <c r="F77" s="4">
        <v>0</v>
      </c>
      <c r="G77" s="209">
        <f>F77*E77</f>
        <v>0</v>
      </c>
    </row>
    <row r="78" spans="2:7" ht="6.75" customHeight="1" x14ac:dyDescent="0.2">
      <c r="F78" s="86"/>
      <c r="G78" s="209"/>
    </row>
    <row r="79" spans="2:7" ht="41.25" customHeight="1" x14ac:dyDescent="0.2">
      <c r="B79" s="207" t="s">
        <v>460</v>
      </c>
      <c r="C79" s="241" t="s">
        <v>461</v>
      </c>
      <c r="D79" s="207" t="s">
        <v>84</v>
      </c>
      <c r="E79" s="242">
        <v>240</v>
      </c>
      <c r="F79" s="4">
        <v>0</v>
      </c>
      <c r="G79" s="209">
        <f>F79*E79</f>
        <v>0</v>
      </c>
    </row>
    <row r="80" spans="2:7" ht="5.25" customHeight="1" x14ac:dyDescent="0.2">
      <c r="F80" s="100"/>
      <c r="G80" s="209"/>
    </row>
    <row r="81" spans="1:7" ht="54.75" customHeight="1" x14ac:dyDescent="0.2">
      <c r="B81" s="207" t="s">
        <v>200</v>
      </c>
      <c r="C81" s="241" t="s">
        <v>456</v>
      </c>
      <c r="D81" s="207" t="s">
        <v>37</v>
      </c>
      <c r="E81" s="242">
        <v>2</v>
      </c>
      <c r="F81" s="4">
        <v>0</v>
      </c>
      <c r="G81" s="209">
        <f>F81*E81</f>
        <v>0</v>
      </c>
    </row>
    <row r="82" spans="1:7" ht="9.9499999999999993" customHeight="1" x14ac:dyDescent="0.2"/>
    <row r="83" spans="1:7" ht="51" x14ac:dyDescent="0.2">
      <c r="B83" s="207" t="s">
        <v>87</v>
      </c>
      <c r="C83" s="241" t="s">
        <v>457</v>
      </c>
      <c r="D83" s="207" t="s">
        <v>84</v>
      </c>
      <c r="E83" s="242">
        <f>E66</f>
        <v>546</v>
      </c>
      <c r="F83" s="4">
        <v>0</v>
      </c>
      <c r="G83" s="209">
        <f>F83*E83</f>
        <v>0</v>
      </c>
    </row>
    <row r="84" spans="1:7" ht="7.5" customHeight="1" x14ac:dyDescent="0.2">
      <c r="F84" s="4"/>
      <c r="G84" s="209"/>
    </row>
    <row r="85" spans="1:7" x14ac:dyDescent="0.2">
      <c r="B85" s="207" t="s">
        <v>88</v>
      </c>
      <c r="C85" s="241" t="s">
        <v>89</v>
      </c>
      <c r="D85" s="207">
        <v>10</v>
      </c>
      <c r="G85" s="204">
        <f>SUM(G56:G84)*(D85/100)</f>
        <v>0</v>
      </c>
    </row>
    <row r="86" spans="1:7" ht="3.75" customHeight="1" x14ac:dyDescent="0.2"/>
    <row r="87" spans="1:7" ht="13.5" thickBot="1" x14ac:dyDescent="0.25">
      <c r="A87" s="275"/>
      <c r="B87" s="260" t="s">
        <v>76</v>
      </c>
      <c r="C87" s="276" t="s">
        <v>458</v>
      </c>
      <c r="D87" s="260"/>
      <c r="E87" s="277"/>
      <c r="F87" s="19"/>
      <c r="G87" s="278">
        <f>SUM(G56:G85)</f>
        <v>0</v>
      </c>
    </row>
    <row r="88" spans="1:7" ht="13.5" thickTop="1" x14ac:dyDescent="0.2"/>
    <row r="89" spans="1:7" ht="9" customHeight="1" x14ac:dyDescent="0.2"/>
    <row r="90" spans="1:7" x14ac:dyDescent="0.2">
      <c r="A90" s="248"/>
      <c r="B90" s="249" t="s">
        <v>77</v>
      </c>
      <c r="C90" s="250" t="s">
        <v>459</v>
      </c>
      <c r="D90" s="249"/>
      <c r="E90" s="251"/>
      <c r="F90" s="14"/>
      <c r="G90" s="252"/>
    </row>
    <row r="91" spans="1:7" ht="6.75" customHeight="1" x14ac:dyDescent="0.2">
      <c r="A91" s="248"/>
      <c r="B91" s="249"/>
      <c r="C91" s="250"/>
      <c r="D91" s="249"/>
      <c r="E91" s="251"/>
      <c r="F91" s="14"/>
      <c r="G91" s="252"/>
    </row>
    <row r="92" spans="1:7" x14ac:dyDescent="0.2">
      <c r="A92" s="248"/>
      <c r="B92" s="249"/>
      <c r="C92" s="250" t="s">
        <v>90</v>
      </c>
      <c r="D92" s="249"/>
      <c r="E92" s="251"/>
      <c r="F92" s="14"/>
      <c r="G92" s="252"/>
    </row>
    <row r="93" spans="1:7" ht="89.25" x14ac:dyDescent="0.2">
      <c r="A93" s="248"/>
      <c r="B93" s="243"/>
      <c r="C93" s="241" t="s">
        <v>462</v>
      </c>
      <c r="D93" s="249"/>
      <c r="E93" s="251"/>
      <c r="F93" s="14"/>
      <c r="G93" s="252"/>
    </row>
    <row r="94" spans="1:7" x14ac:dyDescent="0.2">
      <c r="A94" s="248"/>
      <c r="B94" s="249"/>
      <c r="C94" s="250"/>
      <c r="D94" s="249"/>
      <c r="E94" s="242">
        <f>E96+E97+E100+E101</f>
        <v>523.15</v>
      </c>
      <c r="F94" s="14"/>
      <c r="G94" s="252"/>
    </row>
    <row r="95" spans="1:7" ht="51" x14ac:dyDescent="0.2">
      <c r="B95" s="279" t="s">
        <v>91</v>
      </c>
      <c r="C95" s="241" t="s">
        <v>463</v>
      </c>
    </row>
    <row r="96" spans="1:7" ht="14.25" x14ac:dyDescent="0.2">
      <c r="C96" s="241" t="s">
        <v>94</v>
      </c>
      <c r="D96" s="207" t="s">
        <v>85</v>
      </c>
      <c r="E96" s="280">
        <f>408.15*0.5</f>
        <v>204.07499999999999</v>
      </c>
      <c r="F96" s="4">
        <v>0</v>
      </c>
      <c r="G96" s="209">
        <f>F96*E96</f>
        <v>0</v>
      </c>
    </row>
    <row r="97" spans="2:7" ht="14.25" x14ac:dyDescent="0.2">
      <c r="C97" s="241" t="s">
        <v>469</v>
      </c>
      <c r="D97" s="207" t="s">
        <v>85</v>
      </c>
      <c r="E97" s="280">
        <f>408.15*0.5</f>
        <v>204.07499999999999</v>
      </c>
      <c r="F97" s="4">
        <v>0</v>
      </c>
      <c r="G97" s="209">
        <f>F97*E97</f>
        <v>0</v>
      </c>
    </row>
    <row r="98" spans="2:7" ht="6.75" customHeight="1" x14ac:dyDescent="0.2">
      <c r="E98" s="280"/>
      <c r="G98" s="209"/>
    </row>
    <row r="99" spans="2:7" ht="51" x14ac:dyDescent="0.2">
      <c r="B99" s="279" t="s">
        <v>274</v>
      </c>
      <c r="C99" s="241" t="s">
        <v>464</v>
      </c>
    </row>
    <row r="100" spans="2:7" ht="14.25" x14ac:dyDescent="0.2">
      <c r="C100" s="241" t="s">
        <v>94</v>
      </c>
      <c r="D100" s="207" t="s">
        <v>85</v>
      </c>
      <c r="E100" s="280">
        <f>115*0.5</f>
        <v>57.5</v>
      </c>
      <c r="F100" s="4">
        <v>0</v>
      </c>
      <c r="G100" s="209">
        <f>F100*E100</f>
        <v>0</v>
      </c>
    </row>
    <row r="101" spans="2:7" ht="14.25" x14ac:dyDescent="0.2">
      <c r="C101" s="241" t="s">
        <v>469</v>
      </c>
      <c r="D101" s="207" t="s">
        <v>85</v>
      </c>
      <c r="E101" s="280">
        <f>115*0.5</f>
        <v>57.5</v>
      </c>
      <c r="F101" s="4">
        <v>0</v>
      </c>
      <c r="G101" s="209">
        <f>F101*E101</f>
        <v>0</v>
      </c>
    </row>
    <row r="102" spans="2:7" ht="6" customHeight="1" x14ac:dyDescent="0.2">
      <c r="E102" s="280"/>
      <c r="G102" s="209"/>
    </row>
    <row r="103" spans="2:7" ht="82.5" customHeight="1" x14ac:dyDescent="0.2">
      <c r="B103" s="207" t="s">
        <v>92</v>
      </c>
      <c r="C103" s="241" t="s">
        <v>337</v>
      </c>
      <c r="D103" s="207" t="s">
        <v>85</v>
      </c>
      <c r="E103" s="242">
        <v>20</v>
      </c>
      <c r="F103" s="4">
        <v>0</v>
      </c>
      <c r="G103" s="209">
        <f>F103*E103</f>
        <v>0</v>
      </c>
    </row>
    <row r="104" spans="2:7" ht="8.25" customHeight="1" x14ac:dyDescent="0.2"/>
    <row r="105" spans="2:7" ht="38.25" x14ac:dyDescent="0.2">
      <c r="B105" s="207" t="s">
        <v>93</v>
      </c>
      <c r="C105" s="241" t="s">
        <v>293</v>
      </c>
      <c r="D105" s="281">
        <v>0.02</v>
      </c>
      <c r="F105" s="4"/>
      <c r="G105" s="209"/>
    </row>
    <row r="106" spans="2:7" ht="14.25" x14ac:dyDescent="0.2">
      <c r="C106" s="241" t="s">
        <v>94</v>
      </c>
      <c r="D106" s="207" t="s">
        <v>85</v>
      </c>
      <c r="E106" s="242">
        <f>SUM(E96:E101)*D105</f>
        <v>10.462999999999999</v>
      </c>
      <c r="F106" s="4">
        <v>0</v>
      </c>
      <c r="G106" s="209">
        <f>F106*E106</f>
        <v>0</v>
      </c>
    </row>
    <row r="107" spans="2:7" ht="9.75" customHeight="1" x14ac:dyDescent="0.2">
      <c r="F107" s="4"/>
      <c r="G107" s="209"/>
    </row>
    <row r="108" spans="2:7" ht="27.75" customHeight="1" x14ac:dyDescent="0.2">
      <c r="B108" s="207" t="s">
        <v>95</v>
      </c>
      <c r="C108" s="241" t="s">
        <v>96</v>
      </c>
      <c r="D108" s="207" t="s">
        <v>84</v>
      </c>
      <c r="E108" s="242">
        <f>(E60)*0.6</f>
        <v>163.79999999999998</v>
      </c>
      <c r="F108" s="4">
        <v>0</v>
      </c>
      <c r="G108" s="209">
        <f>F108*E108</f>
        <v>0</v>
      </c>
    </row>
    <row r="109" spans="2:7" ht="6" customHeight="1" x14ac:dyDescent="0.2">
      <c r="G109" s="209"/>
    </row>
    <row r="110" spans="2:7" ht="145.5" customHeight="1" x14ac:dyDescent="0.2">
      <c r="B110" s="207" t="s">
        <v>97</v>
      </c>
      <c r="C110" s="241" t="s">
        <v>495</v>
      </c>
      <c r="D110" s="207" t="s">
        <v>84</v>
      </c>
      <c r="E110" s="242">
        <f>ROUND(3.5*E60,-1)</f>
        <v>960</v>
      </c>
      <c r="F110" s="4">
        <v>0</v>
      </c>
      <c r="G110" s="209">
        <f>F110*E110</f>
        <v>0</v>
      </c>
    </row>
    <row r="111" spans="2:7" ht="6.75" customHeight="1" x14ac:dyDescent="0.2">
      <c r="F111" s="4"/>
      <c r="G111" s="209"/>
    </row>
    <row r="112" spans="2:7" ht="150.75" customHeight="1" x14ac:dyDescent="0.2">
      <c r="B112" s="207" t="s">
        <v>98</v>
      </c>
      <c r="C112" s="241" t="s">
        <v>212</v>
      </c>
      <c r="D112" s="207" t="s">
        <v>84</v>
      </c>
      <c r="E112" s="242">
        <f>6*(E303+E300)</f>
        <v>12</v>
      </c>
      <c r="F112" s="4">
        <v>0</v>
      </c>
      <c r="G112" s="209">
        <f>F112*E112</f>
        <v>0</v>
      </c>
    </row>
    <row r="113" spans="2:11" ht="9" customHeight="1" x14ac:dyDescent="0.2">
      <c r="F113" s="4"/>
      <c r="G113" s="209"/>
    </row>
    <row r="114" spans="2:11" ht="51" x14ac:dyDescent="0.2">
      <c r="B114" s="207" t="s">
        <v>99</v>
      </c>
      <c r="C114" s="241" t="s">
        <v>473</v>
      </c>
      <c r="D114" s="239"/>
      <c r="E114" s="242">
        <f>SUM(E115:E117)</f>
        <v>387.5406375</v>
      </c>
      <c r="F114" s="86"/>
      <c r="G114" s="282"/>
      <c r="J114" s="283"/>
    </row>
    <row r="115" spans="2:11" ht="51" x14ac:dyDescent="0.2">
      <c r="C115" s="241" t="s">
        <v>465</v>
      </c>
      <c r="D115" s="207" t="s">
        <v>85</v>
      </c>
      <c r="E115" s="242">
        <v>127.08</v>
      </c>
      <c r="F115" s="4">
        <v>0</v>
      </c>
      <c r="G115" s="209">
        <f>F115*E115</f>
        <v>0</v>
      </c>
    </row>
    <row r="116" spans="2:11" ht="43.5" customHeight="1" x14ac:dyDescent="0.2">
      <c r="C116" s="241" t="s">
        <v>178</v>
      </c>
      <c r="D116" s="207" t="s">
        <v>85</v>
      </c>
      <c r="E116" s="242">
        <f>(E300+E303)*2</f>
        <v>4</v>
      </c>
      <c r="F116" s="4">
        <v>0</v>
      </c>
      <c r="G116" s="209">
        <f>F116*E116</f>
        <v>0</v>
      </c>
      <c r="K116" s="284"/>
    </row>
    <row r="117" spans="2:11" ht="63.75" customHeight="1" x14ac:dyDescent="0.2">
      <c r="C117" s="241" t="s">
        <v>466</v>
      </c>
      <c r="D117" s="207" t="s">
        <v>85</v>
      </c>
      <c r="E117" s="242">
        <f>E94-E115-E116-E119-(E60*0.075*0.075*3.14)</f>
        <v>256.46063750000002</v>
      </c>
      <c r="F117" s="4">
        <v>0</v>
      </c>
      <c r="G117" s="209">
        <f>F117*E117</f>
        <v>0</v>
      </c>
    </row>
    <row r="118" spans="2:11" ht="7.5" customHeight="1" x14ac:dyDescent="0.2">
      <c r="F118" s="4"/>
      <c r="G118" s="209"/>
    </row>
    <row r="119" spans="2:11" ht="76.5" x14ac:dyDescent="0.2">
      <c r="B119" s="207" t="s">
        <v>467</v>
      </c>
      <c r="C119" s="241" t="s">
        <v>468</v>
      </c>
      <c r="D119" s="207" t="s">
        <v>85</v>
      </c>
      <c r="E119" s="242">
        <f>(E94)*0.25</f>
        <v>130.78749999999999</v>
      </c>
      <c r="F119" s="4">
        <v>0</v>
      </c>
      <c r="G119" s="209">
        <f>F119*E119</f>
        <v>0</v>
      </c>
    </row>
    <row r="120" spans="2:11" ht="7.5" customHeight="1" x14ac:dyDescent="0.2">
      <c r="F120" s="4"/>
      <c r="G120" s="209"/>
    </row>
    <row r="121" spans="2:11" ht="63.75" x14ac:dyDescent="0.2">
      <c r="B121" s="207" t="s">
        <v>302</v>
      </c>
      <c r="C121" s="241" t="s">
        <v>558</v>
      </c>
      <c r="D121" s="207" t="s">
        <v>85</v>
      </c>
      <c r="E121" s="242">
        <f>E119</f>
        <v>130.78749999999999</v>
      </c>
      <c r="F121" s="4">
        <v>0</v>
      </c>
      <c r="G121" s="209">
        <f>F121*E121</f>
        <v>0</v>
      </c>
    </row>
    <row r="122" spans="2:11" ht="14.25" x14ac:dyDescent="0.2">
      <c r="C122" s="285" t="s">
        <v>490</v>
      </c>
      <c r="D122" s="207" t="s">
        <v>85</v>
      </c>
      <c r="E122" s="242">
        <f>E121</f>
        <v>130.78749999999999</v>
      </c>
      <c r="F122" s="4">
        <v>0</v>
      </c>
      <c r="G122" s="209">
        <f>F122*E122</f>
        <v>0</v>
      </c>
    </row>
    <row r="123" spans="2:11" ht="5.25" customHeight="1" x14ac:dyDescent="0.2">
      <c r="F123" s="4"/>
      <c r="G123" s="209"/>
    </row>
    <row r="124" spans="2:11" ht="80.25" customHeight="1" x14ac:dyDescent="0.2">
      <c r="B124" s="207" t="s">
        <v>100</v>
      </c>
      <c r="C124" s="241" t="s">
        <v>472</v>
      </c>
      <c r="E124" s="242" t="str">
        <f>IF(SUM(E125:E128)=0,"0","")</f>
        <v/>
      </c>
      <c r="F124" s="4"/>
      <c r="G124" s="209"/>
    </row>
    <row r="125" spans="2:11" ht="14.25" x14ac:dyDescent="0.2">
      <c r="C125" s="241" t="s">
        <v>470</v>
      </c>
      <c r="D125" s="207" t="s">
        <v>85</v>
      </c>
      <c r="E125" s="242">
        <f>E94-E119</f>
        <v>392.36249999999995</v>
      </c>
      <c r="F125" s="4">
        <v>0</v>
      </c>
      <c r="G125" s="209">
        <f>F125*E125</f>
        <v>0</v>
      </c>
      <c r="I125" s="243">
        <f>E94*0.75</f>
        <v>392.36249999999995</v>
      </c>
    </row>
    <row r="126" spans="2:11" x14ac:dyDescent="0.2">
      <c r="C126" s="241" t="s">
        <v>471</v>
      </c>
      <c r="D126" s="207" t="s">
        <v>101</v>
      </c>
      <c r="E126" s="242">
        <f>E66*0.1*2.4</f>
        <v>131.04</v>
      </c>
      <c r="F126" s="4">
        <v>0</v>
      </c>
      <c r="G126" s="209">
        <f>F126*E126</f>
        <v>0</v>
      </c>
    </row>
    <row r="127" spans="2:11" x14ac:dyDescent="0.2">
      <c r="C127" s="241" t="s">
        <v>201</v>
      </c>
      <c r="D127" s="207" t="s">
        <v>101</v>
      </c>
      <c r="E127" s="242">
        <v>1</v>
      </c>
      <c r="F127" s="4">
        <v>0</v>
      </c>
      <c r="G127" s="209">
        <f>F127*E127</f>
        <v>0</v>
      </c>
    </row>
    <row r="128" spans="2:11" x14ac:dyDescent="0.2">
      <c r="C128" s="241" t="s">
        <v>102</v>
      </c>
      <c r="D128" s="207" t="s">
        <v>101</v>
      </c>
      <c r="E128" s="242">
        <v>1</v>
      </c>
      <c r="F128" s="4">
        <v>0</v>
      </c>
      <c r="G128" s="209">
        <f>F128*E128</f>
        <v>0</v>
      </c>
    </row>
    <row r="129" spans="1:7" ht="9" customHeight="1" x14ac:dyDescent="0.2"/>
    <row r="130" spans="1:7" ht="25.5" x14ac:dyDescent="0.2">
      <c r="B130" s="207" t="s">
        <v>103</v>
      </c>
      <c r="C130" s="241" t="s">
        <v>104</v>
      </c>
      <c r="D130" s="207" t="s">
        <v>57</v>
      </c>
      <c r="E130" s="242">
        <f>E60</f>
        <v>273</v>
      </c>
      <c r="F130" s="4">
        <v>0</v>
      </c>
      <c r="G130" s="209">
        <f>F130*E130</f>
        <v>0</v>
      </c>
    </row>
    <row r="131" spans="1:7" ht="6" customHeight="1" x14ac:dyDescent="0.2">
      <c r="F131" s="4"/>
    </row>
    <row r="132" spans="1:7" x14ac:dyDescent="0.2">
      <c r="A132" s="248"/>
      <c r="B132" s="249"/>
      <c r="C132" s="250" t="s">
        <v>105</v>
      </c>
      <c r="D132" s="249"/>
      <c r="E132" s="251"/>
      <c r="F132" s="14"/>
      <c r="G132" s="252"/>
    </row>
    <row r="133" spans="1:7" ht="4.5" customHeight="1" x14ac:dyDescent="0.2">
      <c r="F133" s="4"/>
      <c r="G133" s="209"/>
    </row>
    <row r="134" spans="1:7" ht="51" x14ac:dyDescent="0.2">
      <c r="B134" s="207" t="s">
        <v>106</v>
      </c>
      <c r="C134" s="241" t="s">
        <v>263</v>
      </c>
      <c r="D134" s="207" t="s">
        <v>85</v>
      </c>
      <c r="E134" s="242">
        <v>1</v>
      </c>
      <c r="F134" s="4">
        <v>0</v>
      </c>
      <c r="G134" s="209">
        <f>F134*E134</f>
        <v>0</v>
      </c>
    </row>
    <row r="135" spans="1:7" ht="6" customHeight="1" x14ac:dyDescent="0.2"/>
    <row r="136" spans="1:7" ht="27.75" customHeight="1" x14ac:dyDescent="0.2">
      <c r="B136" s="207" t="s">
        <v>107</v>
      </c>
      <c r="C136" s="241" t="s">
        <v>108</v>
      </c>
      <c r="D136" s="207" t="s">
        <v>37</v>
      </c>
      <c r="E136" s="242">
        <f>SUM(E294:E301)</f>
        <v>5</v>
      </c>
      <c r="F136" s="4">
        <v>0</v>
      </c>
      <c r="G136" s="209">
        <f>F136*E136</f>
        <v>0</v>
      </c>
    </row>
    <row r="137" spans="1:7" ht="5.25" customHeight="1" x14ac:dyDescent="0.2"/>
    <row r="138" spans="1:7" ht="29.25" customHeight="1" x14ac:dyDescent="0.2">
      <c r="B138" s="207" t="s">
        <v>109</v>
      </c>
      <c r="C138" s="241" t="s">
        <v>168</v>
      </c>
      <c r="D138" s="207" t="s">
        <v>37</v>
      </c>
      <c r="E138" s="242">
        <f>E136+5</f>
        <v>10</v>
      </c>
      <c r="F138" s="4">
        <v>0</v>
      </c>
      <c r="G138" s="209">
        <f>F138*E138</f>
        <v>0</v>
      </c>
    </row>
    <row r="139" spans="1:7" ht="3.75" customHeight="1" x14ac:dyDescent="0.2">
      <c r="G139" s="209"/>
    </row>
    <row r="140" spans="1:7" ht="46.5" customHeight="1" x14ac:dyDescent="0.2">
      <c r="B140" s="249" t="s">
        <v>202</v>
      </c>
      <c r="C140" s="262" t="s">
        <v>299</v>
      </c>
      <c r="D140" s="286"/>
      <c r="E140" s="274"/>
      <c r="F140" s="4"/>
      <c r="G140" s="209"/>
    </row>
    <row r="141" spans="1:7" ht="15" x14ac:dyDescent="0.2">
      <c r="B141" s="249"/>
      <c r="C141" s="250"/>
      <c r="D141" s="287"/>
      <c r="E141" s="274"/>
      <c r="F141" s="4"/>
      <c r="G141" s="209"/>
    </row>
    <row r="142" spans="1:7" ht="38.25" x14ac:dyDescent="0.2">
      <c r="B142" s="288" t="s">
        <v>474</v>
      </c>
      <c r="C142" s="250" t="s">
        <v>303</v>
      </c>
      <c r="D142" s="207" t="s">
        <v>84</v>
      </c>
      <c r="E142" s="242">
        <f>E66</f>
        <v>546</v>
      </c>
      <c r="F142" s="4">
        <v>0</v>
      </c>
      <c r="G142" s="209">
        <f>F142*E142</f>
        <v>0</v>
      </c>
    </row>
    <row r="143" spans="1:7" ht="15" x14ac:dyDescent="0.2">
      <c r="B143" s="249"/>
      <c r="C143" s="250"/>
      <c r="D143" s="287"/>
      <c r="E143" s="274"/>
      <c r="F143" s="4"/>
      <c r="G143" s="209"/>
    </row>
    <row r="144" spans="1:7" ht="132" customHeight="1" x14ac:dyDescent="0.2">
      <c r="B144" s="288" t="s">
        <v>475</v>
      </c>
      <c r="C144" s="241" t="s">
        <v>484</v>
      </c>
      <c r="D144" s="207" t="s">
        <v>84</v>
      </c>
      <c r="E144" s="242">
        <f>ROUND((E142)*1.1,-1)</f>
        <v>600</v>
      </c>
      <c r="F144" s="4">
        <v>0</v>
      </c>
      <c r="G144" s="209">
        <f>F144*E144</f>
        <v>0</v>
      </c>
    </row>
    <row r="145" spans="2:10" x14ac:dyDescent="0.2">
      <c r="F145" s="4"/>
      <c r="G145" s="209"/>
    </row>
    <row r="146" spans="2:10" ht="78.75" customHeight="1" x14ac:dyDescent="0.2">
      <c r="B146" s="288" t="s">
        <v>476</v>
      </c>
      <c r="C146" s="241" t="s">
        <v>557</v>
      </c>
      <c r="D146" s="207" t="s">
        <v>85</v>
      </c>
      <c r="E146" s="242">
        <f>E142*0.3</f>
        <v>163.79999999999998</v>
      </c>
      <c r="F146" s="4">
        <v>0</v>
      </c>
      <c r="G146" s="209">
        <f>F146*E146</f>
        <v>0</v>
      </c>
    </row>
    <row r="147" spans="2:10" ht="9" customHeight="1" x14ac:dyDescent="0.2">
      <c r="F147" s="4"/>
      <c r="G147" s="209"/>
    </row>
    <row r="148" spans="2:10" ht="51" x14ac:dyDescent="0.2">
      <c r="B148" s="207" t="s">
        <v>477</v>
      </c>
      <c r="C148" s="241" t="s">
        <v>473</v>
      </c>
      <c r="D148" s="239"/>
      <c r="F148" s="86"/>
      <c r="G148" s="282"/>
      <c r="J148" s="283"/>
    </row>
    <row r="149" spans="2:10" ht="51" x14ac:dyDescent="0.2">
      <c r="C149" s="289" t="s">
        <v>485</v>
      </c>
      <c r="D149" s="207" t="s">
        <v>85</v>
      </c>
      <c r="E149" s="242">
        <f>E142*0.25</f>
        <v>136.5</v>
      </c>
      <c r="F149" s="4">
        <v>0</v>
      </c>
      <c r="G149" s="209">
        <f>F149*E149</f>
        <v>0</v>
      </c>
    </row>
    <row r="150" spans="2:10" ht="9.75" customHeight="1" x14ac:dyDescent="0.2">
      <c r="B150" s="249"/>
      <c r="C150" s="250"/>
      <c r="D150" s="287"/>
      <c r="E150" s="274"/>
      <c r="F150" s="4"/>
      <c r="G150" s="209"/>
    </row>
    <row r="151" spans="2:10" ht="66.75" customHeight="1" x14ac:dyDescent="0.2">
      <c r="B151" s="288" t="s">
        <v>478</v>
      </c>
      <c r="C151" s="241" t="s">
        <v>295</v>
      </c>
      <c r="D151" s="207" t="s">
        <v>84</v>
      </c>
      <c r="E151" s="242">
        <f>E66</f>
        <v>546</v>
      </c>
      <c r="F151" s="4">
        <v>0</v>
      </c>
      <c r="G151" s="209">
        <f>F151*E151</f>
        <v>0</v>
      </c>
    </row>
    <row r="152" spans="2:10" ht="5.25" customHeight="1" x14ac:dyDescent="0.2">
      <c r="F152" s="4"/>
      <c r="G152" s="209"/>
    </row>
    <row r="153" spans="2:10" ht="63.75" x14ac:dyDescent="0.2">
      <c r="B153" s="288" t="s">
        <v>479</v>
      </c>
      <c r="C153" s="241" t="s">
        <v>296</v>
      </c>
      <c r="D153" s="207" t="s">
        <v>84</v>
      </c>
      <c r="E153" s="242">
        <f>E151</f>
        <v>546</v>
      </c>
      <c r="F153" s="4">
        <v>0</v>
      </c>
      <c r="G153" s="209">
        <f>F153*E153</f>
        <v>0</v>
      </c>
    </row>
    <row r="154" spans="2:10" ht="8.25" customHeight="1" x14ac:dyDescent="0.2">
      <c r="F154" s="4"/>
      <c r="G154" s="209"/>
    </row>
    <row r="155" spans="2:10" ht="68.25" customHeight="1" x14ac:dyDescent="0.2">
      <c r="B155" s="288" t="s">
        <v>480</v>
      </c>
      <c r="C155" s="241" t="s">
        <v>305</v>
      </c>
      <c r="D155" s="207" t="s">
        <v>84</v>
      </c>
      <c r="E155" s="242">
        <f>100*0.5</f>
        <v>50</v>
      </c>
      <c r="F155" s="4">
        <v>0</v>
      </c>
      <c r="G155" s="209">
        <f>F155*E155</f>
        <v>0</v>
      </c>
    </row>
    <row r="156" spans="2:10" ht="9" customHeight="1" x14ac:dyDescent="0.2">
      <c r="F156" s="4"/>
      <c r="G156" s="209"/>
    </row>
    <row r="157" spans="2:10" x14ac:dyDescent="0.2">
      <c r="B157" s="288" t="s">
        <v>481</v>
      </c>
      <c r="C157" s="241" t="s">
        <v>300</v>
      </c>
      <c r="D157" s="207" t="s">
        <v>37</v>
      </c>
      <c r="E157" s="242">
        <f>E138</f>
        <v>10</v>
      </c>
      <c r="F157" s="4">
        <v>0</v>
      </c>
      <c r="G157" s="209">
        <f>F157*E157</f>
        <v>0</v>
      </c>
    </row>
    <row r="158" spans="2:10" ht="8.25" customHeight="1" x14ac:dyDescent="0.2">
      <c r="F158" s="4"/>
      <c r="G158" s="209"/>
    </row>
    <row r="159" spans="2:10" ht="25.5" x14ac:dyDescent="0.2">
      <c r="B159" s="288" t="s">
        <v>482</v>
      </c>
      <c r="C159" s="241" t="s">
        <v>306</v>
      </c>
      <c r="D159" s="207" t="s">
        <v>57</v>
      </c>
      <c r="E159" s="242">
        <f>E64</f>
        <v>293</v>
      </c>
      <c r="F159" s="4">
        <v>0</v>
      </c>
      <c r="G159" s="209">
        <f>F159*E159</f>
        <v>0</v>
      </c>
    </row>
    <row r="160" spans="2:10" ht="9" customHeight="1" x14ac:dyDescent="0.2">
      <c r="F160" s="4"/>
      <c r="G160" s="209"/>
    </row>
    <row r="161" spans="1:7" ht="38.25" x14ac:dyDescent="0.2">
      <c r="B161" s="288" t="s">
        <v>489</v>
      </c>
      <c r="C161" s="241" t="s">
        <v>488</v>
      </c>
      <c r="D161" s="207" t="s">
        <v>57</v>
      </c>
      <c r="E161" s="242">
        <v>5</v>
      </c>
      <c r="F161" s="4">
        <v>0</v>
      </c>
      <c r="G161" s="209">
        <f>F161*E161</f>
        <v>0</v>
      </c>
    </row>
    <row r="162" spans="1:7" ht="9" customHeight="1" x14ac:dyDescent="0.2">
      <c r="F162" s="4"/>
      <c r="G162" s="209"/>
    </row>
    <row r="163" spans="1:7" ht="25.5" x14ac:dyDescent="0.2">
      <c r="B163" s="288" t="s">
        <v>483</v>
      </c>
      <c r="C163" s="241" t="s">
        <v>301</v>
      </c>
      <c r="D163" s="207" t="s">
        <v>84</v>
      </c>
      <c r="E163" s="242">
        <f>(E60-80)*0.5</f>
        <v>96.5</v>
      </c>
      <c r="F163" s="4">
        <v>0</v>
      </c>
      <c r="G163" s="209">
        <f>F163*E163</f>
        <v>0</v>
      </c>
    </row>
    <row r="164" spans="1:7" ht="8.25" customHeight="1" x14ac:dyDescent="0.2">
      <c r="F164" s="4"/>
      <c r="G164" s="209"/>
    </row>
    <row r="165" spans="1:7" x14ac:dyDescent="0.2">
      <c r="C165" s="250" t="s">
        <v>110</v>
      </c>
      <c r="F165" s="4"/>
      <c r="G165" s="209"/>
    </row>
    <row r="166" spans="1:7" ht="6" customHeight="1" x14ac:dyDescent="0.2"/>
    <row r="167" spans="1:7" ht="18" customHeight="1" x14ac:dyDescent="0.2">
      <c r="B167" s="207" t="s">
        <v>111</v>
      </c>
      <c r="C167" s="241" t="s">
        <v>304</v>
      </c>
      <c r="D167" s="207" t="s">
        <v>84</v>
      </c>
      <c r="E167" s="242">
        <f>ROUNDUP(E60*2.5,0)</f>
        <v>683</v>
      </c>
      <c r="F167" s="4">
        <v>0</v>
      </c>
      <c r="G167" s="209">
        <f>F167*E167</f>
        <v>0</v>
      </c>
    </row>
    <row r="168" spans="1:7" ht="8.25" customHeight="1" x14ac:dyDescent="0.2">
      <c r="G168" s="209"/>
    </row>
    <row r="169" spans="1:7" x14ac:dyDescent="0.2">
      <c r="B169" s="207" t="s">
        <v>112</v>
      </c>
      <c r="C169" s="241" t="s">
        <v>113</v>
      </c>
      <c r="D169" s="207">
        <v>10</v>
      </c>
      <c r="G169" s="204">
        <f>SUM(G90:G168)*(D169/100)</f>
        <v>0</v>
      </c>
    </row>
    <row r="170" spans="1:7" ht="9.75" customHeight="1" x14ac:dyDescent="0.2"/>
    <row r="171" spans="1:7" ht="13.5" thickBot="1" x14ac:dyDescent="0.25">
      <c r="A171" s="275"/>
      <c r="B171" s="260" t="s">
        <v>77</v>
      </c>
      <c r="C171" s="276" t="s">
        <v>491</v>
      </c>
      <c r="D171" s="290"/>
      <c r="E171" s="277"/>
      <c r="F171" s="19"/>
      <c r="G171" s="278">
        <f>SUM(G90:G169)</f>
        <v>0</v>
      </c>
    </row>
    <row r="172" spans="1:7" ht="13.5" thickTop="1" x14ac:dyDescent="0.2"/>
    <row r="174" spans="1:7" s="247" customFormat="1" ht="16.5" x14ac:dyDescent="0.25">
      <c r="A174" s="264"/>
      <c r="B174" s="240" t="s">
        <v>421</v>
      </c>
      <c r="C174" s="187"/>
      <c r="D174" s="185"/>
      <c r="E174" s="245"/>
      <c r="F174" s="12"/>
      <c r="G174" s="185"/>
    </row>
    <row r="175" spans="1:7" ht="6" customHeight="1" x14ac:dyDescent="0.2">
      <c r="A175" s="265"/>
      <c r="B175" s="201"/>
      <c r="G175" s="207"/>
    </row>
    <row r="176" spans="1:7" ht="15" customHeight="1" x14ac:dyDescent="0.2">
      <c r="A176" s="265"/>
      <c r="B176" s="266" t="s">
        <v>169</v>
      </c>
      <c r="C176" s="266"/>
      <c r="D176" s="266"/>
      <c r="E176" s="266"/>
      <c r="G176" s="207"/>
    </row>
    <row r="177" spans="1:7" x14ac:dyDescent="0.2">
      <c r="A177" s="265"/>
      <c r="B177" s="266"/>
      <c r="C177" s="266"/>
      <c r="D177" s="266"/>
      <c r="E177" s="266"/>
      <c r="G177" s="207"/>
    </row>
    <row r="178" spans="1:7" x14ac:dyDescent="0.2">
      <c r="A178" s="265"/>
      <c r="B178" s="266"/>
      <c r="C178" s="266"/>
      <c r="D178" s="266"/>
      <c r="E178" s="266"/>
      <c r="G178" s="207"/>
    </row>
    <row r="179" spans="1:7" x14ac:dyDescent="0.2">
      <c r="A179" s="291"/>
      <c r="B179" s="292"/>
      <c r="C179" s="293"/>
      <c r="D179" s="292"/>
      <c r="E179" s="294"/>
      <c r="F179" s="87"/>
      <c r="G179" s="295" t="s">
        <v>28</v>
      </c>
    </row>
    <row r="180" spans="1:7" s="268" customFormat="1" ht="17.25" thickBot="1" x14ac:dyDescent="0.3">
      <c r="A180" s="253"/>
      <c r="B180" s="254" t="s">
        <v>114</v>
      </c>
      <c r="C180" s="267" t="s">
        <v>422</v>
      </c>
      <c r="D180" s="254"/>
      <c r="E180" s="256"/>
      <c r="F180" s="16"/>
      <c r="G180" s="257">
        <f>G232</f>
        <v>0</v>
      </c>
    </row>
    <row r="181" spans="1:7" ht="13.5" thickTop="1" x14ac:dyDescent="0.2">
      <c r="A181" s="265"/>
      <c r="B181" s="241"/>
      <c r="D181" s="296"/>
      <c r="E181" s="297"/>
      <c r="G181" s="207"/>
    </row>
    <row r="182" spans="1:7" x14ac:dyDescent="0.2">
      <c r="A182" s="265"/>
      <c r="B182" s="201"/>
      <c r="C182" s="269" t="s">
        <v>30</v>
      </c>
      <c r="D182" s="270" t="s">
        <v>31</v>
      </c>
      <c r="E182" s="271" t="s">
        <v>32</v>
      </c>
      <c r="F182" s="17" t="s">
        <v>33</v>
      </c>
      <c r="G182" s="298" t="s">
        <v>28</v>
      </c>
    </row>
    <row r="183" spans="1:7" x14ac:dyDescent="0.2">
      <c r="A183" s="265"/>
      <c r="B183" s="201"/>
      <c r="G183" s="207"/>
    </row>
    <row r="184" spans="1:7" x14ac:dyDescent="0.2">
      <c r="A184" s="265"/>
      <c r="B184" s="249" t="s">
        <v>114</v>
      </c>
      <c r="C184" s="250" t="s">
        <v>162</v>
      </c>
      <c r="G184" s="207"/>
    </row>
    <row r="185" spans="1:7" ht="8.25" customHeight="1" x14ac:dyDescent="0.2">
      <c r="A185" s="265"/>
      <c r="B185" s="201"/>
      <c r="C185" s="299"/>
      <c r="F185" s="88"/>
      <c r="G185" s="300"/>
    </row>
    <row r="186" spans="1:7" ht="25.5" x14ac:dyDescent="0.2">
      <c r="A186" s="265"/>
      <c r="B186" s="207" t="s">
        <v>115</v>
      </c>
      <c r="C186" s="241" t="s">
        <v>423</v>
      </c>
      <c r="D186" s="296" t="s">
        <v>37</v>
      </c>
      <c r="E186" s="297">
        <v>1</v>
      </c>
      <c r="F186" s="4">
        <v>0</v>
      </c>
      <c r="G186" s="209">
        <f>F186*E186</f>
        <v>0</v>
      </c>
    </row>
    <row r="187" spans="1:7" ht="7.5" customHeight="1" x14ac:dyDescent="0.2">
      <c r="A187" s="265"/>
      <c r="B187" s="201"/>
      <c r="F187" s="88"/>
      <c r="G187" s="300"/>
    </row>
    <row r="188" spans="1:7" ht="51" x14ac:dyDescent="0.2">
      <c r="A188" s="265"/>
      <c r="B188" s="207" t="s">
        <v>116</v>
      </c>
      <c r="C188" s="241" t="s">
        <v>424</v>
      </c>
      <c r="D188" s="296" t="s">
        <v>37</v>
      </c>
      <c r="E188" s="297">
        <v>1</v>
      </c>
      <c r="F188" s="4">
        <v>0</v>
      </c>
      <c r="G188" s="209">
        <f>F188*E188</f>
        <v>0</v>
      </c>
    </row>
    <row r="189" spans="1:7" ht="7.5" customHeight="1" x14ac:dyDescent="0.2">
      <c r="A189" s="265"/>
      <c r="B189" s="201"/>
      <c r="F189" s="88"/>
      <c r="G189" s="300"/>
    </row>
    <row r="190" spans="1:7" ht="68.25" customHeight="1" x14ac:dyDescent="0.2">
      <c r="A190" s="265"/>
      <c r="B190" s="207" t="s">
        <v>117</v>
      </c>
      <c r="C190" s="162" t="s">
        <v>167</v>
      </c>
      <c r="D190" s="162"/>
      <c r="E190" s="297"/>
      <c r="F190" s="88"/>
      <c r="G190" s="300"/>
    </row>
    <row r="191" spans="1:7" x14ac:dyDescent="0.2">
      <c r="A191" s="265"/>
      <c r="C191" s="241" t="s">
        <v>425</v>
      </c>
      <c r="D191" s="207" t="s">
        <v>57</v>
      </c>
      <c r="E191" s="242">
        <f>E261+E266</f>
        <v>273</v>
      </c>
      <c r="F191" s="4">
        <v>0</v>
      </c>
      <c r="G191" s="209">
        <f>F191*E191</f>
        <v>0</v>
      </c>
    </row>
    <row r="192" spans="1:7" ht="8.25" customHeight="1" x14ac:dyDescent="0.2">
      <c r="A192" s="265"/>
      <c r="F192" s="88"/>
      <c r="G192" s="209"/>
    </row>
    <row r="193" spans="1:7" ht="47.25" customHeight="1" x14ac:dyDescent="0.2">
      <c r="A193" s="265"/>
      <c r="B193" s="207" t="s">
        <v>118</v>
      </c>
      <c r="C193" s="266" t="s">
        <v>119</v>
      </c>
      <c r="D193" s="266"/>
      <c r="E193" s="297"/>
      <c r="F193" s="88"/>
      <c r="G193" s="300"/>
    </row>
    <row r="194" spans="1:7" x14ac:dyDescent="0.2">
      <c r="A194" s="265"/>
      <c r="C194" s="241" t="s">
        <v>120</v>
      </c>
      <c r="D194" s="207" t="s">
        <v>37</v>
      </c>
      <c r="E194" s="242">
        <v>16</v>
      </c>
      <c r="F194" s="4">
        <v>0</v>
      </c>
      <c r="G194" s="209">
        <f>F194*E194</f>
        <v>0</v>
      </c>
    </row>
    <row r="195" spans="1:7" x14ac:dyDescent="0.2">
      <c r="A195" s="265"/>
      <c r="C195" s="241" t="s">
        <v>121</v>
      </c>
      <c r="D195" s="207" t="s">
        <v>37</v>
      </c>
      <c r="E195" s="242">
        <v>9</v>
      </c>
      <c r="F195" s="4">
        <v>0</v>
      </c>
      <c r="G195" s="209">
        <f>F195*E195</f>
        <v>0</v>
      </c>
    </row>
    <row r="196" spans="1:7" ht="6.75" customHeight="1" x14ac:dyDescent="0.2">
      <c r="A196" s="265"/>
      <c r="F196" s="88"/>
      <c r="G196" s="209"/>
    </row>
    <row r="197" spans="1:7" ht="27.75" customHeight="1" x14ac:dyDescent="0.2">
      <c r="A197" s="265"/>
      <c r="B197" s="207" t="s">
        <v>122</v>
      </c>
      <c r="C197" s="266" t="s">
        <v>185</v>
      </c>
      <c r="D197" s="266"/>
      <c r="E197" s="297"/>
      <c r="F197" s="10"/>
      <c r="G197" s="301"/>
    </row>
    <row r="198" spans="1:7" x14ac:dyDescent="0.2">
      <c r="A198" s="265"/>
      <c r="B198" s="201"/>
      <c r="C198" s="241" t="s">
        <v>182</v>
      </c>
      <c r="D198" s="207" t="s">
        <v>37</v>
      </c>
      <c r="E198" s="302">
        <v>6</v>
      </c>
      <c r="F198" s="4">
        <v>0</v>
      </c>
      <c r="G198" s="209">
        <f>F198*E198</f>
        <v>0</v>
      </c>
    </row>
    <row r="199" spans="1:7" x14ac:dyDescent="0.2">
      <c r="A199" s="265"/>
      <c r="B199" s="201"/>
      <c r="C199" s="241" t="s">
        <v>289</v>
      </c>
      <c r="D199" s="207" t="s">
        <v>37</v>
      </c>
      <c r="E199" s="302">
        <v>4</v>
      </c>
      <c r="F199" s="4">
        <v>0</v>
      </c>
      <c r="G199" s="209">
        <f>F199*E199</f>
        <v>0</v>
      </c>
    </row>
    <row r="200" spans="1:7" ht="7.5" customHeight="1" x14ac:dyDescent="0.2">
      <c r="A200" s="265"/>
      <c r="B200" s="201"/>
      <c r="G200" s="207"/>
    </row>
    <row r="201" spans="1:7" ht="27.75" customHeight="1" x14ac:dyDescent="0.2">
      <c r="A201" s="265"/>
      <c r="B201" s="207" t="s">
        <v>183</v>
      </c>
      <c r="C201" s="266" t="s">
        <v>184</v>
      </c>
      <c r="D201" s="266"/>
      <c r="E201" s="296"/>
      <c r="G201" s="207"/>
    </row>
    <row r="202" spans="1:7" x14ac:dyDescent="0.2">
      <c r="A202" s="265"/>
      <c r="B202" s="201"/>
      <c r="C202" s="241" t="s">
        <v>204</v>
      </c>
      <c r="D202" s="207" t="s">
        <v>37</v>
      </c>
      <c r="E202" s="177">
        <v>2</v>
      </c>
      <c r="F202" s="4">
        <v>0</v>
      </c>
      <c r="G202" s="209">
        <f>F202*E202</f>
        <v>0</v>
      </c>
    </row>
    <row r="203" spans="1:7" x14ac:dyDescent="0.2">
      <c r="A203" s="265"/>
      <c r="B203" s="201"/>
      <c r="C203" s="241" t="s">
        <v>289</v>
      </c>
      <c r="D203" s="207" t="s">
        <v>37</v>
      </c>
      <c r="E203" s="177">
        <v>7</v>
      </c>
      <c r="F203" s="4">
        <v>0</v>
      </c>
      <c r="G203" s="209">
        <f>F203*E203</f>
        <v>0</v>
      </c>
    </row>
    <row r="204" spans="1:7" ht="8.25" customHeight="1" x14ac:dyDescent="0.2">
      <c r="A204" s="265"/>
      <c r="B204" s="201"/>
      <c r="E204" s="207"/>
      <c r="G204" s="207"/>
    </row>
    <row r="205" spans="1:7" ht="38.25" customHeight="1" x14ac:dyDescent="0.2">
      <c r="A205" s="265"/>
      <c r="B205" s="201" t="s">
        <v>123</v>
      </c>
      <c r="C205" s="266" t="s">
        <v>205</v>
      </c>
      <c r="D205" s="266"/>
      <c r="E205" s="297"/>
      <c r="G205" s="207"/>
    </row>
    <row r="206" spans="1:7" x14ac:dyDescent="0.2">
      <c r="A206" s="265"/>
      <c r="B206" s="201"/>
      <c r="C206" s="241" t="s">
        <v>124</v>
      </c>
      <c r="D206" s="296" t="s">
        <v>37</v>
      </c>
      <c r="E206" s="242">
        <f>+E296+D294</f>
        <v>4</v>
      </c>
      <c r="F206" s="4">
        <v>0</v>
      </c>
      <c r="G206" s="209">
        <f>F206*E206</f>
        <v>0</v>
      </c>
    </row>
    <row r="207" spans="1:7" ht="9.9499999999999993" customHeight="1" x14ac:dyDescent="0.2">
      <c r="A207" s="265"/>
      <c r="B207" s="201"/>
      <c r="D207" s="296"/>
      <c r="G207" s="209"/>
    </row>
    <row r="208" spans="1:7" ht="38.25" x14ac:dyDescent="0.2">
      <c r="A208" s="265"/>
      <c r="B208" s="201" t="s">
        <v>426</v>
      </c>
      <c r="C208" s="241" t="s">
        <v>427</v>
      </c>
      <c r="D208" s="296" t="s">
        <v>37</v>
      </c>
      <c r="E208" s="242">
        <f>E300</f>
        <v>1</v>
      </c>
      <c r="F208" s="4">
        <v>0</v>
      </c>
      <c r="G208" s="209">
        <f>F208*E208</f>
        <v>0</v>
      </c>
    </row>
    <row r="209" spans="1:7" ht="7.5" customHeight="1" x14ac:dyDescent="0.2">
      <c r="A209" s="265"/>
      <c r="B209" s="201"/>
      <c r="D209" s="296"/>
      <c r="F209" s="13"/>
      <c r="G209" s="209"/>
    </row>
    <row r="210" spans="1:7" ht="38.25" x14ac:dyDescent="0.2">
      <c r="A210" s="265"/>
      <c r="B210" s="201" t="s">
        <v>222</v>
      </c>
      <c r="C210" s="241" t="s">
        <v>221</v>
      </c>
      <c r="D210" s="296" t="s">
        <v>37</v>
      </c>
      <c r="E210" s="242">
        <f>SUM(E303:E304)</f>
        <v>1</v>
      </c>
      <c r="F210" s="4">
        <v>0</v>
      </c>
      <c r="G210" s="209">
        <f>F210*E210</f>
        <v>0</v>
      </c>
    </row>
    <row r="211" spans="1:7" x14ac:dyDescent="0.2">
      <c r="A211" s="265"/>
      <c r="B211" s="201"/>
      <c r="D211" s="296"/>
      <c r="E211" s="207"/>
      <c r="G211" s="207"/>
    </row>
    <row r="212" spans="1:7" ht="30.75" customHeight="1" x14ac:dyDescent="0.2">
      <c r="A212" s="265"/>
      <c r="B212" s="201" t="s">
        <v>125</v>
      </c>
      <c r="C212" s="241" t="s">
        <v>126</v>
      </c>
      <c r="D212" s="207" t="s">
        <v>37</v>
      </c>
      <c r="E212" s="242">
        <f>E206+E208</f>
        <v>5</v>
      </c>
      <c r="F212" s="4">
        <v>0</v>
      </c>
      <c r="G212" s="209">
        <f>F212*E212</f>
        <v>0</v>
      </c>
    </row>
    <row r="213" spans="1:7" ht="9" customHeight="1" x14ac:dyDescent="0.2">
      <c r="A213" s="265"/>
      <c r="B213" s="201"/>
      <c r="G213" s="207"/>
    </row>
    <row r="214" spans="1:7" ht="30" customHeight="1" x14ac:dyDescent="0.2">
      <c r="A214" s="265"/>
      <c r="B214" s="201" t="s">
        <v>127</v>
      </c>
      <c r="C214" s="241" t="s">
        <v>128</v>
      </c>
      <c r="D214" s="207" t="s">
        <v>37</v>
      </c>
      <c r="E214" s="242">
        <f>E307+E309</f>
        <v>6</v>
      </c>
      <c r="F214" s="4">
        <v>0</v>
      </c>
      <c r="G214" s="209">
        <f>F214*E214</f>
        <v>0</v>
      </c>
    </row>
    <row r="215" spans="1:7" ht="9" customHeight="1" x14ac:dyDescent="0.2">
      <c r="A215" s="265"/>
      <c r="B215" s="201"/>
      <c r="G215" s="207"/>
    </row>
    <row r="216" spans="1:7" ht="58.5" customHeight="1" x14ac:dyDescent="0.2">
      <c r="A216" s="265"/>
      <c r="B216" s="201" t="s">
        <v>129</v>
      </c>
      <c r="C216" s="241" t="s">
        <v>207</v>
      </c>
      <c r="D216" s="207" t="s">
        <v>37</v>
      </c>
      <c r="E216" s="242">
        <f>E305</f>
        <v>3</v>
      </c>
      <c r="F216" s="4">
        <v>0</v>
      </c>
      <c r="G216" s="209">
        <f>F216*E216</f>
        <v>0</v>
      </c>
    </row>
    <row r="217" spans="1:7" ht="9.9499999999999993" customHeight="1" x14ac:dyDescent="0.2">
      <c r="A217" s="265"/>
      <c r="B217" s="201"/>
      <c r="G217" s="207"/>
    </row>
    <row r="218" spans="1:7" ht="68.25" customHeight="1" x14ac:dyDescent="0.2">
      <c r="A218" s="265"/>
      <c r="B218" s="201" t="s">
        <v>130</v>
      </c>
      <c r="C218" s="241" t="s">
        <v>173</v>
      </c>
      <c r="D218" s="207" t="s">
        <v>57</v>
      </c>
      <c r="E218" s="242">
        <f>E191</f>
        <v>273</v>
      </c>
      <c r="F218" s="4">
        <v>0</v>
      </c>
      <c r="G218" s="209">
        <f>F218*E218</f>
        <v>0</v>
      </c>
    </row>
    <row r="219" spans="1:7" ht="9.9499999999999993" customHeight="1" x14ac:dyDescent="0.2">
      <c r="A219" s="265"/>
      <c r="B219" s="201"/>
      <c r="G219" s="207"/>
    </row>
    <row r="220" spans="1:7" ht="56.25" customHeight="1" x14ac:dyDescent="0.2">
      <c r="A220" s="265"/>
      <c r="B220" s="201" t="s">
        <v>131</v>
      </c>
      <c r="C220" s="241" t="s">
        <v>132</v>
      </c>
      <c r="D220" s="207" t="s">
        <v>57</v>
      </c>
      <c r="E220" s="242">
        <f>E218</f>
        <v>273</v>
      </c>
      <c r="F220" s="4">
        <v>0</v>
      </c>
      <c r="G220" s="209">
        <f>F220*E220</f>
        <v>0</v>
      </c>
    </row>
    <row r="221" spans="1:7" ht="9.9499999999999993" customHeight="1" x14ac:dyDescent="0.2">
      <c r="A221" s="265"/>
      <c r="B221" s="201"/>
      <c r="G221" s="207"/>
    </row>
    <row r="222" spans="1:7" ht="34.5" customHeight="1" x14ac:dyDescent="0.2">
      <c r="A222" s="265"/>
      <c r="B222" s="201" t="s">
        <v>133</v>
      </c>
      <c r="C222" s="241" t="s">
        <v>174</v>
      </c>
      <c r="D222" s="207" t="s">
        <v>37</v>
      </c>
      <c r="E222" s="242">
        <v>1</v>
      </c>
      <c r="F222" s="4">
        <v>0</v>
      </c>
      <c r="G222" s="209">
        <f>F222*E222</f>
        <v>0</v>
      </c>
    </row>
    <row r="223" spans="1:7" ht="9.9499999999999993" customHeight="1" x14ac:dyDescent="0.2">
      <c r="A223" s="265"/>
      <c r="B223" s="201"/>
      <c r="G223" s="207"/>
    </row>
    <row r="224" spans="1:7" ht="44.25" customHeight="1" x14ac:dyDescent="0.2">
      <c r="A224" s="265"/>
      <c r="B224" s="201" t="s">
        <v>134</v>
      </c>
      <c r="C224" s="241" t="s">
        <v>135</v>
      </c>
      <c r="D224" s="207" t="s">
        <v>37</v>
      </c>
      <c r="E224" s="242">
        <f>+E210+E208</f>
        <v>2</v>
      </c>
      <c r="F224" s="4">
        <v>0</v>
      </c>
      <c r="G224" s="209">
        <f>F224*E224</f>
        <v>0</v>
      </c>
    </row>
    <row r="225" spans="1:7" ht="9.9499999999999993" customHeight="1" x14ac:dyDescent="0.2">
      <c r="A225" s="265"/>
      <c r="B225" s="201"/>
      <c r="G225" s="207"/>
    </row>
    <row r="226" spans="1:7" ht="30" customHeight="1" x14ac:dyDescent="0.2">
      <c r="A226" s="265"/>
      <c r="B226" s="201" t="s">
        <v>136</v>
      </c>
      <c r="C226" s="241" t="s">
        <v>137</v>
      </c>
      <c r="D226" s="207" t="s">
        <v>37</v>
      </c>
      <c r="E226" s="242">
        <v>2</v>
      </c>
      <c r="F226" s="4">
        <v>0</v>
      </c>
      <c r="G226" s="209">
        <f>F226*E226</f>
        <v>0</v>
      </c>
    </row>
    <row r="227" spans="1:7" ht="6.75" customHeight="1" x14ac:dyDescent="0.2">
      <c r="A227" s="265"/>
      <c r="B227" s="201"/>
      <c r="G227" s="209"/>
    </row>
    <row r="228" spans="1:7" ht="92.25" customHeight="1" x14ac:dyDescent="0.2">
      <c r="A228" s="265"/>
      <c r="B228" s="201" t="s">
        <v>138</v>
      </c>
      <c r="C228" s="241" t="s">
        <v>428</v>
      </c>
      <c r="D228" s="207" t="s">
        <v>35</v>
      </c>
      <c r="E228" s="242">
        <v>1</v>
      </c>
      <c r="F228" s="4">
        <v>0</v>
      </c>
      <c r="G228" s="209">
        <f>F228*E228</f>
        <v>0</v>
      </c>
    </row>
    <row r="229" spans="1:7" x14ac:dyDescent="0.2">
      <c r="A229" s="265"/>
      <c r="B229" s="201"/>
      <c r="G229" s="207"/>
    </row>
    <row r="230" spans="1:7" x14ac:dyDescent="0.2">
      <c r="B230" s="207" t="s">
        <v>139</v>
      </c>
      <c r="C230" s="241" t="s">
        <v>140</v>
      </c>
      <c r="D230" s="207">
        <v>10</v>
      </c>
      <c r="F230" s="2"/>
      <c r="G230" s="204">
        <f>SUM(G184:G229)*(D230/100)</f>
        <v>0</v>
      </c>
    </row>
    <row r="231" spans="1:7" ht="6" customHeight="1" x14ac:dyDescent="0.2">
      <c r="C231" s="303"/>
      <c r="F231" s="89"/>
      <c r="G231" s="282"/>
    </row>
    <row r="232" spans="1:7" ht="13.5" thickBot="1" x14ac:dyDescent="0.25">
      <c r="A232" s="275"/>
      <c r="B232" s="260" t="s">
        <v>114</v>
      </c>
      <c r="C232" s="276" t="s">
        <v>492</v>
      </c>
      <c r="D232" s="290" t="s">
        <v>75</v>
      </c>
      <c r="E232" s="277"/>
      <c r="F232" s="22"/>
      <c r="G232" s="278">
        <f>SUM(G184:G231)</f>
        <v>0</v>
      </c>
    </row>
    <row r="233" spans="1:7" ht="13.5" thickTop="1" x14ac:dyDescent="0.2">
      <c r="A233" s="265"/>
      <c r="B233" s="201"/>
      <c r="G233" s="207"/>
    </row>
    <row r="234" spans="1:7" ht="15" customHeight="1" x14ac:dyDescent="0.2">
      <c r="C234" s="303"/>
      <c r="F234" s="89"/>
      <c r="G234" s="282"/>
    </row>
    <row r="235" spans="1:7" s="247" customFormat="1" ht="16.5" customHeight="1" x14ac:dyDescent="0.25">
      <c r="A235" s="244"/>
      <c r="B235" s="240" t="s">
        <v>376</v>
      </c>
      <c r="C235" s="305"/>
      <c r="D235" s="185"/>
      <c r="E235" s="245"/>
      <c r="F235" s="90"/>
      <c r="G235" s="306"/>
    </row>
    <row r="236" spans="1:7" ht="7.5" customHeight="1" x14ac:dyDescent="0.2">
      <c r="C236" s="303"/>
      <c r="F236" s="89"/>
      <c r="G236" s="282"/>
    </row>
    <row r="237" spans="1:7" ht="15" customHeight="1" x14ac:dyDescent="0.2">
      <c r="B237" s="162" t="s">
        <v>219</v>
      </c>
      <c r="C237" s="162"/>
      <c r="D237" s="162"/>
      <c r="E237" s="307"/>
      <c r="F237" s="89"/>
      <c r="G237" s="282"/>
    </row>
    <row r="238" spans="1:7" ht="15" customHeight="1" x14ac:dyDescent="0.2">
      <c r="B238" s="162"/>
      <c r="C238" s="162"/>
      <c r="D238" s="162"/>
      <c r="E238" s="307"/>
      <c r="F238" s="89"/>
      <c r="G238" s="282"/>
    </row>
    <row r="239" spans="1:7" ht="15" customHeight="1" x14ac:dyDescent="0.2">
      <c r="B239" s="162"/>
      <c r="C239" s="162"/>
      <c r="D239" s="162"/>
      <c r="E239" s="307"/>
      <c r="F239" s="89"/>
      <c r="G239" s="282"/>
    </row>
    <row r="240" spans="1:7" ht="15" customHeight="1" x14ac:dyDescent="0.2">
      <c r="B240" s="162"/>
      <c r="C240" s="162"/>
      <c r="D240" s="162"/>
      <c r="E240" s="307"/>
      <c r="F240" s="89"/>
      <c r="G240" s="282"/>
    </row>
    <row r="241" spans="1:7" ht="15" customHeight="1" x14ac:dyDescent="0.2">
      <c r="B241" s="162"/>
      <c r="C241" s="162"/>
      <c r="D241" s="162"/>
      <c r="E241" s="307"/>
      <c r="F241" s="89"/>
      <c r="G241" s="282"/>
    </row>
    <row r="242" spans="1:7" ht="15" customHeight="1" x14ac:dyDescent="0.2">
      <c r="B242" s="162"/>
      <c r="C242" s="162"/>
      <c r="D242" s="162"/>
      <c r="E242" s="307"/>
      <c r="F242" s="89"/>
      <c r="G242" s="282"/>
    </row>
    <row r="243" spans="1:7" ht="15" customHeight="1" x14ac:dyDescent="0.2">
      <c r="B243" s="162"/>
      <c r="C243" s="162"/>
      <c r="D243" s="162"/>
      <c r="E243" s="307"/>
      <c r="F243" s="89"/>
      <c r="G243" s="282"/>
    </row>
    <row r="244" spans="1:7" ht="15" customHeight="1" x14ac:dyDescent="0.2">
      <c r="B244" s="162"/>
      <c r="C244" s="162"/>
      <c r="D244" s="162"/>
      <c r="E244" s="307"/>
      <c r="F244" s="89"/>
      <c r="G244" s="282"/>
    </row>
    <row r="245" spans="1:7" ht="15" customHeight="1" x14ac:dyDescent="0.2">
      <c r="B245" s="162"/>
      <c r="C245" s="162"/>
      <c r="D245" s="162"/>
      <c r="E245" s="307"/>
      <c r="F245" s="89"/>
      <c r="G245" s="282"/>
    </row>
    <row r="246" spans="1:7" ht="15" customHeight="1" x14ac:dyDescent="0.2">
      <c r="B246" s="162"/>
      <c r="C246" s="162"/>
      <c r="D246" s="162"/>
      <c r="E246" s="307"/>
      <c r="F246" s="89"/>
      <c r="G246" s="282"/>
    </row>
    <row r="247" spans="1:7" ht="15" customHeight="1" x14ac:dyDescent="0.2">
      <c r="B247" s="162"/>
      <c r="C247" s="162"/>
      <c r="D247" s="162"/>
      <c r="E247" s="307"/>
      <c r="F247" s="89"/>
      <c r="G247" s="282"/>
    </row>
    <row r="248" spans="1:7" ht="15" customHeight="1" x14ac:dyDescent="0.2">
      <c r="B248" s="162"/>
      <c r="C248" s="162"/>
      <c r="D248" s="162"/>
      <c r="E248" s="307"/>
      <c r="F248" s="89"/>
      <c r="G248" s="282"/>
    </row>
    <row r="249" spans="1:7" ht="15" customHeight="1" x14ac:dyDescent="0.2">
      <c r="B249" s="162"/>
      <c r="C249" s="162"/>
      <c r="D249" s="162"/>
      <c r="E249" s="307"/>
      <c r="F249" s="89"/>
      <c r="G249" s="282"/>
    </row>
    <row r="250" spans="1:7" ht="15" customHeight="1" x14ac:dyDescent="0.2">
      <c r="B250" s="162"/>
      <c r="C250" s="162"/>
      <c r="D250" s="162"/>
      <c r="E250" s="307"/>
      <c r="F250" s="89"/>
      <c r="G250" s="282"/>
    </row>
    <row r="251" spans="1:7" ht="15" customHeight="1" x14ac:dyDescent="0.2">
      <c r="B251" s="162"/>
      <c r="C251" s="162"/>
      <c r="D251" s="162"/>
      <c r="E251" s="307"/>
      <c r="F251" s="89"/>
      <c r="G251" s="282"/>
    </row>
    <row r="252" spans="1:7" ht="15" customHeight="1" x14ac:dyDescent="0.2">
      <c r="B252" s="162"/>
      <c r="C252" s="162"/>
      <c r="D252" s="162"/>
      <c r="E252" s="307"/>
      <c r="F252" s="89"/>
      <c r="G252" s="282"/>
    </row>
    <row r="253" spans="1:7" ht="15" customHeight="1" x14ac:dyDescent="0.2">
      <c r="B253" s="162"/>
      <c r="C253" s="162"/>
      <c r="D253" s="162"/>
      <c r="E253" s="307"/>
      <c r="F253" s="89"/>
      <c r="G253" s="282"/>
    </row>
    <row r="254" spans="1:7" s="310" customFormat="1" x14ac:dyDescent="0.2">
      <c r="A254" s="291"/>
      <c r="B254" s="292"/>
      <c r="C254" s="308"/>
      <c r="D254" s="308"/>
      <c r="E254" s="294"/>
      <c r="F254" s="91"/>
      <c r="G254" s="309" t="s">
        <v>28</v>
      </c>
    </row>
    <row r="255" spans="1:7" s="311" customFormat="1" ht="13.5" thickBot="1" x14ac:dyDescent="0.25">
      <c r="B255" s="260" t="s">
        <v>53</v>
      </c>
      <c r="C255" s="290" t="s">
        <v>377</v>
      </c>
      <c r="D255" s="260"/>
      <c r="E255" s="277"/>
      <c r="F255" s="22"/>
      <c r="G255" s="278">
        <f>G317</f>
        <v>0</v>
      </c>
    </row>
    <row r="256" spans="1:7" ht="10.5" customHeight="1" thickTop="1" x14ac:dyDescent="0.2">
      <c r="C256" s="303"/>
      <c r="F256" s="89"/>
      <c r="G256" s="282"/>
    </row>
    <row r="257" spans="1:7" s="317" customFormat="1" ht="15" customHeight="1" x14ac:dyDescent="0.25">
      <c r="A257" s="265"/>
      <c r="B257" s="312"/>
      <c r="C257" s="313" t="s">
        <v>30</v>
      </c>
      <c r="D257" s="314" t="s">
        <v>31</v>
      </c>
      <c r="E257" s="315" t="s">
        <v>32</v>
      </c>
      <c r="F257" s="55" t="s">
        <v>33</v>
      </c>
      <c r="G257" s="316" t="s">
        <v>28</v>
      </c>
    </row>
    <row r="258" spans="1:7" ht="9.9499999999999993" customHeight="1" x14ac:dyDescent="0.2">
      <c r="C258" s="303"/>
      <c r="F258" s="89"/>
      <c r="G258" s="282"/>
    </row>
    <row r="259" spans="1:7" s="239" customFormat="1" ht="15" customHeight="1" x14ac:dyDescent="0.2">
      <c r="B259" s="249" t="s">
        <v>53</v>
      </c>
      <c r="C259" s="250" t="s">
        <v>162</v>
      </c>
      <c r="D259" s="207"/>
      <c r="E259" s="242"/>
      <c r="F259" s="89"/>
      <c r="G259" s="282"/>
    </row>
    <row r="260" spans="1:7" ht="102" x14ac:dyDescent="0.2">
      <c r="B260" s="318" t="s">
        <v>54</v>
      </c>
      <c r="C260" s="308" t="s">
        <v>273</v>
      </c>
      <c r="D260" s="335" t="s">
        <v>568</v>
      </c>
      <c r="E260" s="335"/>
      <c r="F260" s="335"/>
      <c r="G260" s="335"/>
    </row>
    <row r="261" spans="1:7" ht="15" customHeight="1" x14ac:dyDescent="0.2">
      <c r="C261" s="319" t="s">
        <v>378</v>
      </c>
      <c r="D261" s="320" t="s">
        <v>57</v>
      </c>
      <c r="E261" s="321">
        <v>269</v>
      </c>
      <c r="F261" s="92"/>
      <c r="G261" s="322"/>
    </row>
    <row r="262" spans="1:7" ht="12.6" customHeight="1" x14ac:dyDescent="0.2">
      <c r="C262" s="323"/>
      <c r="D262" s="167" t="s">
        <v>58</v>
      </c>
      <c r="E262" s="324">
        <f>(E261*1.02)/6</f>
        <v>45.73</v>
      </c>
      <c r="F262" s="89"/>
      <c r="G262" s="282"/>
    </row>
    <row r="263" spans="1:7" ht="12.6" customHeight="1" x14ac:dyDescent="0.2">
      <c r="C263" s="323"/>
      <c r="D263" s="207" t="s">
        <v>37</v>
      </c>
      <c r="E263" s="324">
        <f>ROUND(E262,0)</f>
        <v>46</v>
      </c>
      <c r="F263" s="89"/>
      <c r="G263" s="282"/>
    </row>
    <row r="264" spans="1:7" ht="12.6" customHeight="1" x14ac:dyDescent="0.2">
      <c r="C264" s="303" t="s">
        <v>379</v>
      </c>
      <c r="D264" s="207" t="s">
        <v>57</v>
      </c>
      <c r="E264" s="324">
        <f>E263*6-E265</f>
        <v>162</v>
      </c>
      <c r="F264" s="2">
        <v>0</v>
      </c>
      <c r="G264" s="209">
        <f>F264*E264</f>
        <v>0</v>
      </c>
    </row>
    <row r="265" spans="1:7" ht="12.6" customHeight="1" x14ac:dyDescent="0.2">
      <c r="C265" s="303" t="s">
        <v>380</v>
      </c>
      <c r="D265" s="207" t="s">
        <v>57</v>
      </c>
      <c r="E265" s="324">
        <f>19*6</f>
        <v>114</v>
      </c>
      <c r="F265" s="2">
        <v>0</v>
      </c>
      <c r="G265" s="209">
        <f>F265*E265</f>
        <v>0</v>
      </c>
    </row>
    <row r="266" spans="1:7" ht="15" customHeight="1" x14ac:dyDescent="0.2">
      <c r="C266" s="319" t="s">
        <v>59</v>
      </c>
      <c r="D266" s="320" t="s">
        <v>57</v>
      </c>
      <c r="E266" s="321">
        <v>4</v>
      </c>
      <c r="F266" s="92"/>
      <c r="G266" s="322"/>
    </row>
    <row r="267" spans="1:7" ht="12.6" customHeight="1" x14ac:dyDescent="0.2">
      <c r="C267" s="323"/>
      <c r="D267" s="167" t="s">
        <v>58</v>
      </c>
      <c r="E267" s="324">
        <f>(E266*1.02)/6</f>
        <v>0.68</v>
      </c>
      <c r="F267" s="89"/>
      <c r="G267" s="282"/>
    </row>
    <row r="268" spans="1:7" ht="12.6" customHeight="1" x14ac:dyDescent="0.2">
      <c r="C268" s="323"/>
      <c r="D268" s="207" t="s">
        <v>37</v>
      </c>
      <c r="E268" s="324">
        <f>ROUND(E267,0)</f>
        <v>1</v>
      </c>
      <c r="F268" s="89"/>
      <c r="G268" s="282"/>
    </row>
    <row r="269" spans="1:7" ht="12.6" customHeight="1" x14ac:dyDescent="0.2">
      <c r="C269" s="303" t="s">
        <v>284</v>
      </c>
      <c r="D269" s="207" t="s">
        <v>57</v>
      </c>
      <c r="E269" s="324">
        <f>E268*6-E270</f>
        <v>6</v>
      </c>
      <c r="F269" s="2">
        <v>0</v>
      </c>
      <c r="G269" s="209">
        <f>F269*E269</f>
        <v>0</v>
      </c>
    </row>
    <row r="270" spans="1:7" ht="12.6" customHeight="1" x14ac:dyDescent="0.2">
      <c r="A270" s="291"/>
      <c r="B270" s="325"/>
      <c r="C270" s="326" t="s">
        <v>228</v>
      </c>
      <c r="D270" s="325" t="s">
        <v>57</v>
      </c>
      <c r="E270" s="327">
        <f>0*6</f>
        <v>0</v>
      </c>
      <c r="F270" s="87">
        <v>0</v>
      </c>
      <c r="G270" s="328">
        <f>F270*E270</f>
        <v>0</v>
      </c>
    </row>
    <row r="271" spans="1:7" ht="8.25" customHeight="1" x14ac:dyDescent="0.2">
      <c r="E271" s="324"/>
      <c r="F271" s="107"/>
    </row>
    <row r="272" spans="1:7" x14ac:dyDescent="0.2">
      <c r="B272" s="318" t="s">
        <v>60</v>
      </c>
      <c r="C272" s="208" t="s">
        <v>269</v>
      </c>
      <c r="D272" s="208"/>
      <c r="E272" s="324"/>
      <c r="F272" s="89"/>
      <c r="G272" s="282"/>
    </row>
    <row r="273" spans="2:8" ht="12" customHeight="1" x14ac:dyDescent="0.2">
      <c r="C273" s="303" t="s">
        <v>61</v>
      </c>
      <c r="D273" s="207" t="s">
        <v>37</v>
      </c>
      <c r="E273" s="324">
        <v>2</v>
      </c>
      <c r="F273" s="2">
        <v>0</v>
      </c>
      <c r="G273" s="209">
        <f t="shared" ref="G273" si="0">F273*E273</f>
        <v>0</v>
      </c>
    </row>
    <row r="274" spans="2:8" ht="12" customHeight="1" x14ac:dyDescent="0.2">
      <c r="C274" s="303" t="s">
        <v>382</v>
      </c>
      <c r="D274" s="207" t="s">
        <v>37</v>
      </c>
      <c r="E274" s="324">
        <v>1</v>
      </c>
      <c r="F274" s="2">
        <v>0</v>
      </c>
      <c r="G274" s="209">
        <f t="shared" ref="G274" si="1">F274*E274</f>
        <v>0</v>
      </c>
    </row>
    <row r="275" spans="2:8" ht="12" customHeight="1" x14ac:dyDescent="0.2">
      <c r="C275" s="303" t="s">
        <v>286</v>
      </c>
      <c r="D275" s="207" t="s">
        <v>37</v>
      </c>
      <c r="E275" s="324">
        <v>1</v>
      </c>
      <c r="F275" s="2">
        <v>0</v>
      </c>
      <c r="G275" s="209">
        <f t="shared" ref="G275:G276" si="2">F275*E275</f>
        <v>0</v>
      </c>
    </row>
    <row r="276" spans="2:8" ht="12" customHeight="1" x14ac:dyDescent="0.2">
      <c r="C276" s="303" t="s">
        <v>287</v>
      </c>
      <c r="D276" s="207" t="s">
        <v>37</v>
      </c>
      <c r="E276" s="324">
        <v>1</v>
      </c>
      <c r="F276" s="2">
        <v>0</v>
      </c>
      <c r="G276" s="209">
        <f t="shared" si="2"/>
        <v>0</v>
      </c>
    </row>
    <row r="277" spans="2:8" ht="12" customHeight="1" x14ac:dyDescent="0.2">
      <c r="C277" s="303" t="s">
        <v>62</v>
      </c>
      <c r="D277" s="207" t="s">
        <v>37</v>
      </c>
      <c r="E277" s="324">
        <v>2</v>
      </c>
      <c r="F277" s="2">
        <v>0</v>
      </c>
      <c r="G277" s="209">
        <f>F277*E277</f>
        <v>0</v>
      </c>
      <c r="H277" s="329" t="s">
        <v>564</v>
      </c>
    </row>
    <row r="278" spans="2:8" ht="12" customHeight="1" x14ac:dyDescent="0.2">
      <c r="C278" s="303" t="s">
        <v>384</v>
      </c>
      <c r="D278" s="207" t="s">
        <v>37</v>
      </c>
      <c r="E278" s="324">
        <v>1</v>
      </c>
      <c r="F278" s="2">
        <v>0</v>
      </c>
      <c r="G278" s="209">
        <f t="shared" ref="G278" si="3">F278*E278</f>
        <v>0</v>
      </c>
    </row>
    <row r="279" spans="2:8" ht="12" customHeight="1" x14ac:dyDescent="0.2">
      <c r="C279" s="303" t="s">
        <v>386</v>
      </c>
      <c r="D279" s="207" t="s">
        <v>37</v>
      </c>
      <c r="E279" s="324">
        <v>1</v>
      </c>
      <c r="F279" s="2">
        <v>0</v>
      </c>
      <c r="G279" s="209">
        <f t="shared" ref="G279:G280" si="4">F279*E279</f>
        <v>0</v>
      </c>
    </row>
    <row r="280" spans="2:8" ht="12" customHeight="1" x14ac:dyDescent="0.2">
      <c r="C280" s="303" t="s">
        <v>387</v>
      </c>
      <c r="D280" s="207" t="s">
        <v>37</v>
      </c>
      <c r="E280" s="324">
        <v>1</v>
      </c>
      <c r="F280" s="2">
        <v>0</v>
      </c>
      <c r="G280" s="209">
        <f t="shared" si="4"/>
        <v>0</v>
      </c>
    </row>
    <row r="281" spans="2:8" ht="12" customHeight="1" x14ac:dyDescent="0.2">
      <c r="C281" s="303" t="s">
        <v>285</v>
      </c>
      <c r="E281" s="324"/>
      <c r="F281" s="89"/>
      <c r="G281" s="209"/>
    </row>
    <row r="282" spans="2:8" x14ac:dyDescent="0.2">
      <c r="E282" s="324"/>
    </row>
    <row r="283" spans="2:8" ht="25.5" x14ac:dyDescent="0.2">
      <c r="B283" s="207" t="s">
        <v>63</v>
      </c>
      <c r="C283" s="208" t="s">
        <v>270</v>
      </c>
      <c r="D283" s="208"/>
      <c r="E283" s="324"/>
      <c r="F283" s="89"/>
      <c r="G283" s="282"/>
    </row>
    <row r="284" spans="2:8" ht="12.6" customHeight="1" x14ac:dyDescent="0.2">
      <c r="C284" s="303" t="s">
        <v>64</v>
      </c>
      <c r="D284" s="207" t="s">
        <v>37</v>
      </c>
      <c r="E284" s="324">
        <v>1</v>
      </c>
      <c r="F284" s="2">
        <v>0</v>
      </c>
      <c r="G284" s="209">
        <f t="shared" ref="G284" si="5">F284*E284</f>
        <v>0</v>
      </c>
    </row>
    <row r="285" spans="2:8" ht="12.6" customHeight="1" x14ac:dyDescent="0.2">
      <c r="C285" s="303" t="s">
        <v>381</v>
      </c>
      <c r="D285" s="207" t="s">
        <v>37</v>
      </c>
      <c r="E285" s="324">
        <v>1</v>
      </c>
      <c r="F285" s="2">
        <v>0</v>
      </c>
      <c r="G285" s="209">
        <f t="shared" ref="G285" si="6">F285*E285</f>
        <v>0</v>
      </c>
    </row>
    <row r="286" spans="2:8" ht="12" customHeight="1" x14ac:dyDescent="0.2">
      <c r="C286" s="303" t="s">
        <v>385</v>
      </c>
      <c r="D286" s="207" t="s">
        <v>37</v>
      </c>
      <c r="E286" s="324">
        <v>3</v>
      </c>
      <c r="F286" s="2">
        <v>0</v>
      </c>
      <c r="G286" s="209">
        <f t="shared" ref="G286:G287" si="7">F286*E286</f>
        <v>0</v>
      </c>
    </row>
    <row r="287" spans="2:8" s="330" customFormat="1" ht="12" customHeight="1" x14ac:dyDescent="0.2">
      <c r="B287" s="207"/>
      <c r="C287" s="303" t="s">
        <v>383</v>
      </c>
      <c r="D287" s="207" t="s">
        <v>37</v>
      </c>
      <c r="E287" s="324">
        <v>2</v>
      </c>
      <c r="F287" s="2">
        <v>0</v>
      </c>
      <c r="G287" s="209">
        <f t="shared" si="7"/>
        <v>0</v>
      </c>
    </row>
    <row r="288" spans="2:8" ht="7.5" customHeight="1" x14ac:dyDescent="0.2">
      <c r="E288" s="324"/>
    </row>
    <row r="289" spans="2:7" ht="38.25" x14ac:dyDescent="0.2">
      <c r="B289" s="207" t="s">
        <v>65</v>
      </c>
      <c r="C289" s="208" t="s">
        <v>66</v>
      </c>
      <c r="D289" s="296"/>
      <c r="E289" s="324"/>
      <c r="F289" s="89"/>
      <c r="G289" s="282"/>
    </row>
    <row r="290" spans="2:7" x14ac:dyDescent="0.2">
      <c r="C290" s="303" t="s">
        <v>389</v>
      </c>
      <c r="D290" s="207" t="s">
        <v>37</v>
      </c>
      <c r="E290" s="324">
        <v>1</v>
      </c>
      <c r="F290" s="2">
        <v>0</v>
      </c>
      <c r="G290" s="209">
        <f>F290*E290</f>
        <v>0</v>
      </c>
    </row>
    <row r="291" spans="2:7" x14ac:dyDescent="0.2">
      <c r="C291" s="303" t="s">
        <v>388</v>
      </c>
      <c r="D291" s="207" t="s">
        <v>37</v>
      </c>
      <c r="E291" s="324">
        <v>1</v>
      </c>
      <c r="F291" s="2">
        <v>0</v>
      </c>
      <c r="G291" s="209">
        <f>F291*E291</f>
        <v>0</v>
      </c>
    </row>
    <row r="292" spans="2:7" x14ac:dyDescent="0.2">
      <c r="C292" s="303"/>
      <c r="E292" s="324"/>
      <c r="F292" s="89"/>
      <c r="G292" s="209"/>
    </row>
    <row r="293" spans="2:7" ht="51" x14ac:dyDescent="0.2">
      <c r="B293" s="207" t="s">
        <v>67</v>
      </c>
      <c r="C293" s="208" t="s">
        <v>265</v>
      </c>
      <c r="D293" s="208"/>
      <c r="E293" s="324"/>
      <c r="F293" s="89"/>
      <c r="G293" s="282"/>
    </row>
    <row r="294" spans="2:7" ht="15.75" x14ac:dyDescent="0.2">
      <c r="C294" s="303" t="s">
        <v>338</v>
      </c>
      <c r="D294" s="331">
        <f>E295</f>
        <v>2</v>
      </c>
      <c r="E294" s="243"/>
      <c r="F294" s="89"/>
      <c r="G294" s="282"/>
    </row>
    <row r="295" spans="2:7" x14ac:dyDescent="0.2">
      <c r="C295" s="303" t="s">
        <v>56</v>
      </c>
      <c r="D295" s="207" t="s">
        <v>37</v>
      </c>
      <c r="E295" s="324">
        <v>2</v>
      </c>
      <c r="F295" s="2">
        <v>0</v>
      </c>
      <c r="G295" s="209">
        <f>F295*E295</f>
        <v>0</v>
      </c>
    </row>
    <row r="296" spans="2:7" x14ac:dyDescent="0.2">
      <c r="C296" s="303" t="s">
        <v>59</v>
      </c>
      <c r="D296" s="207" t="s">
        <v>37</v>
      </c>
      <c r="E296" s="324">
        <v>2</v>
      </c>
      <c r="F296" s="2">
        <v>0</v>
      </c>
      <c r="G296" s="209">
        <f>F296*E296</f>
        <v>0</v>
      </c>
    </row>
    <row r="297" spans="2:7" ht="8.25" customHeight="1" x14ac:dyDescent="0.2">
      <c r="E297" s="324"/>
    </row>
    <row r="298" spans="2:7" ht="51" x14ac:dyDescent="0.2">
      <c r="B298" s="207" t="s">
        <v>391</v>
      </c>
      <c r="C298" s="208" t="s">
        <v>390</v>
      </c>
      <c r="D298" s="208"/>
      <c r="E298" s="324"/>
      <c r="F298" s="97"/>
      <c r="G298" s="332"/>
    </row>
    <row r="299" spans="2:7" ht="15.75" x14ac:dyDescent="0.2">
      <c r="C299" s="303" t="s">
        <v>288</v>
      </c>
      <c r="E299" s="324"/>
      <c r="F299" s="97"/>
      <c r="G299" s="332"/>
    </row>
    <row r="300" spans="2:7" x14ac:dyDescent="0.2">
      <c r="C300" s="303" t="s">
        <v>56</v>
      </c>
      <c r="D300" s="207" t="s">
        <v>37</v>
      </c>
      <c r="E300" s="324">
        <v>1</v>
      </c>
      <c r="F300" s="2">
        <v>0</v>
      </c>
      <c r="G300" s="209">
        <f>F300*E300</f>
        <v>0</v>
      </c>
    </row>
    <row r="301" spans="2:7" ht="15" customHeight="1" x14ac:dyDescent="0.2">
      <c r="E301" s="324"/>
      <c r="F301" s="13"/>
      <c r="G301" s="228"/>
    </row>
    <row r="302" spans="2:7" ht="25.5" x14ac:dyDescent="0.2">
      <c r="B302" s="207" t="s">
        <v>220</v>
      </c>
      <c r="C302" s="208" t="s">
        <v>271</v>
      </c>
      <c r="D302" s="208"/>
      <c r="E302" s="324"/>
      <c r="F302" s="89"/>
      <c r="G302" s="282"/>
    </row>
    <row r="303" spans="2:7" x14ac:dyDescent="0.2">
      <c r="C303" s="303" t="s">
        <v>56</v>
      </c>
      <c r="D303" s="207" t="s">
        <v>37</v>
      </c>
      <c r="E303" s="324">
        <v>1</v>
      </c>
      <c r="F303" s="2">
        <v>0</v>
      </c>
      <c r="G303" s="209">
        <f>F303*E303</f>
        <v>0</v>
      </c>
    </row>
    <row r="304" spans="2:7" x14ac:dyDescent="0.2">
      <c r="C304" s="303"/>
      <c r="E304" s="324"/>
      <c r="F304" s="86"/>
      <c r="G304" s="209"/>
    </row>
    <row r="305" spans="2:7" ht="65.25" customHeight="1" x14ac:dyDescent="0.2">
      <c r="B305" s="207" t="s">
        <v>68</v>
      </c>
      <c r="C305" s="208" t="s">
        <v>177</v>
      </c>
      <c r="D305" s="207" t="s">
        <v>37</v>
      </c>
      <c r="E305" s="324">
        <v>3</v>
      </c>
      <c r="F305" s="2">
        <v>0</v>
      </c>
      <c r="G305" s="209">
        <f>F305*E305</f>
        <v>0</v>
      </c>
    </row>
    <row r="306" spans="2:7" ht="8.25" customHeight="1" x14ac:dyDescent="0.2">
      <c r="E306" s="324"/>
    </row>
    <row r="307" spans="2:7" ht="44.25" customHeight="1" x14ac:dyDescent="0.2">
      <c r="B307" s="207" t="s">
        <v>69</v>
      </c>
      <c r="C307" s="208" t="s">
        <v>175</v>
      </c>
      <c r="D307" s="207" t="s">
        <v>37</v>
      </c>
      <c r="E307" s="324">
        <f>E296+D294</f>
        <v>4</v>
      </c>
      <c r="F307" s="2">
        <v>0</v>
      </c>
      <c r="G307" s="209">
        <f>F307*E307</f>
        <v>0</v>
      </c>
    </row>
    <row r="308" spans="2:7" ht="9.75" customHeight="1" x14ac:dyDescent="0.2">
      <c r="C308" s="208"/>
      <c r="E308" s="324"/>
      <c r="F308" s="2"/>
      <c r="G308" s="209"/>
    </row>
    <row r="309" spans="2:7" ht="39" customHeight="1" x14ac:dyDescent="0.2">
      <c r="B309" s="207" t="s">
        <v>70</v>
      </c>
      <c r="C309" s="208" t="s">
        <v>176</v>
      </c>
      <c r="D309" s="207" t="s">
        <v>37</v>
      </c>
      <c r="E309" s="324">
        <f>+E303+E300</f>
        <v>2</v>
      </c>
      <c r="F309" s="2">
        <v>0</v>
      </c>
      <c r="G309" s="209">
        <f>F309*E309</f>
        <v>0</v>
      </c>
    </row>
    <row r="310" spans="2:7" ht="7.5" customHeight="1" x14ac:dyDescent="0.2">
      <c r="C310" s="208"/>
      <c r="F310" s="2"/>
      <c r="G310" s="209"/>
    </row>
    <row r="311" spans="2:7" ht="25.5" x14ac:dyDescent="0.2">
      <c r="B311" s="207" t="s">
        <v>71</v>
      </c>
      <c r="C311" s="208" t="s">
        <v>72</v>
      </c>
      <c r="D311" s="207" t="s">
        <v>57</v>
      </c>
      <c r="E311" s="242">
        <f>E261+E266</f>
        <v>273</v>
      </c>
      <c r="F311" s="2">
        <v>0</v>
      </c>
      <c r="G311" s="209">
        <f>F311*E311</f>
        <v>0</v>
      </c>
    </row>
    <row r="312" spans="2:7" ht="7.5" customHeight="1" x14ac:dyDescent="0.2">
      <c r="C312" s="208"/>
      <c r="F312" s="2"/>
      <c r="G312" s="209"/>
    </row>
    <row r="313" spans="2:7" ht="55.5" customHeight="1" x14ac:dyDescent="0.2">
      <c r="B313" s="207" t="s">
        <v>160</v>
      </c>
      <c r="C313" s="241" t="s">
        <v>224</v>
      </c>
      <c r="D313" s="207" t="s">
        <v>37</v>
      </c>
      <c r="E313" s="242">
        <v>1</v>
      </c>
      <c r="F313" s="2">
        <v>0</v>
      </c>
      <c r="G313" s="209">
        <f>F313*E313</f>
        <v>0</v>
      </c>
    </row>
    <row r="314" spans="2:7" ht="6.75" customHeight="1" x14ac:dyDescent="0.2"/>
    <row r="315" spans="2:7" x14ac:dyDescent="0.2">
      <c r="B315" s="207" t="s">
        <v>73</v>
      </c>
      <c r="C315" s="241" t="s">
        <v>74</v>
      </c>
      <c r="D315" s="207">
        <v>10</v>
      </c>
      <c r="F315" s="2"/>
      <c r="G315" s="204">
        <f>SUM(G261:G314)*(D315/100)</f>
        <v>0</v>
      </c>
    </row>
    <row r="316" spans="2:7" ht="8.25" customHeight="1" x14ac:dyDescent="0.2">
      <c r="C316" s="303"/>
      <c r="F316" s="89"/>
      <c r="G316" s="282"/>
    </row>
    <row r="317" spans="2:7" s="275" customFormat="1" ht="13.5" thickBot="1" x14ac:dyDescent="0.25">
      <c r="B317" s="260" t="s">
        <v>53</v>
      </c>
      <c r="C317" s="276" t="s">
        <v>493</v>
      </c>
      <c r="D317" s="290" t="s">
        <v>75</v>
      </c>
      <c r="E317" s="277"/>
      <c r="F317" s="22"/>
      <c r="G317" s="278">
        <f>SUM(G261:G316)</f>
        <v>0</v>
      </c>
    </row>
    <row r="318" spans="2:7" s="248" customFormat="1" ht="13.5" thickTop="1" x14ac:dyDescent="0.2">
      <c r="B318" s="249"/>
      <c r="C318" s="250"/>
      <c r="D318" s="299"/>
      <c r="E318" s="251"/>
      <c r="F318" s="54"/>
      <c r="G318" s="252"/>
    </row>
  </sheetData>
  <sheetProtection algorithmName="SHA-512" hashValue="jxO54PgqBp6Tj21ETtGw4dtMLpgsHVpxYRdrAdgICDa1F6U6M55Tq+6b0ZFxERyMEQkmJ1D7v7l6ZDuLHDjdgA==" saltValue="0T5OcikJI5OoNkakt1eDLg==" spinCount="100000" sheet="1" objects="1" scenarios="1"/>
  <mergeCells count="11">
    <mergeCell ref="D260:G260"/>
    <mergeCell ref="B237:E253"/>
    <mergeCell ref="C201:D201"/>
    <mergeCell ref="C140:D140"/>
    <mergeCell ref="B176:E178"/>
    <mergeCell ref="C190:D190"/>
    <mergeCell ref="B34:E34"/>
    <mergeCell ref="B37:E50"/>
    <mergeCell ref="C193:D193"/>
    <mergeCell ref="C197:D197"/>
    <mergeCell ref="C205:D205"/>
  </mergeCells>
  <conditionalFormatting sqref="F309 F305 F307 F303 F290 F265 F228 F62 F212 F214 F216 F218 F220 F222 F224 F202 F198 F186 F188 F167 F138 F206 F226 F130 F134 F136 F83 F81 F110 F103 F106 F108 F96 F112 F58 F60 F56 F311 F313 F194:F195 F125:F128 F66 F159 F163 F115:F117">
    <cfRule type="expression" dxfId="157" priority="346">
      <formula>F56=""</formula>
    </cfRule>
  </conditionalFormatting>
  <conditionalFormatting sqref="F296">
    <cfRule type="expression" dxfId="156" priority="242">
      <formula>F296=""</formula>
    </cfRule>
  </conditionalFormatting>
  <conditionalFormatting sqref="F210">
    <cfRule type="expression" dxfId="155" priority="238">
      <formula>F210=""</formula>
    </cfRule>
  </conditionalFormatting>
  <conditionalFormatting sqref="F280">
    <cfRule type="expression" dxfId="154" priority="174">
      <formula>F280=""</formula>
    </cfRule>
  </conditionalFormatting>
  <conditionalFormatting sqref="F191">
    <cfRule type="expression" dxfId="153" priority="167">
      <formula>F191=""</formula>
    </cfRule>
  </conditionalFormatting>
  <conditionalFormatting sqref="F279">
    <cfRule type="expression" dxfId="152" priority="180">
      <formula>F279=""</formula>
    </cfRule>
  </conditionalFormatting>
  <conditionalFormatting sqref="F284">
    <cfRule type="expression" dxfId="151" priority="178">
      <formula>F284=""</formula>
    </cfRule>
  </conditionalFormatting>
  <conditionalFormatting sqref="F286">
    <cfRule type="expression" dxfId="150" priority="93">
      <formula>F286=""</formula>
    </cfRule>
  </conditionalFormatting>
  <conditionalFormatting sqref="F287">
    <cfRule type="expression" dxfId="149" priority="92">
      <formula>F287=""</formula>
    </cfRule>
  </conditionalFormatting>
  <conditionalFormatting sqref="F273">
    <cfRule type="expression" dxfId="148" priority="90">
      <formula>F273=""</formula>
    </cfRule>
  </conditionalFormatting>
  <conditionalFormatting sqref="F71">
    <cfRule type="expression" dxfId="147" priority="73">
      <formula>F71=""</formula>
    </cfRule>
  </conditionalFormatting>
  <conditionalFormatting sqref="F264">
    <cfRule type="expression" dxfId="146" priority="70">
      <formula>F264=""</formula>
    </cfRule>
  </conditionalFormatting>
  <conditionalFormatting sqref="F275">
    <cfRule type="expression" dxfId="145" priority="69">
      <formula>F275=""</formula>
    </cfRule>
  </conditionalFormatting>
  <conditionalFormatting sqref="F274">
    <cfRule type="expression" dxfId="144" priority="66">
      <formula>F274=""</formula>
    </cfRule>
  </conditionalFormatting>
  <conditionalFormatting sqref="F276">
    <cfRule type="expression" dxfId="143" priority="64">
      <formula>F276=""</formula>
    </cfRule>
  </conditionalFormatting>
  <conditionalFormatting sqref="F295">
    <cfRule type="expression" dxfId="142" priority="63">
      <formula>F295=""</formula>
    </cfRule>
  </conditionalFormatting>
  <conditionalFormatting sqref="F300">
    <cfRule type="expression" dxfId="141" priority="62">
      <formula>F300=""</formula>
    </cfRule>
  </conditionalFormatting>
  <conditionalFormatting sqref="F277">
    <cfRule type="expression" dxfId="140" priority="58">
      <formula>F277=""</formula>
    </cfRule>
  </conditionalFormatting>
  <conditionalFormatting sqref="F199">
    <cfRule type="expression" dxfId="139" priority="55">
      <formula>F199=""</formula>
    </cfRule>
  </conditionalFormatting>
  <conditionalFormatting sqref="F208">
    <cfRule type="expression" dxfId="138" priority="54">
      <formula>F208=""</formula>
    </cfRule>
  </conditionalFormatting>
  <conditionalFormatting sqref="F74">
    <cfRule type="expression" dxfId="137" priority="51">
      <formula>F74=""</formula>
    </cfRule>
  </conditionalFormatting>
  <conditionalFormatting sqref="F149">
    <cfRule type="expression" dxfId="136" priority="45">
      <formula>F149=""</formula>
    </cfRule>
  </conditionalFormatting>
  <conditionalFormatting sqref="F146">
    <cfRule type="expression" dxfId="135" priority="39">
      <formula>F146=""</formula>
    </cfRule>
  </conditionalFormatting>
  <conditionalFormatting sqref="F100">
    <cfRule type="expression" dxfId="134" priority="38">
      <formula>F100=""</formula>
    </cfRule>
  </conditionalFormatting>
  <conditionalFormatting sqref="F122">
    <cfRule type="expression" dxfId="133" priority="35">
      <formula>F122=""</formula>
    </cfRule>
  </conditionalFormatting>
  <conditionalFormatting sqref="F142">
    <cfRule type="expression" dxfId="132" priority="34">
      <formula>F142=""</formula>
    </cfRule>
  </conditionalFormatting>
  <conditionalFormatting sqref="F144 F146">
    <cfRule type="expression" dxfId="131" priority="33">
      <formula>F144=""</formula>
    </cfRule>
  </conditionalFormatting>
  <conditionalFormatting sqref="F163">
    <cfRule type="expression" dxfId="130" priority="30">
      <formula>F163=""</formula>
    </cfRule>
  </conditionalFormatting>
  <conditionalFormatting sqref="F155">
    <cfRule type="expression" dxfId="129" priority="29">
      <formula>F155=""</formula>
    </cfRule>
  </conditionalFormatting>
  <conditionalFormatting sqref="F151">
    <cfRule type="expression" dxfId="128" priority="28">
      <formula>F151=""</formula>
    </cfRule>
  </conditionalFormatting>
  <conditionalFormatting sqref="F153">
    <cfRule type="expression" dxfId="127" priority="27">
      <formula>F153=""</formula>
    </cfRule>
  </conditionalFormatting>
  <conditionalFormatting sqref="F270">
    <cfRule type="expression" dxfId="126" priority="18">
      <formula>F270=""</formula>
    </cfRule>
  </conditionalFormatting>
  <conditionalFormatting sqref="F269">
    <cfRule type="expression" dxfId="125" priority="17">
      <formula>F269=""</formula>
    </cfRule>
  </conditionalFormatting>
  <conditionalFormatting sqref="F285">
    <cfRule type="expression" dxfId="124" priority="16">
      <formula>F285=""</formula>
    </cfRule>
  </conditionalFormatting>
  <conditionalFormatting sqref="F278">
    <cfRule type="expression" dxfId="123" priority="14">
      <formula>F278=""</formula>
    </cfRule>
  </conditionalFormatting>
  <conditionalFormatting sqref="F291">
    <cfRule type="expression" dxfId="122" priority="13">
      <formula>F291=""</formula>
    </cfRule>
  </conditionalFormatting>
  <conditionalFormatting sqref="F203">
    <cfRule type="expression" dxfId="121" priority="12">
      <formula>F203=""</formula>
    </cfRule>
  </conditionalFormatting>
  <conditionalFormatting sqref="F64">
    <cfRule type="expression" dxfId="120" priority="11">
      <formula>F64=""</formula>
    </cfRule>
  </conditionalFormatting>
  <conditionalFormatting sqref="F75">
    <cfRule type="expression" dxfId="119" priority="10">
      <formula>F75=""</formula>
    </cfRule>
  </conditionalFormatting>
  <conditionalFormatting sqref="F79">
    <cfRule type="expression" dxfId="118" priority="9">
      <formula>F79=""</formula>
    </cfRule>
  </conditionalFormatting>
  <conditionalFormatting sqref="F77">
    <cfRule type="expression" dxfId="117" priority="8">
      <formula>F77=""</formula>
    </cfRule>
  </conditionalFormatting>
  <conditionalFormatting sqref="F119">
    <cfRule type="expression" dxfId="116" priority="7">
      <formula>F119=""</formula>
    </cfRule>
  </conditionalFormatting>
  <conditionalFormatting sqref="F97">
    <cfRule type="expression" dxfId="115" priority="6">
      <formula>F97=""</formula>
    </cfRule>
  </conditionalFormatting>
  <conditionalFormatting sqref="F101">
    <cfRule type="expression" dxfId="114" priority="5">
      <formula>F101=""</formula>
    </cfRule>
  </conditionalFormatting>
  <conditionalFormatting sqref="F68">
    <cfRule type="expression" dxfId="113" priority="4">
      <formula>F68=""</formula>
    </cfRule>
  </conditionalFormatting>
  <conditionalFormatting sqref="F161">
    <cfRule type="expression" dxfId="112" priority="3">
      <formula>F161=""</formula>
    </cfRule>
  </conditionalFormatting>
  <printOptions horizontalCentered="1"/>
  <pageMargins left="0.70866141732283472" right="0.70866141732283472" top="0.74803149606299213" bottom="0.74803149606299213" header="0.31496062992125984" footer="0.31496062992125984"/>
  <pageSetup paperSize="9" scale="89" fitToHeight="0" orientation="portrait" r:id="rId1"/>
  <headerFooter>
    <oddHeader>&amp;R&amp;9 1780-V/18
PZI</oddHeader>
    <oddFooter>&amp;R&amp;9&amp;P/&amp;N</oddFooter>
  </headerFooter>
  <rowBreaks count="1" manualBreakCount="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4:K308"/>
  <sheetViews>
    <sheetView view="pageBreakPreview" topLeftCell="A262" zoomScaleNormal="100" zoomScaleSheetLayoutView="100" workbookViewId="0">
      <selection activeCell="L298" sqref="L298"/>
    </sheetView>
  </sheetViews>
  <sheetFormatPr defaultRowHeight="12.75" x14ac:dyDescent="0.2"/>
  <cols>
    <col min="1" max="1" width="0.85546875" style="239" customWidth="1"/>
    <col min="2" max="2" width="8.5703125" style="207" customWidth="1"/>
    <col min="3" max="3" width="52.85546875" style="241" customWidth="1"/>
    <col min="4" max="4" width="7" style="207" customWidth="1"/>
    <col min="5" max="5" width="8.140625" style="242" bestFit="1" customWidth="1"/>
    <col min="6" max="6" width="8.140625" style="20" bestFit="1" customWidth="1"/>
    <col min="7" max="7" width="16.85546875" style="204" bestFit="1" customWidth="1"/>
    <col min="8" max="8" width="9.140625" style="243"/>
    <col min="9" max="9" width="12.140625" style="243" bestFit="1" customWidth="1"/>
    <col min="10" max="11" width="9.140625" style="243"/>
    <col min="12" max="12" width="10.85546875" style="243" bestFit="1" customWidth="1"/>
    <col min="13" max="16384" width="9.140625" style="243"/>
  </cols>
  <sheetData>
    <row r="4" spans="1:9" s="247" customFormat="1" ht="21" customHeight="1" x14ac:dyDescent="0.25">
      <c r="A4" s="244"/>
      <c r="B4" s="240" t="s">
        <v>402</v>
      </c>
      <c r="C4" s="187"/>
      <c r="D4" s="185"/>
      <c r="E4" s="245"/>
      <c r="F4" s="12"/>
      <c r="G4" s="246"/>
    </row>
    <row r="5" spans="1:9" ht="21" customHeight="1" x14ac:dyDescent="0.2">
      <c r="B5" s="240"/>
      <c r="C5" s="180" t="s">
        <v>397</v>
      </c>
    </row>
    <row r="6" spans="1:9" x14ac:dyDescent="0.2">
      <c r="A6" s="248"/>
      <c r="B6" s="249" t="s">
        <v>76</v>
      </c>
      <c r="C6" s="250" t="s">
        <v>398</v>
      </c>
      <c r="D6" s="249"/>
      <c r="E6" s="251"/>
      <c r="F6" s="14"/>
      <c r="G6" s="252">
        <f>G72</f>
        <v>0</v>
      </c>
    </row>
    <row r="7" spans="1:9" x14ac:dyDescent="0.2">
      <c r="A7" s="248"/>
      <c r="B7" s="249" t="s">
        <v>77</v>
      </c>
      <c r="C7" s="250" t="s">
        <v>399</v>
      </c>
      <c r="D7" s="249"/>
      <c r="E7" s="251"/>
      <c r="F7" s="14"/>
      <c r="G7" s="252">
        <f>G170</f>
        <v>0</v>
      </c>
    </row>
    <row r="8" spans="1:9" x14ac:dyDescent="0.2">
      <c r="A8" s="248"/>
      <c r="B8" s="249" t="s">
        <v>114</v>
      </c>
      <c r="C8" s="250" t="s">
        <v>400</v>
      </c>
      <c r="D8" s="249"/>
      <c r="E8" s="251"/>
      <c r="F8" s="14"/>
      <c r="G8" s="252">
        <f>G231</f>
        <v>0</v>
      </c>
    </row>
    <row r="9" spans="1:9" x14ac:dyDescent="0.2">
      <c r="A9" s="248"/>
      <c r="B9" s="249" t="s">
        <v>53</v>
      </c>
      <c r="C9" s="250" t="s">
        <v>401</v>
      </c>
      <c r="D9" s="249"/>
      <c r="E9" s="251"/>
      <c r="F9" s="14"/>
      <c r="G9" s="252">
        <f>G307</f>
        <v>0</v>
      </c>
    </row>
    <row r="10" spans="1:9" s="247" customFormat="1" ht="17.25" thickBot="1" x14ac:dyDescent="0.3">
      <c r="A10" s="253"/>
      <c r="B10" s="254"/>
      <c r="C10" s="255" t="s">
        <v>203</v>
      </c>
      <c r="D10" s="254"/>
      <c r="E10" s="256"/>
      <c r="F10" s="15"/>
      <c r="G10" s="257">
        <f>SUM(G6:G9)</f>
        <v>0</v>
      </c>
      <c r="I10" s="259">
        <f>G10/E261</f>
        <v>0</v>
      </c>
    </row>
    <row r="11" spans="1:9" ht="13.5" thickTop="1" x14ac:dyDescent="0.2">
      <c r="A11" s="248"/>
      <c r="B11" s="249"/>
      <c r="C11" s="250"/>
      <c r="D11" s="249"/>
      <c r="E11" s="251"/>
      <c r="F11" s="14"/>
      <c r="G11" s="252"/>
    </row>
    <row r="12" spans="1:9" x14ac:dyDescent="0.2">
      <c r="A12" s="248"/>
      <c r="B12" s="249"/>
      <c r="C12" s="250"/>
      <c r="D12" s="249"/>
      <c r="E12" s="251"/>
      <c r="F12" s="14"/>
      <c r="G12" s="252"/>
    </row>
    <row r="13" spans="1:9" x14ac:dyDescent="0.2">
      <c r="A13" s="248"/>
      <c r="B13" s="249"/>
      <c r="C13" s="250"/>
      <c r="D13" s="249"/>
      <c r="E13" s="251"/>
      <c r="F13" s="14"/>
      <c r="G13" s="252"/>
    </row>
    <row r="14" spans="1:9" s="247" customFormat="1" ht="16.5" x14ac:dyDescent="0.25">
      <c r="A14" s="244"/>
      <c r="B14" s="240" t="s">
        <v>402</v>
      </c>
      <c r="C14" s="187"/>
      <c r="D14" s="185"/>
      <c r="E14" s="245"/>
      <c r="F14" s="12"/>
      <c r="G14" s="246"/>
    </row>
    <row r="15" spans="1:9" s="247" customFormat="1" ht="38.25" customHeight="1" x14ac:dyDescent="0.25">
      <c r="A15" s="244"/>
      <c r="B15" s="262" t="s">
        <v>165</v>
      </c>
      <c r="C15" s="263"/>
      <c r="D15" s="263"/>
      <c r="E15" s="263"/>
      <c r="F15" s="12"/>
      <c r="G15" s="246"/>
    </row>
    <row r="16" spans="1:9" s="247" customFormat="1" ht="12" customHeight="1" x14ac:dyDescent="0.25">
      <c r="A16" s="244"/>
      <c r="B16" s="250"/>
      <c r="C16" s="261"/>
      <c r="D16" s="261"/>
      <c r="E16" s="261"/>
      <c r="F16" s="12"/>
      <c r="G16" s="246"/>
    </row>
    <row r="18" spans="1:7" s="247" customFormat="1" ht="16.5" x14ac:dyDescent="0.25">
      <c r="A18" s="264"/>
      <c r="B18" s="240" t="s">
        <v>403</v>
      </c>
      <c r="C18" s="187"/>
      <c r="D18" s="185"/>
      <c r="E18" s="245"/>
      <c r="F18" s="12"/>
      <c r="G18" s="185"/>
    </row>
    <row r="19" spans="1:7" ht="15" customHeight="1" x14ac:dyDescent="0.2">
      <c r="A19" s="265"/>
      <c r="B19" s="266" t="s">
        <v>556</v>
      </c>
      <c r="C19" s="266"/>
      <c r="D19" s="266"/>
      <c r="E19" s="266"/>
      <c r="G19" s="207"/>
    </row>
    <row r="20" spans="1:7" x14ac:dyDescent="0.2">
      <c r="A20" s="265"/>
      <c r="B20" s="266"/>
      <c r="C20" s="266"/>
      <c r="D20" s="266"/>
      <c r="E20" s="266"/>
      <c r="G20" s="207"/>
    </row>
    <row r="21" spans="1:7" x14ac:dyDescent="0.2">
      <c r="A21" s="265"/>
      <c r="B21" s="266"/>
      <c r="C21" s="266"/>
      <c r="D21" s="266"/>
      <c r="E21" s="266"/>
      <c r="G21" s="207"/>
    </row>
    <row r="22" spans="1:7" x14ac:dyDescent="0.2">
      <c r="A22" s="265"/>
      <c r="B22" s="266"/>
      <c r="C22" s="266"/>
      <c r="D22" s="266"/>
      <c r="E22" s="266"/>
      <c r="G22" s="207"/>
    </row>
    <row r="23" spans="1:7" x14ac:dyDescent="0.2">
      <c r="A23" s="265"/>
      <c r="B23" s="266"/>
      <c r="C23" s="266"/>
      <c r="D23" s="266"/>
      <c r="E23" s="266"/>
      <c r="G23" s="207"/>
    </row>
    <row r="24" spans="1:7" x14ac:dyDescent="0.2">
      <c r="A24" s="265"/>
      <c r="B24" s="266"/>
      <c r="C24" s="266"/>
      <c r="D24" s="266"/>
      <c r="E24" s="266"/>
      <c r="G24" s="207"/>
    </row>
    <row r="25" spans="1:7" x14ac:dyDescent="0.2">
      <c r="A25" s="265"/>
      <c r="B25" s="266"/>
      <c r="C25" s="266"/>
      <c r="D25" s="266"/>
      <c r="E25" s="266"/>
      <c r="G25" s="207"/>
    </row>
    <row r="26" spans="1:7" x14ac:dyDescent="0.2">
      <c r="A26" s="265"/>
      <c r="B26" s="266"/>
      <c r="C26" s="266"/>
      <c r="D26" s="266"/>
      <c r="E26" s="266"/>
      <c r="G26" s="207"/>
    </row>
    <row r="27" spans="1:7" x14ac:dyDescent="0.2">
      <c r="A27" s="265"/>
      <c r="B27" s="266"/>
      <c r="C27" s="266"/>
      <c r="D27" s="266"/>
      <c r="E27" s="266"/>
      <c r="G27" s="207"/>
    </row>
    <row r="28" spans="1:7" x14ac:dyDescent="0.2">
      <c r="A28" s="265"/>
      <c r="B28" s="266"/>
      <c r="C28" s="266"/>
      <c r="D28" s="266"/>
      <c r="E28" s="266"/>
      <c r="G28" s="207"/>
    </row>
    <row r="29" spans="1:7" x14ac:dyDescent="0.2">
      <c r="A29" s="265"/>
      <c r="B29" s="266"/>
      <c r="C29" s="266"/>
      <c r="D29" s="266"/>
      <c r="E29" s="266"/>
      <c r="G29" s="207"/>
    </row>
    <row r="30" spans="1:7" x14ac:dyDescent="0.2">
      <c r="A30" s="265"/>
      <c r="B30" s="266"/>
      <c r="C30" s="266"/>
      <c r="D30" s="266"/>
      <c r="E30" s="266"/>
      <c r="G30" s="207"/>
    </row>
    <row r="31" spans="1:7" x14ac:dyDescent="0.2">
      <c r="A31" s="265"/>
      <c r="B31" s="266"/>
      <c r="C31" s="266"/>
      <c r="D31" s="266"/>
      <c r="E31" s="266"/>
      <c r="G31" s="207"/>
    </row>
    <row r="32" spans="1:7" x14ac:dyDescent="0.2">
      <c r="A32" s="265"/>
      <c r="B32" s="266"/>
      <c r="C32" s="266"/>
      <c r="D32" s="266"/>
      <c r="E32" s="266"/>
      <c r="G32" s="207"/>
    </row>
    <row r="33" spans="1:7" s="268" customFormat="1" ht="17.25" thickBot="1" x14ac:dyDescent="0.3">
      <c r="A33" s="253"/>
      <c r="B33" s="254" t="s">
        <v>157</v>
      </c>
      <c r="C33" s="267" t="s">
        <v>496</v>
      </c>
      <c r="D33" s="254"/>
      <c r="E33" s="256"/>
      <c r="F33" s="16"/>
      <c r="G33" s="257">
        <f>G72+G170</f>
        <v>0</v>
      </c>
    </row>
    <row r="34" spans="1:7" ht="6.75" customHeight="1" thickTop="1" x14ac:dyDescent="0.2">
      <c r="A34" s="248"/>
      <c r="B34" s="249"/>
      <c r="C34" s="250"/>
      <c r="D34" s="249"/>
      <c r="E34" s="251"/>
      <c r="F34" s="14"/>
      <c r="G34" s="252"/>
    </row>
    <row r="35" spans="1:7" x14ac:dyDescent="0.2">
      <c r="A35" s="248"/>
      <c r="B35" s="249"/>
      <c r="C35" s="269" t="s">
        <v>30</v>
      </c>
      <c r="D35" s="270" t="s">
        <v>31</v>
      </c>
      <c r="E35" s="271" t="s">
        <v>32</v>
      </c>
      <c r="F35" s="17" t="s">
        <v>33</v>
      </c>
      <c r="G35" s="272" t="s">
        <v>28</v>
      </c>
    </row>
    <row r="36" spans="1:7" ht="12" customHeight="1" x14ac:dyDescent="0.2">
      <c r="E36" s="273"/>
    </row>
    <row r="37" spans="1:7" x14ac:dyDescent="0.2">
      <c r="A37" s="248"/>
      <c r="B37" s="249" t="s">
        <v>76</v>
      </c>
      <c r="C37" s="250" t="s">
        <v>497</v>
      </c>
      <c r="D37" s="249"/>
      <c r="E37" s="251"/>
      <c r="F37" s="14"/>
      <c r="G37" s="252"/>
    </row>
    <row r="38" spans="1:7" ht="82.5" customHeight="1" x14ac:dyDescent="0.2">
      <c r="B38" s="274" t="s">
        <v>78</v>
      </c>
      <c r="C38" s="241" t="s">
        <v>498</v>
      </c>
      <c r="D38" s="207" t="s">
        <v>37</v>
      </c>
      <c r="E38" s="242">
        <v>1</v>
      </c>
      <c r="F38" s="18">
        <v>0</v>
      </c>
      <c r="G38" s="209">
        <f>F38*E38</f>
        <v>0</v>
      </c>
    </row>
    <row r="39" spans="1:7" ht="6.75" customHeight="1" x14ac:dyDescent="0.2"/>
    <row r="40" spans="1:7" ht="51" x14ac:dyDescent="0.2">
      <c r="B40" s="207" t="s">
        <v>79</v>
      </c>
      <c r="C40" s="241" t="s">
        <v>499</v>
      </c>
      <c r="D40" s="207" t="s">
        <v>37</v>
      </c>
      <c r="E40" s="242">
        <v>1</v>
      </c>
      <c r="F40" s="18">
        <v>0</v>
      </c>
      <c r="G40" s="209">
        <f>F40*E40</f>
        <v>0</v>
      </c>
    </row>
    <row r="41" spans="1:7" ht="8.25" customHeight="1" x14ac:dyDescent="0.2"/>
    <row r="42" spans="1:7" ht="38.25" x14ac:dyDescent="0.2">
      <c r="B42" s="207" t="s">
        <v>80</v>
      </c>
      <c r="C42" s="241" t="s">
        <v>81</v>
      </c>
      <c r="D42" s="207" t="s">
        <v>57</v>
      </c>
      <c r="E42" s="242">
        <f>E261</f>
        <v>218</v>
      </c>
      <c r="F42" s="4">
        <v>0</v>
      </c>
      <c r="G42" s="209">
        <f>F42*E42</f>
        <v>0</v>
      </c>
    </row>
    <row r="43" spans="1:7" ht="6.75" customHeight="1" x14ac:dyDescent="0.2">
      <c r="G43" s="209"/>
    </row>
    <row r="44" spans="1:7" ht="38.25" x14ac:dyDescent="0.2">
      <c r="B44" s="207" t="s">
        <v>82</v>
      </c>
      <c r="C44" s="241" t="s">
        <v>83</v>
      </c>
      <c r="D44" s="207" t="s">
        <v>37</v>
      </c>
      <c r="E44" s="242">
        <v>19</v>
      </c>
      <c r="F44" s="4">
        <v>0</v>
      </c>
      <c r="G44" s="209">
        <f>F44*E44</f>
        <v>0</v>
      </c>
    </row>
    <row r="45" spans="1:7" ht="6.75" customHeight="1" x14ac:dyDescent="0.2">
      <c r="G45" s="209"/>
    </row>
    <row r="46" spans="1:7" ht="25.5" x14ac:dyDescent="0.2">
      <c r="B46" s="207" t="s">
        <v>448</v>
      </c>
      <c r="C46" s="241" t="s">
        <v>449</v>
      </c>
      <c r="D46" s="207" t="s">
        <v>57</v>
      </c>
      <c r="E46" s="242">
        <f>E42+35</f>
        <v>253</v>
      </c>
      <c r="F46" s="4">
        <v>0</v>
      </c>
      <c r="G46" s="209">
        <f>F46*E46</f>
        <v>0</v>
      </c>
    </row>
    <row r="47" spans="1:7" ht="7.5" customHeight="1" x14ac:dyDescent="0.2">
      <c r="G47" s="209"/>
    </row>
    <row r="48" spans="1:7" ht="38.25" x14ac:dyDescent="0.2">
      <c r="B48" s="207" t="s">
        <v>450</v>
      </c>
      <c r="C48" s="241" t="s">
        <v>548</v>
      </c>
      <c r="D48" s="207" t="s">
        <v>84</v>
      </c>
      <c r="E48" s="242">
        <f>E42*2</f>
        <v>436</v>
      </c>
      <c r="F48" s="4">
        <v>0</v>
      </c>
      <c r="G48" s="209">
        <f>F48*E48</f>
        <v>0</v>
      </c>
    </row>
    <row r="49" spans="2:7" ht="8.25" customHeight="1" x14ac:dyDescent="0.2">
      <c r="G49" s="209"/>
    </row>
    <row r="50" spans="2:7" ht="25.5" x14ac:dyDescent="0.2">
      <c r="B50" s="207" t="s">
        <v>487</v>
      </c>
      <c r="C50" s="241" t="s">
        <v>486</v>
      </c>
      <c r="D50" s="207" t="s">
        <v>57</v>
      </c>
      <c r="E50" s="242">
        <v>10</v>
      </c>
      <c r="F50" s="4">
        <v>0</v>
      </c>
      <c r="G50" s="209">
        <f>F50*E50</f>
        <v>0</v>
      </c>
    </row>
    <row r="51" spans="2:7" ht="9" customHeight="1" x14ac:dyDescent="0.2">
      <c r="F51" s="86"/>
      <c r="G51" s="209"/>
    </row>
    <row r="52" spans="2:7" ht="69" customHeight="1" x14ac:dyDescent="0.2">
      <c r="B52" s="207" t="s">
        <v>86</v>
      </c>
      <c r="C52" s="241" t="s">
        <v>290</v>
      </c>
      <c r="F52" s="4"/>
      <c r="G52" s="209"/>
    </row>
    <row r="53" spans="2:7" x14ac:dyDescent="0.2">
      <c r="C53" s="241" t="s">
        <v>500</v>
      </c>
      <c r="D53" s="207" t="s">
        <v>37</v>
      </c>
      <c r="E53" s="242">
        <v>1</v>
      </c>
      <c r="F53" s="4">
        <v>0</v>
      </c>
      <c r="G53" s="209">
        <f t="shared" ref="G53:G56" si="0">F53*E53</f>
        <v>0</v>
      </c>
    </row>
    <row r="54" spans="2:7" x14ac:dyDescent="0.2">
      <c r="C54" s="241" t="s">
        <v>501</v>
      </c>
      <c r="D54" s="207" t="s">
        <v>37</v>
      </c>
      <c r="E54" s="242">
        <v>1</v>
      </c>
      <c r="F54" s="4">
        <v>0</v>
      </c>
      <c r="G54" s="209">
        <f t="shared" si="0"/>
        <v>0</v>
      </c>
    </row>
    <row r="55" spans="2:7" x14ac:dyDescent="0.2">
      <c r="C55" s="241" t="s">
        <v>502</v>
      </c>
      <c r="D55" s="207" t="s">
        <v>37</v>
      </c>
      <c r="E55" s="242">
        <v>1</v>
      </c>
      <c r="F55" s="4">
        <v>0</v>
      </c>
      <c r="G55" s="209">
        <f t="shared" si="0"/>
        <v>0</v>
      </c>
    </row>
    <row r="56" spans="2:7" ht="25.5" x14ac:dyDescent="0.2">
      <c r="C56" s="241" t="s">
        <v>223</v>
      </c>
      <c r="D56" s="207" t="s">
        <v>37</v>
      </c>
      <c r="E56" s="242">
        <v>1</v>
      </c>
      <c r="F56" s="4">
        <v>0</v>
      </c>
      <c r="G56" s="209">
        <f t="shared" si="0"/>
        <v>0</v>
      </c>
    </row>
    <row r="57" spans="2:7" x14ac:dyDescent="0.2">
      <c r="F57" s="4"/>
      <c r="G57" s="209"/>
    </row>
    <row r="58" spans="2:7" ht="63.75" x14ac:dyDescent="0.2">
      <c r="B58" s="207" t="s">
        <v>307</v>
      </c>
      <c r="C58" s="241" t="s">
        <v>455</v>
      </c>
      <c r="D58" s="243"/>
      <c r="E58" s="243"/>
      <c r="F58" s="334"/>
      <c r="G58" s="243"/>
    </row>
    <row r="59" spans="2:7" x14ac:dyDescent="0.2">
      <c r="C59" s="241" t="s">
        <v>453</v>
      </c>
      <c r="D59" s="207" t="s">
        <v>37</v>
      </c>
      <c r="E59" s="242">
        <v>3</v>
      </c>
      <c r="F59" s="4">
        <v>0</v>
      </c>
      <c r="G59" s="209">
        <f>F59*E59</f>
        <v>0</v>
      </c>
    </row>
    <row r="60" spans="2:7" x14ac:dyDescent="0.2">
      <c r="C60" s="241" t="s">
        <v>454</v>
      </c>
      <c r="D60" s="207" t="s">
        <v>37</v>
      </c>
      <c r="E60" s="242">
        <v>3</v>
      </c>
      <c r="F60" s="4">
        <v>0</v>
      </c>
      <c r="G60" s="209">
        <f>F60*E60</f>
        <v>0</v>
      </c>
    </row>
    <row r="61" spans="2:7" ht="7.5" customHeight="1" x14ac:dyDescent="0.2">
      <c r="G61" s="209"/>
    </row>
    <row r="62" spans="2:7" ht="27.75" customHeight="1" x14ac:dyDescent="0.2">
      <c r="B62" s="207" t="s">
        <v>192</v>
      </c>
      <c r="C62" s="241" t="s">
        <v>291</v>
      </c>
      <c r="D62" s="207" t="s">
        <v>52</v>
      </c>
      <c r="E62" s="242">
        <v>10</v>
      </c>
      <c r="F62" s="4">
        <v>0</v>
      </c>
      <c r="G62" s="209">
        <f>F62*E62</f>
        <v>0</v>
      </c>
    </row>
    <row r="63" spans="2:7" ht="7.5" customHeight="1" x14ac:dyDescent="0.2">
      <c r="G63" s="209"/>
    </row>
    <row r="64" spans="2:7" ht="38.25" x14ac:dyDescent="0.2">
      <c r="B64" s="207" t="s">
        <v>460</v>
      </c>
      <c r="C64" s="241" t="s">
        <v>509</v>
      </c>
      <c r="D64" s="207" t="s">
        <v>84</v>
      </c>
      <c r="E64" s="242">
        <v>285</v>
      </c>
      <c r="F64" s="4">
        <v>0</v>
      </c>
      <c r="G64" s="209">
        <f>F64*E64</f>
        <v>0</v>
      </c>
    </row>
    <row r="65" spans="1:7" ht="7.5" customHeight="1" x14ac:dyDescent="0.2">
      <c r="F65" s="86"/>
      <c r="G65" s="209"/>
    </row>
    <row r="66" spans="1:7" ht="54.75" customHeight="1" x14ac:dyDescent="0.2">
      <c r="B66" s="207" t="s">
        <v>200</v>
      </c>
      <c r="C66" s="241" t="s">
        <v>503</v>
      </c>
      <c r="D66" s="207" t="s">
        <v>37</v>
      </c>
      <c r="E66" s="242">
        <v>0</v>
      </c>
      <c r="F66" s="4">
        <v>0</v>
      </c>
      <c r="G66" s="209">
        <f>F66*E66</f>
        <v>0</v>
      </c>
    </row>
    <row r="67" spans="1:7" ht="9.9499999999999993" customHeight="1" x14ac:dyDescent="0.2"/>
    <row r="68" spans="1:7" ht="60" customHeight="1" x14ac:dyDescent="0.2">
      <c r="B68" s="207" t="s">
        <v>87</v>
      </c>
      <c r="C68" s="241" t="s">
        <v>504</v>
      </c>
      <c r="D68" s="207" t="s">
        <v>84</v>
      </c>
      <c r="E68" s="242">
        <f>E48</f>
        <v>436</v>
      </c>
      <c r="F68" s="4">
        <v>0</v>
      </c>
      <c r="G68" s="209">
        <f>F68*E68</f>
        <v>0</v>
      </c>
    </row>
    <row r="69" spans="1:7" ht="9.9499999999999993" customHeight="1" x14ac:dyDescent="0.2">
      <c r="F69" s="4"/>
      <c r="G69" s="209"/>
    </row>
    <row r="70" spans="1:7" x14ac:dyDescent="0.2">
      <c r="B70" s="207" t="s">
        <v>88</v>
      </c>
      <c r="C70" s="241" t="s">
        <v>89</v>
      </c>
      <c r="D70" s="207">
        <v>10</v>
      </c>
      <c r="G70" s="204">
        <f>SUM(G38:G69)*(D70/100)</f>
        <v>0</v>
      </c>
    </row>
    <row r="71" spans="1:7" ht="9.9499999999999993" customHeight="1" x14ac:dyDescent="0.2"/>
    <row r="72" spans="1:7" ht="13.5" thickBot="1" x14ac:dyDescent="0.25">
      <c r="A72" s="275"/>
      <c r="B72" s="260" t="s">
        <v>76</v>
      </c>
      <c r="C72" s="276" t="s">
        <v>505</v>
      </c>
      <c r="D72" s="260"/>
      <c r="E72" s="277"/>
      <c r="F72" s="19"/>
      <c r="G72" s="278">
        <f>SUM(G38:G70)</f>
        <v>0</v>
      </c>
    </row>
    <row r="73" spans="1:7" ht="13.5" thickTop="1" x14ac:dyDescent="0.2"/>
    <row r="75" spans="1:7" x14ac:dyDescent="0.2">
      <c r="A75" s="248"/>
      <c r="B75" s="249" t="s">
        <v>77</v>
      </c>
      <c r="C75" s="250" t="s">
        <v>506</v>
      </c>
      <c r="D75" s="249"/>
      <c r="E75" s="251"/>
      <c r="F75" s="14"/>
      <c r="G75" s="252"/>
    </row>
    <row r="76" spans="1:7" ht="6.75" customHeight="1" x14ac:dyDescent="0.2">
      <c r="A76" s="248"/>
      <c r="B76" s="249"/>
      <c r="C76" s="250"/>
      <c r="D76" s="249"/>
      <c r="E76" s="251"/>
      <c r="F76" s="14"/>
      <c r="G76" s="252"/>
    </row>
    <row r="77" spans="1:7" x14ac:dyDescent="0.2">
      <c r="A77" s="248"/>
      <c r="B77" s="249"/>
      <c r="C77" s="250" t="s">
        <v>90</v>
      </c>
      <c r="D77" s="249"/>
      <c r="E77" s="251"/>
      <c r="F77" s="14"/>
      <c r="G77" s="252"/>
    </row>
    <row r="78" spans="1:7" ht="89.25" x14ac:dyDescent="0.2">
      <c r="A78" s="248"/>
      <c r="B78" s="243"/>
      <c r="C78" s="241" t="s">
        <v>516</v>
      </c>
      <c r="D78" s="249"/>
      <c r="E78" s="251"/>
      <c r="F78" s="14"/>
      <c r="G78" s="252"/>
    </row>
    <row r="79" spans="1:7" ht="7.5" customHeight="1" x14ac:dyDescent="0.2">
      <c r="A79" s="248"/>
      <c r="B79" s="249"/>
      <c r="C79" s="250"/>
      <c r="D79" s="249"/>
      <c r="E79" s="251"/>
      <c r="F79" s="14"/>
      <c r="G79" s="252"/>
    </row>
    <row r="80" spans="1:7" ht="38.25" x14ac:dyDescent="0.2">
      <c r="A80" s="248"/>
      <c r="B80" s="279" t="s">
        <v>292</v>
      </c>
      <c r="C80" s="241" t="s">
        <v>507</v>
      </c>
      <c r="D80" s="207" t="s">
        <v>85</v>
      </c>
      <c r="E80" s="242">
        <f>6*0.2*2</f>
        <v>2.4000000000000004</v>
      </c>
      <c r="F80" s="4">
        <v>0</v>
      </c>
      <c r="G80" s="209">
        <f>F80*E80</f>
        <v>0</v>
      </c>
    </row>
    <row r="81" spans="1:7" ht="7.5" customHeight="1" x14ac:dyDescent="0.2">
      <c r="A81" s="248"/>
      <c r="B81" s="249"/>
      <c r="C81" s="250"/>
      <c r="D81" s="249"/>
      <c r="E81" s="251"/>
      <c r="F81" s="14"/>
      <c r="G81" s="252"/>
    </row>
    <row r="82" spans="1:7" x14ac:dyDescent="0.2">
      <c r="E82" s="336">
        <f>E84+E88+E89+E85</f>
        <v>349.1</v>
      </c>
    </row>
    <row r="83" spans="1:7" ht="51" x14ac:dyDescent="0.2">
      <c r="B83" s="279" t="s">
        <v>91</v>
      </c>
      <c r="C83" s="241" t="s">
        <v>508</v>
      </c>
    </row>
    <row r="84" spans="1:7" ht="14.25" x14ac:dyDescent="0.2">
      <c r="C84" s="241" t="s">
        <v>94</v>
      </c>
      <c r="D84" s="207" t="s">
        <v>85</v>
      </c>
      <c r="E84" s="280">
        <f>225.1*0.5</f>
        <v>112.55</v>
      </c>
      <c r="F84" s="4">
        <v>0</v>
      </c>
      <c r="G84" s="209">
        <f>F84*E84</f>
        <v>0</v>
      </c>
    </row>
    <row r="85" spans="1:7" ht="14.25" x14ac:dyDescent="0.2">
      <c r="C85" s="241" t="s">
        <v>469</v>
      </c>
      <c r="D85" s="207" t="s">
        <v>85</v>
      </c>
      <c r="E85" s="280">
        <f>225.1*0.5</f>
        <v>112.55</v>
      </c>
      <c r="F85" s="4">
        <v>0</v>
      </c>
      <c r="G85" s="209">
        <f>F85*E85</f>
        <v>0</v>
      </c>
    </row>
    <row r="86" spans="1:7" ht="9" customHeight="1" x14ac:dyDescent="0.2">
      <c r="E86" s="280"/>
      <c r="G86" s="209"/>
    </row>
    <row r="87" spans="1:7" ht="51" x14ac:dyDescent="0.2">
      <c r="B87" s="279" t="s">
        <v>274</v>
      </c>
      <c r="C87" s="241" t="s">
        <v>510</v>
      </c>
    </row>
    <row r="88" spans="1:7" ht="14.25" x14ac:dyDescent="0.2">
      <c r="C88" s="241" t="s">
        <v>94</v>
      </c>
      <c r="D88" s="207" t="s">
        <v>85</v>
      </c>
      <c r="E88" s="280">
        <f>124*0.5</f>
        <v>62</v>
      </c>
      <c r="F88" s="4">
        <v>0</v>
      </c>
      <c r="G88" s="209">
        <f>F88*E88</f>
        <v>0</v>
      </c>
    </row>
    <row r="89" spans="1:7" ht="14.25" x14ac:dyDescent="0.2">
      <c r="C89" s="241" t="s">
        <v>469</v>
      </c>
      <c r="D89" s="207" t="s">
        <v>85</v>
      </c>
      <c r="E89" s="280">
        <f>124*0.5</f>
        <v>62</v>
      </c>
      <c r="F89" s="4">
        <v>0</v>
      </c>
      <c r="G89" s="209">
        <f>F89*E89</f>
        <v>0</v>
      </c>
    </row>
    <row r="90" spans="1:7" ht="9" customHeight="1" x14ac:dyDescent="0.2">
      <c r="E90" s="280"/>
      <c r="G90" s="209"/>
    </row>
    <row r="91" spans="1:7" ht="82.5" customHeight="1" x14ac:dyDescent="0.2">
      <c r="B91" s="207" t="s">
        <v>92</v>
      </c>
      <c r="C91" s="241" t="s">
        <v>511</v>
      </c>
      <c r="D91" s="207" t="s">
        <v>85</v>
      </c>
      <c r="E91" s="242">
        <v>12</v>
      </c>
      <c r="F91" s="4">
        <v>0</v>
      </c>
      <c r="G91" s="209">
        <f>F91*E91</f>
        <v>0</v>
      </c>
    </row>
    <row r="92" spans="1:7" ht="9.75" customHeight="1" x14ac:dyDescent="0.2"/>
    <row r="93" spans="1:7" ht="38.25" x14ac:dyDescent="0.2">
      <c r="B93" s="207" t="s">
        <v>93</v>
      </c>
      <c r="C93" s="241" t="s">
        <v>293</v>
      </c>
      <c r="D93" s="281">
        <v>0.02</v>
      </c>
      <c r="F93" s="4"/>
      <c r="G93" s="209"/>
    </row>
    <row r="94" spans="1:7" ht="14.25" x14ac:dyDescent="0.2">
      <c r="C94" s="241" t="s">
        <v>94</v>
      </c>
      <c r="D94" s="207" t="s">
        <v>85</v>
      </c>
      <c r="E94" s="242">
        <f>SUM(E84:E90)*D93</f>
        <v>6.9820000000000002</v>
      </c>
      <c r="F94" s="4">
        <v>0</v>
      </c>
      <c r="G94" s="209">
        <f>F94*E94</f>
        <v>0</v>
      </c>
    </row>
    <row r="95" spans="1:7" ht="9.75" customHeight="1" x14ac:dyDescent="0.2">
      <c r="F95" s="4"/>
      <c r="G95" s="209"/>
    </row>
    <row r="96" spans="1:7" ht="27.75" customHeight="1" x14ac:dyDescent="0.2">
      <c r="B96" s="207" t="s">
        <v>95</v>
      </c>
      <c r="C96" s="241" t="s">
        <v>96</v>
      </c>
      <c r="D96" s="207" t="s">
        <v>84</v>
      </c>
      <c r="E96" s="242">
        <f>(E42)*0.6</f>
        <v>130.79999999999998</v>
      </c>
      <c r="F96" s="4">
        <v>0</v>
      </c>
      <c r="G96" s="209">
        <f>F96*E96</f>
        <v>0</v>
      </c>
    </row>
    <row r="97" spans="2:11" ht="6" customHeight="1" x14ac:dyDescent="0.2">
      <c r="G97" s="209"/>
    </row>
    <row r="98" spans="2:11" ht="145.5" customHeight="1" x14ac:dyDescent="0.2">
      <c r="B98" s="207" t="s">
        <v>97</v>
      </c>
      <c r="C98" s="241" t="s">
        <v>294</v>
      </c>
      <c r="D98" s="207" t="s">
        <v>84</v>
      </c>
      <c r="E98" s="242">
        <f>ROUND(3.5*E42,-1)</f>
        <v>760</v>
      </c>
      <c r="F98" s="4">
        <v>0</v>
      </c>
      <c r="G98" s="209">
        <f>F98*E98</f>
        <v>0</v>
      </c>
    </row>
    <row r="99" spans="2:11" ht="6" customHeight="1" x14ac:dyDescent="0.2">
      <c r="F99" s="4"/>
      <c r="G99" s="209"/>
    </row>
    <row r="100" spans="2:11" ht="150.75" customHeight="1" x14ac:dyDescent="0.2">
      <c r="B100" s="207" t="s">
        <v>98</v>
      </c>
      <c r="C100" s="241" t="s">
        <v>212</v>
      </c>
      <c r="D100" s="207" t="s">
        <v>84</v>
      </c>
      <c r="E100" s="242">
        <f>6*(E293)</f>
        <v>6</v>
      </c>
      <c r="F100" s="4">
        <v>0</v>
      </c>
      <c r="G100" s="209">
        <f>F100*E100</f>
        <v>0</v>
      </c>
    </row>
    <row r="101" spans="2:11" ht="6.75" customHeight="1" x14ac:dyDescent="0.2">
      <c r="F101" s="4"/>
      <c r="G101" s="209"/>
    </row>
    <row r="102" spans="2:11" ht="51" x14ac:dyDescent="0.2">
      <c r="B102" s="207" t="s">
        <v>99</v>
      </c>
      <c r="C102" s="241" t="s">
        <v>473</v>
      </c>
      <c r="D102" s="239"/>
      <c r="E102" s="242">
        <f>SUM(E103:E106)</f>
        <v>260.11369999999999</v>
      </c>
      <c r="F102" s="86"/>
      <c r="G102" s="282"/>
      <c r="J102" s="283"/>
    </row>
    <row r="103" spans="2:11" ht="43.5" customHeight="1" x14ac:dyDescent="0.2">
      <c r="C103" s="241" t="s">
        <v>166</v>
      </c>
      <c r="D103" s="207" t="s">
        <v>85</v>
      </c>
      <c r="E103" s="242">
        <f>1*(E56+E55)</f>
        <v>2</v>
      </c>
      <c r="F103" s="4">
        <v>0</v>
      </c>
      <c r="G103" s="209">
        <f t="shared" ref="G103:G106" si="1">F103*E103</f>
        <v>0</v>
      </c>
    </row>
    <row r="104" spans="2:11" ht="51" x14ac:dyDescent="0.2">
      <c r="C104" s="241" t="s">
        <v>465</v>
      </c>
      <c r="D104" s="207" t="s">
        <v>85</v>
      </c>
      <c r="E104" s="242">
        <v>89.8</v>
      </c>
      <c r="F104" s="4">
        <v>0</v>
      </c>
      <c r="G104" s="209">
        <f t="shared" si="1"/>
        <v>0</v>
      </c>
    </row>
    <row r="105" spans="2:11" ht="43.5" customHeight="1" x14ac:dyDescent="0.2">
      <c r="C105" s="241" t="s">
        <v>178</v>
      </c>
      <c r="D105" s="207" t="s">
        <v>85</v>
      </c>
      <c r="E105" s="242">
        <f>(+E293)*2</f>
        <v>2</v>
      </c>
      <c r="F105" s="4">
        <v>0</v>
      </c>
      <c r="G105" s="209">
        <f t="shared" si="1"/>
        <v>0</v>
      </c>
      <c r="K105" s="284"/>
    </row>
    <row r="106" spans="2:11" ht="63.75" x14ac:dyDescent="0.2">
      <c r="C106" s="241" t="s">
        <v>466</v>
      </c>
      <c r="D106" s="207" t="s">
        <v>85</v>
      </c>
      <c r="E106" s="242">
        <f>E82-E103-E104-E105-(E261*0.05*0.05*3.14)-E108</f>
        <v>166.31370000000001</v>
      </c>
      <c r="F106" s="4">
        <v>0</v>
      </c>
      <c r="G106" s="209">
        <f t="shared" si="1"/>
        <v>0</v>
      </c>
    </row>
    <row r="107" spans="2:11" ht="6.75" customHeight="1" x14ac:dyDescent="0.2">
      <c r="F107" s="4"/>
      <c r="G107" s="209"/>
    </row>
    <row r="108" spans="2:11" ht="83.25" customHeight="1" x14ac:dyDescent="0.2">
      <c r="B108" s="207" t="s">
        <v>467</v>
      </c>
      <c r="C108" s="241" t="s">
        <v>468</v>
      </c>
      <c r="D108" s="207" t="s">
        <v>85</v>
      </c>
      <c r="E108" s="242">
        <f>E82*0.25</f>
        <v>87.275000000000006</v>
      </c>
      <c r="F108" s="4">
        <v>0</v>
      </c>
      <c r="G108" s="209">
        <f>F108*E108</f>
        <v>0</v>
      </c>
    </row>
    <row r="109" spans="2:11" ht="6.75" customHeight="1" x14ac:dyDescent="0.2">
      <c r="F109" s="4"/>
      <c r="G109" s="209"/>
    </row>
    <row r="110" spans="2:11" ht="63.75" x14ac:dyDescent="0.2">
      <c r="B110" s="207" t="s">
        <v>302</v>
      </c>
      <c r="C110" s="241" t="s">
        <v>558</v>
      </c>
      <c r="D110" s="207" t="s">
        <v>85</v>
      </c>
      <c r="E110" s="242">
        <f>E108</f>
        <v>87.275000000000006</v>
      </c>
      <c r="F110" s="4">
        <v>0</v>
      </c>
      <c r="G110" s="209">
        <f>F110*E110</f>
        <v>0</v>
      </c>
    </row>
    <row r="111" spans="2:11" ht="14.25" x14ac:dyDescent="0.2">
      <c r="C111" s="285" t="s">
        <v>490</v>
      </c>
      <c r="D111" s="207" t="s">
        <v>85</v>
      </c>
      <c r="E111" s="242">
        <f>E108</f>
        <v>87.275000000000006</v>
      </c>
      <c r="F111" s="4">
        <v>0</v>
      </c>
      <c r="G111" s="209">
        <f>F111*E111</f>
        <v>0</v>
      </c>
    </row>
    <row r="112" spans="2:11" ht="5.25" customHeight="1" x14ac:dyDescent="0.2">
      <c r="F112" s="4"/>
      <c r="G112" s="209"/>
    </row>
    <row r="113" spans="1:9" ht="80.25" customHeight="1" x14ac:dyDescent="0.2">
      <c r="B113" s="207" t="s">
        <v>100</v>
      </c>
      <c r="C113" s="241" t="s">
        <v>472</v>
      </c>
      <c r="E113" s="242" t="str">
        <f>IF(SUM(E114:E117)=0,"0","")</f>
        <v/>
      </c>
      <c r="F113" s="4"/>
      <c r="G113" s="209"/>
    </row>
    <row r="114" spans="1:9" ht="14.25" x14ac:dyDescent="0.2">
      <c r="C114" s="241" t="s">
        <v>470</v>
      </c>
      <c r="D114" s="207" t="s">
        <v>85</v>
      </c>
      <c r="E114" s="242">
        <f>E82-E108</f>
        <v>261.82500000000005</v>
      </c>
      <c r="F114" s="4">
        <v>0</v>
      </c>
      <c r="G114" s="209">
        <f>F114*E114</f>
        <v>0</v>
      </c>
      <c r="I114" s="243">
        <f>E82*0.75</f>
        <v>261.82500000000005</v>
      </c>
    </row>
    <row r="115" spans="1:9" x14ac:dyDescent="0.2">
      <c r="C115" s="241" t="s">
        <v>471</v>
      </c>
      <c r="D115" s="207" t="s">
        <v>101</v>
      </c>
      <c r="E115" s="242">
        <f>E48*0.1*2.4</f>
        <v>104.64</v>
      </c>
      <c r="F115" s="4">
        <v>0</v>
      </c>
      <c r="G115" s="209">
        <f>F115*E115</f>
        <v>0</v>
      </c>
    </row>
    <row r="116" spans="1:9" x14ac:dyDescent="0.2">
      <c r="C116" s="241" t="s">
        <v>201</v>
      </c>
      <c r="D116" s="207" t="s">
        <v>101</v>
      </c>
      <c r="E116" s="242">
        <v>1</v>
      </c>
      <c r="F116" s="4">
        <v>0</v>
      </c>
      <c r="G116" s="209">
        <f>F116*E116</f>
        <v>0</v>
      </c>
    </row>
    <row r="117" spans="1:9" x14ac:dyDescent="0.2">
      <c r="C117" s="241" t="s">
        <v>102</v>
      </c>
      <c r="D117" s="207" t="s">
        <v>101</v>
      </c>
      <c r="E117" s="242">
        <v>1</v>
      </c>
      <c r="F117" s="4">
        <v>0</v>
      </c>
      <c r="G117" s="209">
        <f>F117*E117</f>
        <v>0</v>
      </c>
    </row>
    <row r="118" spans="1:9" ht="9" customHeight="1" x14ac:dyDescent="0.2"/>
    <row r="119" spans="1:9" ht="25.5" x14ac:dyDescent="0.2">
      <c r="B119" s="207" t="s">
        <v>103</v>
      </c>
      <c r="C119" s="241" t="s">
        <v>104</v>
      </c>
      <c r="D119" s="207" t="s">
        <v>57</v>
      </c>
      <c r="E119" s="242">
        <f>E42</f>
        <v>218</v>
      </c>
      <c r="F119" s="4">
        <v>0</v>
      </c>
      <c r="G119" s="209">
        <f>F119*E119</f>
        <v>0</v>
      </c>
    </row>
    <row r="120" spans="1:9" ht="6" customHeight="1" x14ac:dyDescent="0.2">
      <c r="F120" s="4"/>
    </row>
    <row r="121" spans="1:9" ht="54.75" customHeight="1" x14ac:dyDescent="0.2">
      <c r="B121" s="207" t="s">
        <v>159</v>
      </c>
      <c r="C121" s="241" t="s">
        <v>158</v>
      </c>
      <c r="D121" s="207" t="s">
        <v>57</v>
      </c>
      <c r="E121" s="242">
        <f>SUM(E55:E56)*3</f>
        <v>6</v>
      </c>
      <c r="F121" s="4">
        <v>0</v>
      </c>
      <c r="G121" s="209">
        <f>F121*E121</f>
        <v>0</v>
      </c>
    </row>
    <row r="122" spans="1:9" ht="3.75" customHeight="1" x14ac:dyDescent="0.2">
      <c r="F122" s="4"/>
      <c r="G122" s="209"/>
    </row>
    <row r="123" spans="1:9" ht="38.25" x14ac:dyDescent="0.2">
      <c r="B123" s="207" t="s">
        <v>308</v>
      </c>
      <c r="C123" s="241" t="s">
        <v>297</v>
      </c>
      <c r="D123" s="207" t="s">
        <v>85</v>
      </c>
      <c r="E123" s="242">
        <f>E80</f>
        <v>2.4000000000000004</v>
      </c>
      <c r="F123" s="4">
        <v>0</v>
      </c>
      <c r="G123" s="209">
        <f>F123*E123</f>
        <v>0</v>
      </c>
    </row>
    <row r="124" spans="1:9" x14ac:dyDescent="0.2">
      <c r="F124" s="4"/>
      <c r="G124" s="209"/>
    </row>
    <row r="125" spans="1:9" ht="25.5" x14ac:dyDescent="0.2">
      <c r="B125" s="207" t="s">
        <v>309</v>
      </c>
      <c r="C125" s="241" t="s">
        <v>298</v>
      </c>
      <c r="D125" s="207" t="s">
        <v>84</v>
      </c>
      <c r="E125" s="242">
        <f>E123/0.2</f>
        <v>12.000000000000002</v>
      </c>
      <c r="F125" s="4">
        <v>0</v>
      </c>
      <c r="G125" s="209">
        <f>F125*E125</f>
        <v>0</v>
      </c>
    </row>
    <row r="126" spans="1:9" x14ac:dyDescent="0.2">
      <c r="F126" s="4"/>
      <c r="G126" s="209"/>
    </row>
    <row r="127" spans="1:9" x14ac:dyDescent="0.2">
      <c r="A127" s="248"/>
      <c r="B127" s="249"/>
      <c r="C127" s="250" t="s">
        <v>105</v>
      </c>
      <c r="D127" s="249"/>
      <c r="E127" s="251"/>
      <c r="F127" s="14"/>
      <c r="G127" s="252"/>
    </row>
    <row r="128" spans="1:9" ht="4.5" customHeight="1" x14ac:dyDescent="0.2">
      <c r="F128" s="4"/>
      <c r="G128" s="209"/>
    </row>
    <row r="129" spans="2:7" ht="51" x14ac:dyDescent="0.2">
      <c r="B129" s="207" t="s">
        <v>106</v>
      </c>
      <c r="C129" s="241" t="s">
        <v>263</v>
      </c>
      <c r="D129" s="207" t="s">
        <v>85</v>
      </c>
      <c r="E129" s="242">
        <v>0.7</v>
      </c>
      <c r="F129" s="4">
        <v>0</v>
      </c>
      <c r="G129" s="209">
        <f>F129*E129</f>
        <v>0</v>
      </c>
    </row>
    <row r="130" spans="2:7" ht="6" customHeight="1" x14ac:dyDescent="0.2"/>
    <row r="131" spans="2:7" ht="27.75" customHeight="1" x14ac:dyDescent="0.2">
      <c r="B131" s="207" t="s">
        <v>107</v>
      </c>
      <c r="C131" s="241" t="s">
        <v>108</v>
      </c>
      <c r="D131" s="207" t="s">
        <v>37</v>
      </c>
      <c r="E131" s="242">
        <f>SUM(E289:E291)</f>
        <v>2</v>
      </c>
      <c r="F131" s="4">
        <v>0</v>
      </c>
      <c r="G131" s="209">
        <f>F131*E131</f>
        <v>0</v>
      </c>
    </row>
    <row r="132" spans="2:7" ht="5.25" customHeight="1" x14ac:dyDescent="0.2"/>
    <row r="133" spans="2:7" ht="153" x14ac:dyDescent="0.2">
      <c r="B133" s="207" t="s">
        <v>553</v>
      </c>
      <c r="C133" s="241" t="s">
        <v>554</v>
      </c>
      <c r="D133" s="207" t="s">
        <v>37</v>
      </c>
      <c r="E133" s="274">
        <v>1</v>
      </c>
      <c r="F133" s="4">
        <v>0</v>
      </c>
      <c r="G133" s="209">
        <f>F133*E133</f>
        <v>0</v>
      </c>
    </row>
    <row r="134" spans="2:7" ht="4.5" customHeight="1" x14ac:dyDescent="0.2">
      <c r="F134" s="4"/>
      <c r="G134" s="209"/>
    </row>
    <row r="135" spans="2:7" ht="29.25" customHeight="1" x14ac:dyDescent="0.2">
      <c r="B135" s="207" t="s">
        <v>109</v>
      </c>
      <c r="C135" s="241" t="s">
        <v>168</v>
      </c>
      <c r="D135" s="207" t="s">
        <v>37</v>
      </c>
      <c r="E135" s="242">
        <f>E131+2</f>
        <v>4</v>
      </c>
      <c r="F135" s="4">
        <v>0</v>
      </c>
      <c r="G135" s="209">
        <f>F135*E135</f>
        <v>0</v>
      </c>
    </row>
    <row r="136" spans="2:7" ht="3.75" customHeight="1" x14ac:dyDescent="0.2">
      <c r="G136" s="209"/>
    </row>
    <row r="137" spans="2:7" ht="46.5" customHeight="1" x14ac:dyDescent="0.2">
      <c r="B137" s="249" t="s">
        <v>202</v>
      </c>
      <c r="C137" s="262" t="s">
        <v>299</v>
      </c>
      <c r="D137" s="286"/>
      <c r="E137" s="274"/>
      <c r="F137" s="4"/>
      <c r="G137" s="209"/>
    </row>
    <row r="138" spans="2:7" ht="7.5" customHeight="1" x14ac:dyDescent="0.2">
      <c r="B138" s="249"/>
      <c r="C138" s="250"/>
      <c r="D138" s="287"/>
      <c r="E138" s="274"/>
      <c r="F138" s="4"/>
      <c r="G138" s="209"/>
    </row>
    <row r="139" spans="2:7" ht="38.25" x14ac:dyDescent="0.2">
      <c r="B139" s="288" t="s">
        <v>474</v>
      </c>
      <c r="C139" s="250" t="s">
        <v>303</v>
      </c>
      <c r="D139" s="207" t="s">
        <v>84</v>
      </c>
      <c r="E139" s="242">
        <f>E48</f>
        <v>436</v>
      </c>
      <c r="F139" s="4">
        <v>0</v>
      </c>
      <c r="G139" s="209">
        <f>F139*E139</f>
        <v>0</v>
      </c>
    </row>
    <row r="140" spans="2:7" ht="7.5" customHeight="1" x14ac:dyDescent="0.2">
      <c r="B140" s="249"/>
      <c r="C140" s="250"/>
      <c r="D140" s="287"/>
      <c r="E140" s="274"/>
      <c r="F140" s="4"/>
      <c r="G140" s="209"/>
    </row>
    <row r="141" spans="2:7" ht="132" customHeight="1" x14ac:dyDescent="0.2">
      <c r="B141" s="288" t="s">
        <v>475</v>
      </c>
      <c r="C141" s="241" t="s">
        <v>512</v>
      </c>
      <c r="D141" s="207" t="s">
        <v>84</v>
      </c>
      <c r="E141" s="242">
        <f>ROUND((E139)*1.1,-1)</f>
        <v>480</v>
      </c>
      <c r="F141" s="4">
        <v>0</v>
      </c>
      <c r="G141" s="209">
        <f>F141*E141</f>
        <v>0</v>
      </c>
    </row>
    <row r="142" spans="2:7" ht="6.75" customHeight="1" x14ac:dyDescent="0.2">
      <c r="F142" s="4"/>
      <c r="G142" s="209"/>
    </row>
    <row r="143" spans="2:7" ht="76.5" x14ac:dyDescent="0.2">
      <c r="B143" s="288" t="s">
        <v>476</v>
      </c>
      <c r="C143" s="241" t="s">
        <v>557</v>
      </c>
      <c r="D143" s="207" t="s">
        <v>85</v>
      </c>
      <c r="E143" s="242">
        <f>E139*0.3</f>
        <v>130.79999999999998</v>
      </c>
      <c r="F143" s="4">
        <v>0</v>
      </c>
      <c r="G143" s="209">
        <f>F143*E143</f>
        <v>0</v>
      </c>
    </row>
    <row r="144" spans="2:7" ht="9" customHeight="1" x14ac:dyDescent="0.2">
      <c r="F144" s="4"/>
      <c r="G144" s="209"/>
    </row>
    <row r="145" spans="2:10" ht="51" x14ac:dyDescent="0.2">
      <c r="B145" s="207" t="s">
        <v>477</v>
      </c>
      <c r="C145" s="241" t="s">
        <v>473</v>
      </c>
      <c r="D145" s="239"/>
      <c r="F145" s="86"/>
      <c r="G145" s="282"/>
      <c r="J145" s="283"/>
    </row>
    <row r="146" spans="2:10" ht="51" x14ac:dyDescent="0.2">
      <c r="C146" s="241" t="s">
        <v>513</v>
      </c>
      <c r="D146" s="207" t="s">
        <v>85</v>
      </c>
      <c r="E146" s="242">
        <f>E139*0.25</f>
        <v>109</v>
      </c>
      <c r="F146" s="4">
        <v>0</v>
      </c>
      <c r="G146" s="209">
        <f>F146*E146</f>
        <v>0</v>
      </c>
    </row>
    <row r="147" spans="2:10" ht="9" customHeight="1" x14ac:dyDescent="0.2">
      <c r="B147" s="249"/>
      <c r="C147" s="250"/>
      <c r="D147" s="287"/>
      <c r="E147" s="274"/>
      <c r="F147" s="4"/>
      <c r="G147" s="209"/>
    </row>
    <row r="148" spans="2:10" ht="66.75" customHeight="1" x14ac:dyDescent="0.2">
      <c r="B148" s="288" t="s">
        <v>478</v>
      </c>
      <c r="C148" s="241" t="s">
        <v>295</v>
      </c>
      <c r="D148" s="207" t="s">
        <v>84</v>
      </c>
      <c r="E148" s="242">
        <f>E139</f>
        <v>436</v>
      </c>
      <c r="F148" s="4">
        <v>0</v>
      </c>
      <c r="G148" s="209">
        <f>F148*E148</f>
        <v>0</v>
      </c>
    </row>
    <row r="149" spans="2:10" ht="5.25" customHeight="1" x14ac:dyDescent="0.2">
      <c r="F149" s="4"/>
      <c r="G149" s="209"/>
    </row>
    <row r="150" spans="2:10" ht="63.75" x14ac:dyDescent="0.2">
      <c r="B150" s="288" t="s">
        <v>479</v>
      </c>
      <c r="C150" s="241" t="s">
        <v>296</v>
      </c>
      <c r="D150" s="207" t="s">
        <v>84</v>
      </c>
      <c r="E150" s="242">
        <f>E148</f>
        <v>436</v>
      </c>
      <c r="F150" s="4">
        <v>0</v>
      </c>
      <c r="G150" s="209">
        <f>F150*E150</f>
        <v>0</v>
      </c>
    </row>
    <row r="151" spans="2:10" x14ac:dyDescent="0.2">
      <c r="F151" s="4"/>
      <c r="G151" s="209"/>
    </row>
    <row r="152" spans="2:10" ht="68.25" customHeight="1" x14ac:dyDescent="0.2">
      <c r="B152" s="288" t="s">
        <v>480</v>
      </c>
      <c r="C152" s="241" t="s">
        <v>305</v>
      </c>
      <c r="D152" s="207" t="s">
        <v>84</v>
      </c>
      <c r="E152" s="242">
        <f>E261*0.5</f>
        <v>109</v>
      </c>
      <c r="F152" s="4">
        <v>0</v>
      </c>
      <c r="G152" s="209">
        <f>F152*E152</f>
        <v>0</v>
      </c>
    </row>
    <row r="153" spans="2:10" ht="9" customHeight="1" x14ac:dyDescent="0.2">
      <c r="F153" s="4"/>
      <c r="G153" s="209"/>
    </row>
    <row r="154" spans="2:10" ht="25.5" x14ac:dyDescent="0.2">
      <c r="B154" s="288" t="s">
        <v>515</v>
      </c>
      <c r="C154" s="241" t="s">
        <v>514</v>
      </c>
      <c r="D154" s="207" t="s">
        <v>37</v>
      </c>
      <c r="E154" s="242">
        <f>E131</f>
        <v>2</v>
      </c>
      <c r="F154" s="4">
        <v>0</v>
      </c>
      <c r="G154" s="209">
        <f>F154*E154</f>
        <v>0</v>
      </c>
    </row>
    <row r="155" spans="2:10" ht="8.25" customHeight="1" x14ac:dyDescent="0.2">
      <c r="F155" s="4"/>
      <c r="G155" s="209"/>
    </row>
    <row r="156" spans="2:10" x14ac:dyDescent="0.2">
      <c r="B156" s="288" t="s">
        <v>481</v>
      </c>
      <c r="C156" s="241" t="s">
        <v>300</v>
      </c>
      <c r="D156" s="207" t="s">
        <v>37</v>
      </c>
      <c r="E156" s="242">
        <v>3</v>
      </c>
      <c r="F156" s="4">
        <v>0</v>
      </c>
      <c r="G156" s="209">
        <f>F156*E156</f>
        <v>0</v>
      </c>
    </row>
    <row r="157" spans="2:10" ht="8.25" customHeight="1" x14ac:dyDescent="0.2">
      <c r="F157" s="4"/>
      <c r="G157" s="209"/>
    </row>
    <row r="158" spans="2:10" ht="25.5" x14ac:dyDescent="0.2">
      <c r="B158" s="288" t="s">
        <v>482</v>
      </c>
      <c r="C158" s="241" t="s">
        <v>306</v>
      </c>
      <c r="D158" s="207" t="s">
        <v>57</v>
      </c>
      <c r="E158" s="242">
        <f>E46</f>
        <v>253</v>
      </c>
      <c r="F158" s="4">
        <v>0</v>
      </c>
      <c r="G158" s="209">
        <f>F158*E158</f>
        <v>0</v>
      </c>
    </row>
    <row r="159" spans="2:10" ht="9" customHeight="1" x14ac:dyDescent="0.2">
      <c r="F159" s="4"/>
      <c r="G159" s="209"/>
    </row>
    <row r="160" spans="2:10" ht="38.25" x14ac:dyDescent="0.2">
      <c r="B160" s="288" t="s">
        <v>489</v>
      </c>
      <c r="C160" s="241" t="s">
        <v>488</v>
      </c>
      <c r="D160" s="207" t="s">
        <v>57</v>
      </c>
      <c r="E160" s="242">
        <f>E50</f>
        <v>10</v>
      </c>
      <c r="F160" s="4">
        <v>0</v>
      </c>
      <c r="G160" s="209">
        <f>F160*E160</f>
        <v>0</v>
      </c>
    </row>
    <row r="161" spans="1:7" ht="8.25" customHeight="1" x14ac:dyDescent="0.2">
      <c r="F161" s="4"/>
      <c r="G161" s="209"/>
    </row>
    <row r="162" spans="1:7" ht="25.5" x14ac:dyDescent="0.2">
      <c r="B162" s="288" t="s">
        <v>483</v>
      </c>
      <c r="C162" s="241" t="s">
        <v>301</v>
      </c>
      <c r="D162" s="207" t="s">
        <v>84</v>
      </c>
      <c r="E162" s="242">
        <f>90*0.5</f>
        <v>45</v>
      </c>
      <c r="F162" s="4">
        <v>0</v>
      </c>
      <c r="G162" s="209">
        <f>F162*E162</f>
        <v>0</v>
      </c>
    </row>
    <row r="163" spans="1:7" ht="8.25" customHeight="1" x14ac:dyDescent="0.2">
      <c r="F163" s="4"/>
      <c r="G163" s="209"/>
    </row>
    <row r="164" spans="1:7" x14ac:dyDescent="0.2">
      <c r="C164" s="250" t="s">
        <v>110</v>
      </c>
      <c r="F164" s="4"/>
      <c r="G164" s="209"/>
    </row>
    <row r="165" spans="1:7" ht="6" customHeight="1" x14ac:dyDescent="0.2"/>
    <row r="166" spans="1:7" ht="18" customHeight="1" x14ac:dyDescent="0.2">
      <c r="B166" s="207" t="s">
        <v>111</v>
      </c>
      <c r="C166" s="241" t="s">
        <v>304</v>
      </c>
      <c r="D166" s="207" t="s">
        <v>84</v>
      </c>
      <c r="E166" s="242">
        <f>ROUNDUP(E119*2.5,0)</f>
        <v>545</v>
      </c>
      <c r="F166" s="4">
        <v>0</v>
      </c>
      <c r="G166" s="209">
        <f>F166*E166</f>
        <v>0</v>
      </c>
    </row>
    <row r="167" spans="1:7" ht="8.25" customHeight="1" x14ac:dyDescent="0.2">
      <c r="G167" s="209"/>
    </row>
    <row r="168" spans="1:7" x14ac:dyDescent="0.2">
      <c r="B168" s="207" t="s">
        <v>112</v>
      </c>
      <c r="C168" s="241" t="s">
        <v>113</v>
      </c>
      <c r="D168" s="207">
        <v>10</v>
      </c>
      <c r="G168" s="204">
        <f>SUM(G75:G167)*(D168/100)</f>
        <v>0</v>
      </c>
    </row>
    <row r="169" spans="1:7" ht="9.75" customHeight="1" x14ac:dyDescent="0.2"/>
    <row r="170" spans="1:7" ht="13.5" thickBot="1" x14ac:dyDescent="0.25">
      <c r="A170" s="275"/>
      <c r="B170" s="260" t="s">
        <v>77</v>
      </c>
      <c r="C170" s="276" t="s">
        <v>552</v>
      </c>
      <c r="D170" s="290"/>
      <c r="E170" s="277"/>
      <c r="F170" s="19"/>
      <c r="G170" s="278">
        <f>SUM(G75:G168)</f>
        <v>0</v>
      </c>
    </row>
    <row r="171" spans="1:7" ht="13.5" thickTop="1" x14ac:dyDescent="0.2"/>
    <row r="176" spans="1:7" s="247" customFormat="1" ht="16.5" x14ac:dyDescent="0.25">
      <c r="A176" s="264"/>
      <c r="B176" s="240" t="s">
        <v>404</v>
      </c>
      <c r="C176" s="187"/>
      <c r="D176" s="185"/>
      <c r="E176" s="245"/>
      <c r="F176" s="12"/>
      <c r="G176" s="185"/>
    </row>
    <row r="177" spans="1:7" ht="6" customHeight="1" x14ac:dyDescent="0.2">
      <c r="A177" s="265"/>
      <c r="B177" s="201"/>
      <c r="G177" s="207"/>
    </row>
    <row r="178" spans="1:7" ht="15" customHeight="1" x14ac:dyDescent="0.2">
      <c r="A178" s="265"/>
      <c r="B178" s="266" t="s">
        <v>169</v>
      </c>
      <c r="C178" s="266"/>
      <c r="D178" s="266"/>
      <c r="E178" s="266"/>
      <c r="G178" s="207"/>
    </row>
    <row r="179" spans="1:7" x14ac:dyDescent="0.2">
      <c r="A179" s="265"/>
      <c r="B179" s="266"/>
      <c r="C179" s="266"/>
      <c r="D179" s="266"/>
      <c r="E179" s="266"/>
      <c r="G179" s="207"/>
    </row>
    <row r="180" spans="1:7" x14ac:dyDescent="0.2">
      <c r="A180" s="265"/>
      <c r="B180" s="266"/>
      <c r="C180" s="266"/>
      <c r="D180" s="266"/>
      <c r="E180" s="266"/>
      <c r="G180" s="207"/>
    </row>
    <row r="181" spans="1:7" x14ac:dyDescent="0.2">
      <c r="A181" s="291"/>
      <c r="B181" s="292"/>
      <c r="C181" s="293"/>
      <c r="D181" s="292"/>
      <c r="E181" s="294"/>
      <c r="F181" s="87"/>
      <c r="G181" s="295" t="s">
        <v>28</v>
      </c>
    </row>
    <row r="182" spans="1:7" s="268" customFormat="1" ht="17.25" thickBot="1" x14ac:dyDescent="0.3">
      <c r="A182" s="253"/>
      <c r="B182" s="254" t="s">
        <v>114</v>
      </c>
      <c r="C182" s="267" t="s">
        <v>405</v>
      </c>
      <c r="D182" s="254"/>
      <c r="E182" s="256"/>
      <c r="F182" s="16"/>
      <c r="G182" s="257">
        <f>G231</f>
        <v>0</v>
      </c>
    </row>
    <row r="183" spans="1:7" ht="13.5" thickTop="1" x14ac:dyDescent="0.2">
      <c r="A183" s="265"/>
      <c r="B183" s="241"/>
      <c r="D183" s="296"/>
      <c r="E183" s="297"/>
      <c r="G183" s="207"/>
    </row>
    <row r="184" spans="1:7" x14ac:dyDescent="0.2">
      <c r="A184" s="265"/>
      <c r="B184" s="201"/>
      <c r="C184" s="269" t="s">
        <v>30</v>
      </c>
      <c r="D184" s="270" t="s">
        <v>31</v>
      </c>
      <c r="E184" s="271" t="s">
        <v>32</v>
      </c>
      <c r="F184" s="17" t="s">
        <v>33</v>
      </c>
      <c r="G184" s="298" t="s">
        <v>28</v>
      </c>
    </row>
    <row r="185" spans="1:7" x14ac:dyDescent="0.2">
      <c r="A185" s="265"/>
      <c r="B185" s="201"/>
      <c r="G185" s="207"/>
    </row>
    <row r="186" spans="1:7" x14ac:dyDescent="0.2">
      <c r="A186" s="265"/>
      <c r="B186" s="249" t="s">
        <v>114</v>
      </c>
      <c r="C186" s="250" t="s">
        <v>162</v>
      </c>
      <c r="G186" s="207"/>
    </row>
    <row r="187" spans="1:7" ht="8.25" customHeight="1" x14ac:dyDescent="0.2">
      <c r="A187" s="265"/>
      <c r="B187" s="201"/>
      <c r="C187" s="299"/>
      <c r="F187" s="88"/>
      <c r="G187" s="300"/>
    </row>
    <row r="188" spans="1:7" ht="25.5" x14ac:dyDescent="0.2">
      <c r="A188" s="265"/>
      <c r="B188" s="207" t="s">
        <v>115</v>
      </c>
      <c r="C188" s="241" t="s">
        <v>406</v>
      </c>
      <c r="D188" s="296" t="s">
        <v>37</v>
      </c>
      <c r="E188" s="297">
        <v>1</v>
      </c>
      <c r="F188" s="4">
        <v>0</v>
      </c>
      <c r="G188" s="209">
        <f>F188*E188</f>
        <v>0</v>
      </c>
    </row>
    <row r="189" spans="1:7" ht="7.5" customHeight="1" x14ac:dyDescent="0.2">
      <c r="A189" s="265"/>
      <c r="B189" s="201"/>
      <c r="F189" s="88"/>
      <c r="G189" s="300"/>
    </row>
    <row r="190" spans="1:7" ht="51" x14ac:dyDescent="0.2">
      <c r="A190" s="265"/>
      <c r="B190" s="207" t="s">
        <v>116</v>
      </c>
      <c r="C190" s="241" t="s">
        <v>407</v>
      </c>
      <c r="D190" s="296" t="s">
        <v>37</v>
      </c>
      <c r="E190" s="297">
        <v>1</v>
      </c>
      <c r="F190" s="4">
        <v>0</v>
      </c>
      <c r="G190" s="209">
        <f>F190*E190</f>
        <v>0</v>
      </c>
    </row>
    <row r="191" spans="1:7" ht="7.5" customHeight="1" x14ac:dyDescent="0.2">
      <c r="A191" s="265"/>
      <c r="B191" s="201"/>
      <c r="F191" s="88"/>
      <c r="G191" s="300"/>
    </row>
    <row r="192" spans="1:7" ht="68.25" customHeight="1" x14ac:dyDescent="0.2">
      <c r="A192" s="265"/>
      <c r="B192" s="207" t="s">
        <v>117</v>
      </c>
      <c r="C192" s="162" t="s">
        <v>167</v>
      </c>
      <c r="D192" s="162"/>
      <c r="E192" s="297"/>
      <c r="F192" s="88"/>
      <c r="G192" s="300"/>
    </row>
    <row r="193" spans="1:7" x14ac:dyDescent="0.2">
      <c r="A193" s="265"/>
      <c r="C193" s="241" t="s">
        <v>59</v>
      </c>
      <c r="D193" s="207" t="s">
        <v>57</v>
      </c>
      <c r="E193" s="242">
        <f>E261</f>
        <v>218</v>
      </c>
      <c r="F193" s="4">
        <v>0</v>
      </c>
      <c r="G193" s="209">
        <f>F193*E193</f>
        <v>0</v>
      </c>
    </row>
    <row r="194" spans="1:7" ht="8.25" customHeight="1" x14ac:dyDescent="0.2">
      <c r="A194" s="265"/>
      <c r="F194" s="88"/>
      <c r="G194" s="209"/>
    </row>
    <row r="195" spans="1:7" ht="28.5" customHeight="1" x14ac:dyDescent="0.2">
      <c r="A195" s="265"/>
      <c r="B195" s="207" t="s">
        <v>118</v>
      </c>
      <c r="C195" s="266" t="s">
        <v>119</v>
      </c>
      <c r="D195" s="266"/>
      <c r="E195" s="297"/>
      <c r="F195" s="88"/>
      <c r="G195" s="300"/>
    </row>
    <row r="196" spans="1:7" x14ac:dyDescent="0.2">
      <c r="A196" s="265"/>
      <c r="C196" s="241" t="s">
        <v>120</v>
      </c>
      <c r="D196" s="207" t="s">
        <v>37</v>
      </c>
      <c r="E196" s="242">
        <v>16</v>
      </c>
      <c r="F196" s="4">
        <v>0</v>
      </c>
      <c r="G196" s="209">
        <f>F196*E196</f>
        <v>0</v>
      </c>
    </row>
    <row r="197" spans="1:7" x14ac:dyDescent="0.2">
      <c r="A197" s="265"/>
      <c r="C197" s="241" t="s">
        <v>121</v>
      </c>
      <c r="D197" s="207" t="s">
        <v>37</v>
      </c>
      <c r="E197" s="242">
        <v>2</v>
      </c>
      <c r="F197" s="4">
        <v>0</v>
      </c>
      <c r="G197" s="209">
        <f>F197*E197</f>
        <v>0</v>
      </c>
    </row>
    <row r="198" spans="1:7" ht="6.75" customHeight="1" x14ac:dyDescent="0.2">
      <c r="A198" s="265"/>
      <c r="F198" s="88"/>
      <c r="G198" s="209"/>
    </row>
    <row r="199" spans="1:7" ht="27.75" customHeight="1" x14ac:dyDescent="0.2">
      <c r="A199" s="265"/>
      <c r="B199" s="207" t="s">
        <v>122</v>
      </c>
      <c r="C199" s="266" t="s">
        <v>185</v>
      </c>
      <c r="D199" s="266"/>
      <c r="E199" s="297"/>
      <c r="F199" s="10"/>
      <c r="G199" s="301"/>
    </row>
    <row r="200" spans="1:7" x14ac:dyDescent="0.2">
      <c r="A200" s="265"/>
      <c r="B200" s="201"/>
      <c r="C200" s="241" t="s">
        <v>182</v>
      </c>
      <c r="D200" s="207" t="s">
        <v>37</v>
      </c>
      <c r="E200" s="302">
        <v>7</v>
      </c>
      <c r="F200" s="4">
        <v>0</v>
      </c>
      <c r="G200" s="209">
        <f>F200*E200</f>
        <v>0</v>
      </c>
    </row>
    <row r="201" spans="1:7" ht="7.5" customHeight="1" x14ac:dyDescent="0.2">
      <c r="A201" s="265"/>
      <c r="B201" s="201"/>
      <c r="G201" s="207"/>
    </row>
    <row r="202" spans="1:7" ht="27.75" customHeight="1" x14ac:dyDescent="0.2">
      <c r="A202" s="265"/>
      <c r="B202" s="207" t="s">
        <v>183</v>
      </c>
      <c r="C202" s="266" t="s">
        <v>184</v>
      </c>
      <c r="D202" s="266"/>
      <c r="E202" s="296"/>
      <c r="G202" s="207"/>
    </row>
    <row r="203" spans="1:7" x14ac:dyDescent="0.2">
      <c r="A203" s="265"/>
      <c r="B203" s="201"/>
      <c r="C203" s="241" t="s">
        <v>204</v>
      </c>
      <c r="D203" s="207" t="s">
        <v>37</v>
      </c>
      <c r="E203" s="302">
        <v>8</v>
      </c>
      <c r="F203" s="4">
        <v>0</v>
      </c>
      <c r="G203" s="209">
        <f>F203*E203</f>
        <v>0</v>
      </c>
    </row>
    <row r="204" spans="1:7" ht="8.25" customHeight="1" x14ac:dyDescent="0.2">
      <c r="A204" s="265"/>
      <c r="B204" s="201"/>
      <c r="E204" s="207"/>
      <c r="G204" s="207"/>
    </row>
    <row r="205" spans="1:7" ht="38.25" customHeight="1" x14ac:dyDescent="0.2">
      <c r="A205" s="265"/>
      <c r="B205" s="201" t="s">
        <v>123</v>
      </c>
      <c r="C205" s="266" t="s">
        <v>205</v>
      </c>
      <c r="D205" s="266"/>
      <c r="E205" s="297"/>
      <c r="G205" s="207"/>
    </row>
    <row r="206" spans="1:7" x14ac:dyDescent="0.2">
      <c r="A206" s="265"/>
      <c r="B206" s="201"/>
      <c r="C206" s="241" t="s">
        <v>124</v>
      </c>
      <c r="D206" s="296" t="s">
        <v>37</v>
      </c>
      <c r="E206" s="242">
        <f>+D289</f>
        <v>2</v>
      </c>
      <c r="F206" s="4">
        <v>0</v>
      </c>
      <c r="G206" s="209">
        <f>F206*E206</f>
        <v>0</v>
      </c>
    </row>
    <row r="207" spans="1:7" ht="9.9499999999999993" customHeight="1" x14ac:dyDescent="0.2">
      <c r="A207" s="265"/>
      <c r="B207" s="201"/>
      <c r="D207" s="296"/>
      <c r="G207" s="209"/>
    </row>
    <row r="208" spans="1:7" ht="9.9499999999999993" customHeight="1" x14ac:dyDescent="0.2">
      <c r="A208" s="265"/>
      <c r="B208" s="201"/>
      <c r="D208" s="296"/>
      <c r="G208" s="209"/>
    </row>
    <row r="209" spans="1:7" ht="38.25" x14ac:dyDescent="0.2">
      <c r="A209" s="265"/>
      <c r="B209" s="201" t="s">
        <v>222</v>
      </c>
      <c r="C209" s="241" t="s">
        <v>221</v>
      </c>
      <c r="D209" s="296" t="s">
        <v>37</v>
      </c>
      <c r="E209" s="242">
        <f>SUM(E293:E294)</f>
        <v>1</v>
      </c>
      <c r="F209" s="4">
        <v>0</v>
      </c>
      <c r="G209" s="209">
        <f>F209*E209</f>
        <v>0</v>
      </c>
    </row>
    <row r="210" spans="1:7" x14ac:dyDescent="0.2">
      <c r="A210" s="265"/>
      <c r="B210" s="201"/>
      <c r="D210" s="296"/>
      <c r="E210" s="207"/>
      <c r="G210" s="207"/>
    </row>
    <row r="211" spans="1:7" ht="30.75" customHeight="1" x14ac:dyDescent="0.2">
      <c r="A211" s="265"/>
      <c r="B211" s="201" t="s">
        <v>125</v>
      </c>
      <c r="C211" s="241" t="s">
        <v>126</v>
      </c>
      <c r="D211" s="207" t="s">
        <v>37</v>
      </c>
      <c r="E211" s="242">
        <f>E206+E209</f>
        <v>3</v>
      </c>
      <c r="F211" s="4">
        <v>0</v>
      </c>
      <c r="G211" s="209">
        <f>F211*E211</f>
        <v>0</v>
      </c>
    </row>
    <row r="212" spans="1:7" ht="9" customHeight="1" x14ac:dyDescent="0.2">
      <c r="A212" s="265"/>
      <c r="B212" s="201"/>
      <c r="G212" s="207"/>
    </row>
    <row r="213" spans="1:7" ht="30" customHeight="1" x14ac:dyDescent="0.2">
      <c r="A213" s="265"/>
      <c r="B213" s="201" t="s">
        <v>127</v>
      </c>
      <c r="C213" s="241" t="s">
        <v>128</v>
      </c>
      <c r="D213" s="207" t="s">
        <v>37</v>
      </c>
      <c r="E213" s="242">
        <f>E297+E299</f>
        <v>3</v>
      </c>
      <c r="F213" s="4">
        <v>0</v>
      </c>
      <c r="G213" s="209">
        <f>F213*E213</f>
        <v>0</v>
      </c>
    </row>
    <row r="214" spans="1:7" ht="9" customHeight="1" x14ac:dyDescent="0.2">
      <c r="A214" s="265"/>
      <c r="B214" s="201"/>
      <c r="G214" s="207"/>
    </row>
    <row r="215" spans="1:7" ht="58.5" customHeight="1" x14ac:dyDescent="0.2">
      <c r="A215" s="265"/>
      <c r="B215" s="201" t="s">
        <v>129</v>
      </c>
      <c r="C215" s="241" t="s">
        <v>207</v>
      </c>
      <c r="D215" s="207" t="s">
        <v>37</v>
      </c>
      <c r="E215" s="242">
        <f>E295</f>
        <v>2</v>
      </c>
      <c r="F215" s="4">
        <v>0</v>
      </c>
      <c r="G215" s="209">
        <f>F215*E215</f>
        <v>0</v>
      </c>
    </row>
    <row r="216" spans="1:7" ht="9.9499999999999993" customHeight="1" x14ac:dyDescent="0.2">
      <c r="A216" s="265"/>
      <c r="B216" s="201"/>
      <c r="G216" s="207"/>
    </row>
    <row r="217" spans="1:7" ht="68.25" customHeight="1" x14ac:dyDescent="0.2">
      <c r="A217" s="265"/>
      <c r="B217" s="201" t="s">
        <v>130</v>
      </c>
      <c r="C217" s="241" t="s">
        <v>173</v>
      </c>
      <c r="D217" s="207" t="s">
        <v>57</v>
      </c>
      <c r="E217" s="242">
        <f>E261</f>
        <v>218</v>
      </c>
      <c r="F217" s="4">
        <v>0</v>
      </c>
      <c r="G217" s="209">
        <f>F217*E217</f>
        <v>0</v>
      </c>
    </row>
    <row r="218" spans="1:7" ht="9.9499999999999993" customHeight="1" x14ac:dyDescent="0.2">
      <c r="A218" s="265"/>
      <c r="B218" s="201"/>
      <c r="G218" s="207"/>
    </row>
    <row r="219" spans="1:7" ht="56.25" customHeight="1" x14ac:dyDescent="0.2">
      <c r="A219" s="265"/>
      <c r="B219" s="201" t="s">
        <v>131</v>
      </c>
      <c r="C219" s="241" t="s">
        <v>132</v>
      </c>
      <c r="D219" s="207" t="s">
        <v>57</v>
      </c>
      <c r="E219" s="242">
        <f>E217</f>
        <v>218</v>
      </c>
      <c r="F219" s="4">
        <v>0</v>
      </c>
      <c r="G219" s="209">
        <f>F219*E219</f>
        <v>0</v>
      </c>
    </row>
    <row r="220" spans="1:7" ht="5.25" customHeight="1" x14ac:dyDescent="0.2">
      <c r="A220" s="265"/>
      <c r="B220" s="201"/>
      <c r="G220" s="207"/>
    </row>
    <row r="221" spans="1:7" ht="34.5" customHeight="1" x14ac:dyDescent="0.2">
      <c r="A221" s="265"/>
      <c r="B221" s="201" t="s">
        <v>133</v>
      </c>
      <c r="C221" s="241" t="s">
        <v>174</v>
      </c>
      <c r="D221" s="207" t="s">
        <v>37</v>
      </c>
      <c r="E221" s="242">
        <v>1</v>
      </c>
      <c r="F221" s="4">
        <v>0</v>
      </c>
      <c r="G221" s="209">
        <f>F221*E221</f>
        <v>0</v>
      </c>
    </row>
    <row r="222" spans="1:7" ht="5.25" customHeight="1" x14ac:dyDescent="0.2">
      <c r="A222" s="265"/>
      <c r="B222" s="201"/>
      <c r="G222" s="207"/>
    </row>
    <row r="223" spans="1:7" ht="44.25" customHeight="1" x14ac:dyDescent="0.2">
      <c r="A223" s="265"/>
      <c r="B223" s="201" t="s">
        <v>134</v>
      </c>
      <c r="C223" s="241" t="s">
        <v>135</v>
      </c>
      <c r="D223" s="207" t="s">
        <v>37</v>
      </c>
      <c r="E223" s="242">
        <f>+E209</f>
        <v>1</v>
      </c>
      <c r="F223" s="4">
        <v>0</v>
      </c>
      <c r="G223" s="209">
        <f>F223*E223</f>
        <v>0</v>
      </c>
    </row>
    <row r="224" spans="1:7" ht="6" customHeight="1" x14ac:dyDescent="0.2">
      <c r="A224" s="265"/>
      <c r="B224" s="201"/>
      <c r="G224" s="207"/>
    </row>
    <row r="225" spans="1:7" ht="30" customHeight="1" x14ac:dyDescent="0.2">
      <c r="A225" s="265"/>
      <c r="B225" s="201" t="s">
        <v>136</v>
      </c>
      <c r="C225" s="241" t="s">
        <v>137</v>
      </c>
      <c r="D225" s="207" t="s">
        <v>37</v>
      </c>
      <c r="E225" s="242">
        <v>1</v>
      </c>
      <c r="F225" s="4">
        <v>0</v>
      </c>
      <c r="G225" s="209">
        <f>F225*E225</f>
        <v>0</v>
      </c>
    </row>
    <row r="226" spans="1:7" ht="6.75" customHeight="1" x14ac:dyDescent="0.2">
      <c r="A226" s="265"/>
      <c r="B226" s="201"/>
      <c r="G226" s="209"/>
    </row>
    <row r="227" spans="1:7" ht="92.25" customHeight="1" x14ac:dyDescent="0.2">
      <c r="A227" s="265"/>
      <c r="B227" s="201" t="s">
        <v>138</v>
      </c>
      <c r="C227" s="241" t="s">
        <v>429</v>
      </c>
      <c r="D227" s="207" t="s">
        <v>35</v>
      </c>
      <c r="E227" s="242">
        <v>1</v>
      </c>
      <c r="F227" s="4">
        <v>0</v>
      </c>
      <c r="G227" s="209">
        <f>F227*E227</f>
        <v>0</v>
      </c>
    </row>
    <row r="228" spans="1:7" ht="6.75" customHeight="1" x14ac:dyDescent="0.2">
      <c r="A228" s="265"/>
      <c r="B228" s="201"/>
      <c r="G228" s="207"/>
    </row>
    <row r="229" spans="1:7" x14ac:dyDescent="0.2">
      <c r="B229" s="207" t="s">
        <v>139</v>
      </c>
      <c r="C229" s="241" t="s">
        <v>140</v>
      </c>
      <c r="D229" s="207">
        <v>10</v>
      </c>
      <c r="F229" s="2"/>
      <c r="G229" s="204">
        <f>SUM(G186:G228)*(D229/100)</f>
        <v>0</v>
      </c>
    </row>
    <row r="230" spans="1:7" ht="6" customHeight="1" x14ac:dyDescent="0.2">
      <c r="C230" s="303"/>
      <c r="F230" s="89"/>
      <c r="G230" s="282"/>
    </row>
    <row r="231" spans="1:7" ht="13.5" thickBot="1" x14ac:dyDescent="0.25">
      <c r="A231" s="275"/>
      <c r="B231" s="260" t="s">
        <v>114</v>
      </c>
      <c r="C231" s="276" t="s">
        <v>550</v>
      </c>
      <c r="D231" s="290" t="s">
        <v>75</v>
      </c>
      <c r="E231" s="277"/>
      <c r="F231" s="22"/>
      <c r="G231" s="278">
        <f>SUM(G186:G230)</f>
        <v>0</v>
      </c>
    </row>
    <row r="232" spans="1:7" ht="13.5" thickTop="1" x14ac:dyDescent="0.2">
      <c r="A232" s="265"/>
      <c r="B232" s="201"/>
      <c r="G232" s="207"/>
    </row>
    <row r="233" spans="1:7" ht="15" customHeight="1" x14ac:dyDescent="0.2">
      <c r="C233" s="303"/>
      <c r="F233" s="89"/>
      <c r="G233" s="282"/>
    </row>
    <row r="234" spans="1:7" s="247" customFormat="1" ht="16.5" customHeight="1" x14ac:dyDescent="0.25">
      <c r="A234" s="244"/>
      <c r="B234" s="240" t="s">
        <v>392</v>
      </c>
      <c r="C234" s="305"/>
      <c r="D234" s="185"/>
      <c r="E234" s="245"/>
      <c r="F234" s="90"/>
      <c r="G234" s="306"/>
    </row>
    <row r="235" spans="1:7" ht="3" customHeight="1" x14ac:dyDescent="0.2">
      <c r="C235" s="303"/>
      <c r="F235" s="89"/>
      <c r="G235" s="282"/>
    </row>
    <row r="236" spans="1:7" ht="15" customHeight="1" x14ac:dyDescent="0.2">
      <c r="B236" s="162" t="s">
        <v>219</v>
      </c>
      <c r="C236" s="162"/>
      <c r="D236" s="162"/>
      <c r="E236" s="307"/>
      <c r="F236" s="89"/>
      <c r="G236" s="282"/>
    </row>
    <row r="237" spans="1:7" ht="15" customHeight="1" x14ac:dyDescent="0.2">
      <c r="B237" s="162"/>
      <c r="C237" s="162"/>
      <c r="D237" s="162"/>
      <c r="E237" s="307"/>
      <c r="F237" s="89"/>
      <c r="G237" s="282"/>
    </row>
    <row r="238" spans="1:7" ht="15" customHeight="1" x14ac:dyDescent="0.2">
      <c r="B238" s="162"/>
      <c r="C238" s="162"/>
      <c r="D238" s="162"/>
      <c r="E238" s="307"/>
      <c r="F238" s="89"/>
      <c r="G238" s="282"/>
    </row>
    <row r="239" spans="1:7" ht="15" customHeight="1" x14ac:dyDescent="0.2">
      <c r="B239" s="162"/>
      <c r="C239" s="162"/>
      <c r="D239" s="162"/>
      <c r="E239" s="307"/>
      <c r="F239" s="89"/>
      <c r="G239" s="282"/>
    </row>
    <row r="240" spans="1:7" ht="15" customHeight="1" x14ac:dyDescent="0.2">
      <c r="B240" s="162"/>
      <c r="C240" s="162"/>
      <c r="D240" s="162"/>
      <c r="E240" s="307"/>
      <c r="F240" s="89"/>
      <c r="G240" s="282"/>
    </row>
    <row r="241" spans="1:7" ht="15" customHeight="1" x14ac:dyDescent="0.2">
      <c r="B241" s="162"/>
      <c r="C241" s="162"/>
      <c r="D241" s="162"/>
      <c r="E241" s="307"/>
      <c r="F241" s="89"/>
      <c r="G241" s="282"/>
    </row>
    <row r="242" spans="1:7" ht="15" customHeight="1" x14ac:dyDescent="0.2">
      <c r="B242" s="162"/>
      <c r="C242" s="162"/>
      <c r="D242" s="162"/>
      <c r="E242" s="307"/>
      <c r="F242" s="89"/>
      <c r="G242" s="282"/>
    </row>
    <row r="243" spans="1:7" ht="15" customHeight="1" x14ac:dyDescent="0.2">
      <c r="B243" s="162"/>
      <c r="C243" s="162"/>
      <c r="D243" s="162"/>
      <c r="E243" s="307"/>
      <c r="F243" s="89"/>
      <c r="G243" s="282"/>
    </row>
    <row r="244" spans="1:7" ht="15" customHeight="1" x14ac:dyDescent="0.2">
      <c r="B244" s="162"/>
      <c r="C244" s="162"/>
      <c r="D244" s="162"/>
      <c r="E244" s="307"/>
      <c r="F244" s="89"/>
      <c r="G244" s="282"/>
    </row>
    <row r="245" spans="1:7" ht="15" customHeight="1" x14ac:dyDescent="0.2">
      <c r="B245" s="162"/>
      <c r="C245" s="162"/>
      <c r="D245" s="162"/>
      <c r="E245" s="307"/>
      <c r="F245" s="89"/>
      <c r="G245" s="282"/>
    </row>
    <row r="246" spans="1:7" ht="15" customHeight="1" x14ac:dyDescent="0.2">
      <c r="B246" s="162"/>
      <c r="C246" s="162"/>
      <c r="D246" s="162"/>
      <c r="E246" s="307"/>
      <c r="F246" s="89"/>
      <c r="G246" s="282"/>
    </row>
    <row r="247" spans="1:7" ht="15" customHeight="1" x14ac:dyDescent="0.2">
      <c r="B247" s="162"/>
      <c r="C247" s="162"/>
      <c r="D247" s="162"/>
      <c r="E247" s="307"/>
      <c r="F247" s="89"/>
      <c r="G247" s="282"/>
    </row>
    <row r="248" spans="1:7" ht="15" customHeight="1" x14ac:dyDescent="0.2">
      <c r="B248" s="162"/>
      <c r="C248" s="162"/>
      <c r="D248" s="162"/>
      <c r="E248" s="307"/>
      <c r="F248" s="89"/>
      <c r="G248" s="282"/>
    </row>
    <row r="249" spans="1:7" ht="15" customHeight="1" x14ac:dyDescent="0.2">
      <c r="B249" s="162"/>
      <c r="C249" s="162"/>
      <c r="D249" s="162"/>
      <c r="E249" s="307"/>
      <c r="F249" s="89"/>
      <c r="G249" s="282"/>
    </row>
    <row r="250" spans="1:7" ht="15" customHeight="1" x14ac:dyDescent="0.2">
      <c r="B250" s="162"/>
      <c r="C250" s="162"/>
      <c r="D250" s="162"/>
      <c r="E250" s="307"/>
      <c r="F250" s="89"/>
      <c r="G250" s="282"/>
    </row>
    <row r="251" spans="1:7" ht="15" customHeight="1" x14ac:dyDescent="0.2">
      <c r="B251" s="162"/>
      <c r="C251" s="162"/>
      <c r="D251" s="162"/>
      <c r="E251" s="307"/>
      <c r="F251" s="89"/>
      <c r="G251" s="282"/>
    </row>
    <row r="252" spans="1:7" ht="11.25" customHeight="1" x14ac:dyDescent="0.2">
      <c r="B252" s="162"/>
      <c r="C252" s="162"/>
      <c r="D252" s="162"/>
      <c r="E252" s="307"/>
      <c r="F252" s="89"/>
      <c r="G252" s="282"/>
    </row>
    <row r="253" spans="1:7" ht="6" customHeight="1" x14ac:dyDescent="0.2">
      <c r="B253" s="162"/>
      <c r="C253" s="162"/>
      <c r="D253" s="162"/>
      <c r="E253" s="307"/>
      <c r="F253" s="89"/>
      <c r="G253" s="282"/>
    </row>
    <row r="254" spans="1:7" s="310" customFormat="1" x14ac:dyDescent="0.2">
      <c r="A254" s="291"/>
      <c r="B254" s="292"/>
      <c r="C254" s="308"/>
      <c r="D254" s="308"/>
      <c r="E254" s="294"/>
      <c r="F254" s="91"/>
      <c r="G254" s="309" t="s">
        <v>28</v>
      </c>
    </row>
    <row r="255" spans="1:7" s="311" customFormat="1" ht="13.5" thickBot="1" x14ac:dyDescent="0.25">
      <c r="B255" s="260" t="s">
        <v>53</v>
      </c>
      <c r="C255" s="290" t="s">
        <v>393</v>
      </c>
      <c r="D255" s="260"/>
      <c r="E255" s="277"/>
      <c r="F255" s="22"/>
      <c r="G255" s="278">
        <f>G307</f>
        <v>0</v>
      </c>
    </row>
    <row r="256" spans="1:7" ht="6" customHeight="1" thickTop="1" x14ac:dyDescent="0.2">
      <c r="C256" s="303"/>
      <c r="F256" s="89"/>
      <c r="G256" s="282"/>
    </row>
    <row r="257" spans="1:7" s="317" customFormat="1" ht="15" customHeight="1" x14ac:dyDescent="0.25">
      <c r="A257" s="265"/>
      <c r="B257" s="312"/>
      <c r="C257" s="313" t="s">
        <v>30</v>
      </c>
      <c r="D257" s="314" t="s">
        <v>31</v>
      </c>
      <c r="E257" s="315" t="s">
        <v>32</v>
      </c>
      <c r="F257" s="55" t="s">
        <v>33</v>
      </c>
      <c r="G257" s="316" t="s">
        <v>28</v>
      </c>
    </row>
    <row r="258" spans="1:7" ht="7.5" customHeight="1" x14ac:dyDescent="0.2">
      <c r="C258" s="303"/>
      <c r="F258" s="89"/>
      <c r="G258" s="282"/>
    </row>
    <row r="259" spans="1:7" s="239" customFormat="1" ht="15" customHeight="1" x14ac:dyDescent="0.2">
      <c r="B259" s="249" t="s">
        <v>53</v>
      </c>
      <c r="C259" s="250" t="s">
        <v>162</v>
      </c>
      <c r="D259" s="207"/>
      <c r="E259" s="242"/>
      <c r="F259" s="89"/>
      <c r="G259" s="282"/>
    </row>
    <row r="260" spans="1:7" ht="89.25" x14ac:dyDescent="0.2">
      <c r="B260" s="318" t="s">
        <v>54</v>
      </c>
      <c r="C260" s="308" t="s">
        <v>273</v>
      </c>
      <c r="D260" s="335" t="s">
        <v>568</v>
      </c>
      <c r="E260" s="335"/>
      <c r="F260" s="335"/>
      <c r="G260" s="335"/>
    </row>
    <row r="261" spans="1:7" ht="15" customHeight="1" x14ac:dyDescent="0.2">
      <c r="C261" s="319" t="s">
        <v>59</v>
      </c>
      <c r="D261" s="320" t="s">
        <v>57</v>
      </c>
      <c r="E261" s="321">
        <v>218</v>
      </c>
      <c r="F261" s="92"/>
      <c r="G261" s="322"/>
    </row>
    <row r="262" spans="1:7" ht="12.6" customHeight="1" x14ac:dyDescent="0.2">
      <c r="C262" s="323"/>
      <c r="D262" s="167" t="s">
        <v>58</v>
      </c>
      <c r="E262" s="324">
        <f>(E261*1.02)/6</f>
        <v>37.06</v>
      </c>
      <c r="F262" s="89"/>
      <c r="G262" s="282"/>
    </row>
    <row r="263" spans="1:7" ht="12.6" customHeight="1" x14ac:dyDescent="0.2">
      <c r="C263" s="323"/>
      <c r="D263" s="207" t="s">
        <v>37</v>
      </c>
      <c r="E263" s="324">
        <f>ROUND(E262,0)</f>
        <v>37</v>
      </c>
      <c r="F263" s="89"/>
      <c r="G263" s="282"/>
    </row>
    <row r="264" spans="1:7" ht="12.6" customHeight="1" x14ac:dyDescent="0.2">
      <c r="C264" s="303" t="s">
        <v>284</v>
      </c>
      <c r="D264" s="207" t="s">
        <v>57</v>
      </c>
      <c r="E264" s="324">
        <f>E263*6-E265</f>
        <v>120</v>
      </c>
      <c r="F264" s="2">
        <v>0</v>
      </c>
      <c r="G264" s="209">
        <f>F264*E264</f>
        <v>0</v>
      </c>
    </row>
    <row r="265" spans="1:7" ht="12.6" customHeight="1" x14ac:dyDescent="0.2">
      <c r="A265" s="291"/>
      <c r="B265" s="325"/>
      <c r="C265" s="326" t="s">
        <v>228</v>
      </c>
      <c r="D265" s="325" t="s">
        <v>57</v>
      </c>
      <c r="E265" s="327">
        <f>17*6</f>
        <v>102</v>
      </c>
      <c r="F265" s="87">
        <v>0</v>
      </c>
      <c r="G265" s="328">
        <f>F265*E265</f>
        <v>0</v>
      </c>
    </row>
    <row r="266" spans="1:7" ht="8.25" customHeight="1" x14ac:dyDescent="0.2">
      <c r="C266" s="303"/>
      <c r="E266" s="324"/>
      <c r="F266" s="92"/>
      <c r="G266" s="209"/>
    </row>
    <row r="267" spans="1:7" s="342" customFormat="1" x14ac:dyDescent="0.2">
      <c r="A267" s="337"/>
      <c r="B267" s="338"/>
      <c r="C267" s="339" t="s">
        <v>56</v>
      </c>
      <c r="D267" s="338" t="s">
        <v>57</v>
      </c>
      <c r="E267" s="340">
        <v>3.1</v>
      </c>
      <c r="F267" s="108"/>
      <c r="G267" s="341"/>
    </row>
    <row r="268" spans="1:7" x14ac:dyDescent="0.2">
      <c r="C268" s="323"/>
      <c r="D268" s="167" t="s">
        <v>58</v>
      </c>
      <c r="E268" s="242">
        <f>(E267*1.02)/6</f>
        <v>0.52700000000000002</v>
      </c>
      <c r="F268" s="100"/>
      <c r="G268" s="282"/>
    </row>
    <row r="269" spans="1:7" x14ac:dyDescent="0.2">
      <c r="C269" s="323"/>
      <c r="D269" s="207" t="s">
        <v>37</v>
      </c>
      <c r="E269" s="324">
        <f>ROUND(E268,0)</f>
        <v>1</v>
      </c>
      <c r="F269" s="100"/>
      <c r="G269" s="282"/>
    </row>
    <row r="270" spans="1:7" ht="51" x14ac:dyDescent="0.2">
      <c r="C270" s="326" t="s">
        <v>565</v>
      </c>
      <c r="D270" s="325" t="s">
        <v>57</v>
      </c>
      <c r="E270" s="327">
        <f>E269*6</f>
        <v>6</v>
      </c>
      <c r="F270" s="2">
        <v>0</v>
      </c>
      <c r="G270" s="328">
        <f>F270*E270</f>
        <v>0</v>
      </c>
    </row>
    <row r="271" spans="1:7" ht="8.25" customHeight="1" x14ac:dyDescent="0.2">
      <c r="E271" s="324"/>
      <c r="F271" s="101"/>
    </row>
    <row r="272" spans="1:7" x14ac:dyDescent="0.2">
      <c r="B272" s="318" t="s">
        <v>60</v>
      </c>
      <c r="C272" s="208" t="s">
        <v>269</v>
      </c>
      <c r="D272" s="208"/>
      <c r="E272" s="324"/>
      <c r="F272" s="89"/>
      <c r="G272" s="282"/>
    </row>
    <row r="273" spans="2:7" ht="12" customHeight="1" x14ac:dyDescent="0.2">
      <c r="C273" s="303" t="s">
        <v>61</v>
      </c>
      <c r="D273" s="207" t="s">
        <v>37</v>
      </c>
      <c r="E273" s="324">
        <v>1</v>
      </c>
      <c r="F273" s="2">
        <v>0</v>
      </c>
      <c r="G273" s="209">
        <f t="shared" ref="G273:G277" si="2">F273*E273</f>
        <v>0</v>
      </c>
    </row>
    <row r="274" spans="2:7" ht="12" customHeight="1" x14ac:dyDescent="0.2">
      <c r="C274" s="303" t="s">
        <v>566</v>
      </c>
      <c r="D274" s="207" t="s">
        <v>37</v>
      </c>
      <c r="E274" s="324">
        <v>1</v>
      </c>
      <c r="F274" s="2">
        <v>0</v>
      </c>
      <c r="G274" s="209">
        <f t="shared" ref="G274" si="3">F274*E274</f>
        <v>0</v>
      </c>
    </row>
    <row r="275" spans="2:7" ht="12" customHeight="1" x14ac:dyDescent="0.2">
      <c r="C275" s="303" t="s">
        <v>395</v>
      </c>
      <c r="D275" s="207" t="s">
        <v>37</v>
      </c>
      <c r="E275" s="324">
        <v>1</v>
      </c>
      <c r="F275" s="2">
        <v>0</v>
      </c>
      <c r="G275" s="209">
        <f t="shared" si="2"/>
        <v>0</v>
      </c>
    </row>
    <row r="276" spans="2:7" ht="12" customHeight="1" x14ac:dyDescent="0.2">
      <c r="C276" s="303" t="s">
        <v>549</v>
      </c>
      <c r="D276" s="207" t="s">
        <v>37</v>
      </c>
      <c r="E276" s="324">
        <v>2</v>
      </c>
      <c r="F276" s="2">
        <v>0</v>
      </c>
      <c r="G276" s="209">
        <f t="shared" ref="G276" si="4">F276*E276</f>
        <v>0</v>
      </c>
    </row>
    <row r="277" spans="2:7" ht="12" customHeight="1" x14ac:dyDescent="0.2">
      <c r="C277" s="303" t="s">
        <v>396</v>
      </c>
      <c r="D277" s="207" t="s">
        <v>37</v>
      </c>
      <c r="E277" s="324">
        <v>1</v>
      </c>
      <c r="F277" s="2">
        <v>0</v>
      </c>
      <c r="G277" s="209">
        <f t="shared" si="2"/>
        <v>0</v>
      </c>
    </row>
    <row r="278" spans="2:7" ht="12" customHeight="1" x14ac:dyDescent="0.2">
      <c r="C278" s="303" t="s">
        <v>230</v>
      </c>
      <c r="D278" s="207" t="s">
        <v>37</v>
      </c>
      <c r="E278" s="324">
        <v>1</v>
      </c>
      <c r="F278" s="2">
        <v>0</v>
      </c>
      <c r="G278" s="209">
        <f t="shared" ref="G278" si="5">F278*E278</f>
        <v>0</v>
      </c>
    </row>
    <row r="279" spans="2:7" ht="12" customHeight="1" x14ac:dyDescent="0.2">
      <c r="C279" s="303" t="s">
        <v>285</v>
      </c>
      <c r="E279" s="324"/>
      <c r="F279" s="89"/>
      <c r="G279" s="209"/>
    </row>
    <row r="280" spans="2:7" x14ac:dyDescent="0.2">
      <c r="E280" s="324"/>
    </row>
    <row r="281" spans="2:7" ht="25.5" x14ac:dyDescent="0.2">
      <c r="B281" s="207" t="s">
        <v>63</v>
      </c>
      <c r="C281" s="208" t="s">
        <v>270</v>
      </c>
      <c r="D281" s="208"/>
      <c r="E281" s="324"/>
      <c r="F281" s="89"/>
      <c r="G281" s="282"/>
    </row>
    <row r="282" spans="2:7" ht="12.6" customHeight="1" x14ac:dyDescent="0.2">
      <c r="C282" s="303" t="s">
        <v>419</v>
      </c>
      <c r="D282" s="207" t="s">
        <v>37</v>
      </c>
      <c r="E282" s="324">
        <v>2</v>
      </c>
      <c r="F282" s="2">
        <v>0</v>
      </c>
      <c r="G282" s="209">
        <f t="shared" ref="G282" si="6">F282*E282</f>
        <v>0</v>
      </c>
    </row>
    <row r="283" spans="2:7" ht="12.6" customHeight="1" x14ac:dyDescent="0.2">
      <c r="C283" s="303" t="s">
        <v>64</v>
      </c>
      <c r="D283" s="207" t="s">
        <v>37</v>
      </c>
      <c r="E283" s="324">
        <v>1</v>
      </c>
      <c r="F283" s="2">
        <v>0</v>
      </c>
      <c r="G283" s="209">
        <f t="shared" ref="G283:G286" si="7">F283*E283</f>
        <v>0</v>
      </c>
    </row>
    <row r="284" spans="2:7" ht="12.6" customHeight="1" x14ac:dyDescent="0.2">
      <c r="C284" s="303" t="s">
        <v>229</v>
      </c>
      <c r="D284" s="207" t="s">
        <v>37</v>
      </c>
      <c r="E284" s="324">
        <v>1</v>
      </c>
      <c r="F284" s="2">
        <v>0</v>
      </c>
      <c r="G284" s="209">
        <f t="shared" si="7"/>
        <v>0</v>
      </c>
    </row>
    <row r="285" spans="2:7" ht="12" customHeight="1" x14ac:dyDescent="0.2">
      <c r="C285" s="303" t="s">
        <v>394</v>
      </c>
      <c r="D285" s="207" t="s">
        <v>37</v>
      </c>
      <c r="E285" s="324">
        <v>3</v>
      </c>
      <c r="F285" s="2">
        <v>0</v>
      </c>
      <c r="G285" s="209">
        <f t="shared" si="7"/>
        <v>0</v>
      </c>
    </row>
    <row r="286" spans="2:7" s="330" customFormat="1" ht="12" customHeight="1" x14ac:dyDescent="0.2">
      <c r="B286" s="207"/>
      <c r="C286" s="303" t="s">
        <v>231</v>
      </c>
      <c r="D286" s="207" t="s">
        <v>37</v>
      </c>
      <c r="E286" s="324">
        <v>1</v>
      </c>
      <c r="F286" s="2">
        <v>0</v>
      </c>
      <c r="G286" s="209">
        <f t="shared" si="7"/>
        <v>0</v>
      </c>
    </row>
    <row r="287" spans="2:7" ht="7.5" customHeight="1" x14ac:dyDescent="0.2">
      <c r="E287" s="324"/>
    </row>
    <row r="288" spans="2:7" ht="51" x14ac:dyDescent="0.2">
      <c r="B288" s="207" t="s">
        <v>67</v>
      </c>
      <c r="C288" s="208" t="s">
        <v>265</v>
      </c>
      <c r="D288" s="208"/>
      <c r="E288" s="324"/>
      <c r="F288" s="89"/>
      <c r="G288" s="282"/>
    </row>
    <row r="289" spans="2:7" ht="15.75" x14ac:dyDescent="0.2">
      <c r="C289" s="303" t="s">
        <v>338</v>
      </c>
      <c r="D289" s="331">
        <f>E290</f>
        <v>2</v>
      </c>
      <c r="E289" s="243"/>
      <c r="F289" s="89"/>
      <c r="G289" s="282"/>
    </row>
    <row r="290" spans="2:7" x14ac:dyDescent="0.2">
      <c r="C290" s="303" t="s">
        <v>56</v>
      </c>
      <c r="D290" s="207" t="s">
        <v>37</v>
      </c>
      <c r="E290" s="324">
        <v>2</v>
      </c>
      <c r="F290" s="2">
        <v>0</v>
      </c>
      <c r="G290" s="209">
        <f>F290*E290</f>
        <v>0</v>
      </c>
    </row>
    <row r="291" spans="2:7" ht="8.25" customHeight="1" x14ac:dyDescent="0.2">
      <c r="E291" s="324"/>
    </row>
    <row r="292" spans="2:7" ht="25.5" x14ac:dyDescent="0.2">
      <c r="B292" s="207" t="s">
        <v>220</v>
      </c>
      <c r="C292" s="208" t="s">
        <v>271</v>
      </c>
      <c r="D292" s="335" t="s">
        <v>568</v>
      </c>
      <c r="E292" s="335"/>
      <c r="F292" s="335"/>
      <c r="G292" s="335"/>
    </row>
    <row r="293" spans="2:7" x14ac:dyDescent="0.2">
      <c r="C293" s="303" t="s">
        <v>56</v>
      </c>
      <c r="D293" s="207" t="s">
        <v>37</v>
      </c>
      <c r="E293" s="324">
        <v>1</v>
      </c>
      <c r="F293" s="2">
        <v>0</v>
      </c>
      <c r="G293" s="209">
        <f>F293*E293</f>
        <v>0</v>
      </c>
    </row>
    <row r="294" spans="2:7" x14ac:dyDescent="0.2">
      <c r="C294" s="303"/>
      <c r="E294" s="324"/>
      <c r="F294" s="86"/>
      <c r="G294" s="209"/>
    </row>
    <row r="295" spans="2:7" ht="65.25" customHeight="1" x14ac:dyDescent="0.2">
      <c r="B295" s="207" t="s">
        <v>68</v>
      </c>
      <c r="C295" s="208" t="s">
        <v>177</v>
      </c>
      <c r="D295" s="207" t="s">
        <v>37</v>
      </c>
      <c r="E295" s="324">
        <v>2</v>
      </c>
      <c r="F295" s="2">
        <v>0</v>
      </c>
      <c r="G295" s="209">
        <f>F295*E295</f>
        <v>0</v>
      </c>
    </row>
    <row r="296" spans="2:7" ht="8.25" customHeight="1" x14ac:dyDescent="0.2">
      <c r="E296" s="324"/>
    </row>
    <row r="297" spans="2:7" ht="44.25" customHeight="1" x14ac:dyDescent="0.2">
      <c r="B297" s="207" t="s">
        <v>69</v>
      </c>
      <c r="C297" s="208" t="s">
        <v>175</v>
      </c>
      <c r="D297" s="207" t="s">
        <v>37</v>
      </c>
      <c r="E297" s="324">
        <f>+D289</f>
        <v>2</v>
      </c>
      <c r="F297" s="2">
        <v>0</v>
      </c>
      <c r="G297" s="209">
        <f>F297*E297</f>
        <v>0</v>
      </c>
    </row>
    <row r="298" spans="2:7" ht="9.75" customHeight="1" x14ac:dyDescent="0.2">
      <c r="C298" s="208"/>
      <c r="E298" s="324"/>
      <c r="F298" s="2"/>
      <c r="G298" s="209"/>
    </row>
    <row r="299" spans="2:7" ht="39" customHeight="1" x14ac:dyDescent="0.2">
      <c r="B299" s="207" t="s">
        <v>70</v>
      </c>
      <c r="C299" s="208" t="s">
        <v>176</v>
      </c>
      <c r="D299" s="207" t="s">
        <v>37</v>
      </c>
      <c r="E299" s="324">
        <f>+E293</f>
        <v>1</v>
      </c>
      <c r="F299" s="2">
        <v>0</v>
      </c>
      <c r="G299" s="209">
        <f>F299*E299</f>
        <v>0</v>
      </c>
    </row>
    <row r="300" spans="2:7" ht="7.5" customHeight="1" x14ac:dyDescent="0.2">
      <c r="C300" s="208"/>
      <c r="F300" s="2"/>
      <c r="G300" s="209"/>
    </row>
    <row r="301" spans="2:7" ht="25.5" x14ac:dyDescent="0.2">
      <c r="B301" s="207" t="s">
        <v>71</v>
      </c>
      <c r="C301" s="208" t="s">
        <v>72</v>
      </c>
      <c r="D301" s="207" t="s">
        <v>57</v>
      </c>
      <c r="E301" s="242">
        <f>E261</f>
        <v>218</v>
      </c>
      <c r="F301" s="2">
        <v>0</v>
      </c>
      <c r="G301" s="209">
        <f>F301*E301</f>
        <v>0</v>
      </c>
    </row>
    <row r="302" spans="2:7" ht="7.5" customHeight="1" x14ac:dyDescent="0.2">
      <c r="C302" s="208"/>
      <c r="F302" s="2"/>
      <c r="G302" s="209"/>
    </row>
    <row r="303" spans="2:7" ht="55.5" customHeight="1" x14ac:dyDescent="0.2">
      <c r="B303" s="207" t="s">
        <v>160</v>
      </c>
      <c r="C303" s="241" t="s">
        <v>224</v>
      </c>
      <c r="D303" s="207" t="s">
        <v>37</v>
      </c>
      <c r="E303" s="242">
        <v>1</v>
      </c>
      <c r="F303" s="2">
        <v>0</v>
      </c>
      <c r="G303" s="209">
        <f>F303*E303</f>
        <v>0</v>
      </c>
    </row>
    <row r="304" spans="2:7" ht="6.75" customHeight="1" x14ac:dyDescent="0.2"/>
    <row r="305" spans="2:7" x14ac:dyDescent="0.2">
      <c r="B305" s="207" t="s">
        <v>73</v>
      </c>
      <c r="C305" s="241" t="s">
        <v>74</v>
      </c>
      <c r="D305" s="207">
        <v>10</v>
      </c>
      <c r="F305" s="2"/>
      <c r="G305" s="204">
        <f>SUM(G261:G304)*(D305/100)</f>
        <v>0</v>
      </c>
    </row>
    <row r="306" spans="2:7" ht="8.25" customHeight="1" x14ac:dyDescent="0.2">
      <c r="C306" s="303"/>
      <c r="F306" s="89"/>
      <c r="G306" s="282"/>
    </row>
    <row r="307" spans="2:7" s="275" customFormat="1" ht="13.5" thickBot="1" x14ac:dyDescent="0.25">
      <c r="B307" s="260" t="s">
        <v>53</v>
      </c>
      <c r="C307" s="276" t="s">
        <v>551</v>
      </c>
      <c r="D307" s="290" t="s">
        <v>75</v>
      </c>
      <c r="E307" s="277"/>
      <c r="F307" s="22"/>
      <c r="G307" s="278">
        <f>SUM(G261:G306)</f>
        <v>0</v>
      </c>
    </row>
    <row r="308" spans="2:7" s="248" customFormat="1" ht="13.5" thickTop="1" x14ac:dyDescent="0.2">
      <c r="B308" s="249"/>
      <c r="C308" s="250"/>
      <c r="D308" s="299"/>
      <c r="E308" s="251"/>
      <c r="F308" s="54"/>
      <c r="G308" s="252"/>
    </row>
  </sheetData>
  <sheetProtection algorithmName="SHA-512" hashValue="d3nXj6uG0hdxZ5OuMiZyw9basyvMb1THrZ9sNxbKxaeKdElGaGEps5CJzzR6ART0e7bguADE6igRE1kXV1WMXg==" saltValue="HbcSwOUwZFHb5VQd1aJoyg==" spinCount="100000" sheet="1" objects="1" scenarios="1"/>
  <mergeCells count="12">
    <mergeCell ref="D260:G260"/>
    <mergeCell ref="D292:G292"/>
    <mergeCell ref="C202:D202"/>
    <mergeCell ref="C205:D205"/>
    <mergeCell ref="B236:E253"/>
    <mergeCell ref="B15:E15"/>
    <mergeCell ref="B19:E32"/>
    <mergeCell ref="C199:D199"/>
    <mergeCell ref="C137:D137"/>
    <mergeCell ref="B178:E180"/>
    <mergeCell ref="C192:D192"/>
    <mergeCell ref="C195:D195"/>
  </mergeCells>
  <conditionalFormatting sqref="F299 F295 F297 F293 F227 F44 F211 F213 F215 F217 F219 F221 F223 F203 F200 F188 F190 F166 F135 F206 F225 F119 F121 F129 F131 F68 F66 F98 F91 F94 F96 F84 F100 F40 F42 F38 F301 F303 F196:F197 F114 F50 F108 F158 F162 F103:F106 F59 F116:F117 F264:F265">
    <cfRule type="expression" dxfId="111" priority="154">
      <formula>F38=""</formula>
    </cfRule>
  </conditionalFormatting>
  <conditionalFormatting sqref="F209">
    <cfRule type="expression" dxfId="110" priority="152">
      <formula>F209=""</formula>
    </cfRule>
  </conditionalFormatting>
  <conditionalFormatting sqref="F278">
    <cfRule type="expression" dxfId="109" priority="95">
      <formula>F278=""</formula>
    </cfRule>
  </conditionalFormatting>
  <conditionalFormatting sqref="F193">
    <cfRule type="expression" dxfId="108" priority="148">
      <formula>F193=""</formula>
    </cfRule>
  </conditionalFormatting>
  <conditionalFormatting sqref="F277">
    <cfRule type="expression" dxfId="107" priority="151">
      <formula>F277=""</formula>
    </cfRule>
  </conditionalFormatting>
  <conditionalFormatting sqref="F283">
    <cfRule type="expression" dxfId="106" priority="150">
      <formula>F283=""</formula>
    </cfRule>
  </conditionalFormatting>
  <conditionalFormatting sqref="F54">
    <cfRule type="expression" dxfId="105" priority="146">
      <formula>F54=""</formula>
    </cfRule>
  </conditionalFormatting>
  <conditionalFormatting sqref="F55">
    <cfRule type="expression" dxfId="104" priority="145">
      <formula>F55=""</formula>
    </cfRule>
  </conditionalFormatting>
  <conditionalFormatting sqref="F56">
    <cfRule type="expression" dxfId="103" priority="144">
      <formula>F56=""</formula>
    </cfRule>
  </conditionalFormatting>
  <conditionalFormatting sqref="F285">
    <cfRule type="expression" dxfId="102" priority="143">
      <formula>F285=""</formula>
    </cfRule>
  </conditionalFormatting>
  <conditionalFormatting sqref="F286">
    <cfRule type="expression" dxfId="101" priority="142">
      <formula>F286=""</formula>
    </cfRule>
  </conditionalFormatting>
  <conditionalFormatting sqref="F273">
    <cfRule type="expression" dxfId="100" priority="141">
      <formula>F273=""</formula>
    </cfRule>
  </conditionalFormatting>
  <conditionalFormatting sqref="F53">
    <cfRule type="expression" dxfId="99" priority="140">
      <formula>F53=""</formula>
    </cfRule>
  </conditionalFormatting>
  <conditionalFormatting sqref="F275">
    <cfRule type="expression" dxfId="98" priority="138">
      <formula>F275=""</formula>
    </cfRule>
  </conditionalFormatting>
  <conditionalFormatting sqref="F290">
    <cfRule type="expression" dxfId="97" priority="135">
      <formula>F290=""</formula>
    </cfRule>
  </conditionalFormatting>
  <conditionalFormatting sqref="F48">
    <cfRule type="expression" dxfId="96" priority="125">
      <formula>F48=""</formula>
    </cfRule>
  </conditionalFormatting>
  <conditionalFormatting sqref="F46">
    <cfRule type="expression" dxfId="95" priority="126">
      <formula>F46=""</formula>
    </cfRule>
  </conditionalFormatting>
  <conditionalFormatting sqref="F80">
    <cfRule type="expression" dxfId="94" priority="124">
      <formula>F80=""</formula>
    </cfRule>
  </conditionalFormatting>
  <conditionalFormatting sqref="F146">
    <cfRule type="expression" dxfId="93" priority="122">
      <formula>F146=""</formula>
    </cfRule>
  </conditionalFormatting>
  <conditionalFormatting sqref="F125">
    <cfRule type="expression" dxfId="92" priority="120">
      <formula>F125=""</formula>
    </cfRule>
  </conditionalFormatting>
  <conditionalFormatting sqref="F123">
    <cfRule type="expression" dxfId="91" priority="121">
      <formula>F123=""</formula>
    </cfRule>
  </conditionalFormatting>
  <conditionalFormatting sqref="F143">
    <cfRule type="expression" dxfId="90" priority="118">
      <formula>F143=""</formula>
    </cfRule>
  </conditionalFormatting>
  <conditionalFormatting sqref="F88">
    <cfRule type="expression" dxfId="89" priority="117">
      <formula>F88=""</formula>
    </cfRule>
  </conditionalFormatting>
  <conditionalFormatting sqref="F111">
    <cfRule type="expression" dxfId="88" priority="114">
      <formula>F111=""</formula>
    </cfRule>
  </conditionalFormatting>
  <conditionalFormatting sqref="F139">
    <cfRule type="expression" dxfId="87" priority="113">
      <formula>F139=""</formula>
    </cfRule>
  </conditionalFormatting>
  <conditionalFormatting sqref="F141 F143">
    <cfRule type="expression" dxfId="86" priority="112">
      <formula>F141=""</formula>
    </cfRule>
  </conditionalFormatting>
  <conditionalFormatting sqref="F162">
    <cfRule type="expression" dxfId="85" priority="110">
      <formula>F162=""</formula>
    </cfRule>
  </conditionalFormatting>
  <conditionalFormatting sqref="F152">
    <cfRule type="expression" dxfId="84" priority="109">
      <formula>F152=""</formula>
    </cfRule>
  </conditionalFormatting>
  <conditionalFormatting sqref="F148">
    <cfRule type="expression" dxfId="83" priority="108">
      <formula>F148=""</formula>
    </cfRule>
  </conditionalFormatting>
  <conditionalFormatting sqref="F150">
    <cfRule type="expression" dxfId="82" priority="107">
      <formula>F150=""</formula>
    </cfRule>
  </conditionalFormatting>
  <conditionalFormatting sqref="F265">
    <cfRule type="expression" dxfId="81" priority="102">
      <formula>F265=""</formula>
    </cfRule>
  </conditionalFormatting>
  <conditionalFormatting sqref="F284">
    <cfRule type="expression" dxfId="80" priority="100">
      <formula>F284=""</formula>
    </cfRule>
  </conditionalFormatting>
  <conditionalFormatting sqref="F60">
    <cfRule type="expression" dxfId="79" priority="14">
      <formula>F60=""</formula>
    </cfRule>
  </conditionalFormatting>
  <conditionalFormatting sqref="F62">
    <cfRule type="expression" dxfId="78" priority="13">
      <formula>F62=""</formula>
    </cfRule>
  </conditionalFormatting>
  <conditionalFormatting sqref="F85">
    <cfRule type="expression" dxfId="77" priority="12">
      <formula>F85=""</formula>
    </cfRule>
  </conditionalFormatting>
  <conditionalFormatting sqref="F64">
    <cfRule type="expression" dxfId="76" priority="11">
      <formula>F64=""</formula>
    </cfRule>
  </conditionalFormatting>
  <conditionalFormatting sqref="F89">
    <cfRule type="expression" dxfId="75" priority="10">
      <formula>F89=""</formula>
    </cfRule>
  </conditionalFormatting>
  <conditionalFormatting sqref="F110">
    <cfRule type="expression" dxfId="74" priority="9">
      <formula>F110=""</formula>
    </cfRule>
  </conditionalFormatting>
  <conditionalFormatting sqref="F115">
    <cfRule type="expression" dxfId="73" priority="8">
      <formula>F115=""</formula>
    </cfRule>
  </conditionalFormatting>
  <conditionalFormatting sqref="F160">
    <cfRule type="expression" dxfId="72" priority="7">
      <formula>F160=""</formula>
    </cfRule>
  </conditionalFormatting>
  <conditionalFormatting sqref="F160">
    <cfRule type="expression" dxfId="71" priority="6">
      <formula>F160=""</formula>
    </cfRule>
  </conditionalFormatting>
  <conditionalFormatting sqref="F276">
    <cfRule type="expression" dxfId="70" priority="5">
      <formula>F276=""</formula>
    </cfRule>
  </conditionalFormatting>
  <conditionalFormatting sqref="F133">
    <cfRule type="expression" dxfId="69" priority="4">
      <formula>F133=""</formula>
    </cfRule>
  </conditionalFormatting>
  <conditionalFormatting sqref="F274">
    <cfRule type="expression" dxfId="68" priority="2">
      <formula>F274=""</formula>
    </cfRule>
  </conditionalFormatting>
  <conditionalFormatting sqref="F282">
    <cfRule type="expression" dxfId="67" priority="1">
      <formula>F282=""</formula>
    </cfRule>
  </conditionalFormatting>
  <pageMargins left="0.70866141732283472" right="0.70866141732283472" top="0.74803149606299213" bottom="0.74803149606299213" header="0.31496062992125984" footer="0.31496062992125984"/>
  <pageSetup paperSize="9" scale="85" fitToHeight="0" orientation="portrait" r:id="rId1"/>
  <headerFooter>
    <oddHeader>&amp;R&amp;9 1780-V/18
PZI</oddHeader>
    <oddFooter>&amp;R&amp;9&amp;P/&amp;N</oddFooter>
  </headerFooter>
  <rowBreaks count="1" manualBreakCount="1">
    <brk id="174" max="16383" man="1"/>
  </rowBreaks>
  <extLst>
    <ext xmlns:x14="http://schemas.microsoft.com/office/spreadsheetml/2009/9/main" uri="{78C0D931-6437-407d-A8EE-F0AAD7539E65}">
      <x14:conditionalFormattings>
        <x14:conditionalFormatting xmlns:xm="http://schemas.microsoft.com/office/excel/2006/main">
          <x14:cfRule type="expression" priority="3" id="{99D62AED-63BD-4B67-BF84-1F91D948EA64}">
            <xm:f>'V1_NL DN150'!F274=""</xm:f>
            <x14:dxf>
              <fill>
                <patternFill>
                  <bgColor theme="4" tint="0.79998168889431442"/>
                </patternFill>
              </fill>
            </x14:dxf>
          </x14:cfRule>
          <xm:sqref>F270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4:T402"/>
  <sheetViews>
    <sheetView view="pageBreakPreview" topLeftCell="A283" zoomScaleNormal="100" zoomScaleSheetLayoutView="100" workbookViewId="0">
      <selection activeCell="F311" sqref="F311"/>
    </sheetView>
  </sheetViews>
  <sheetFormatPr defaultRowHeight="12.75" x14ac:dyDescent="0.2"/>
  <cols>
    <col min="1" max="1" width="0.85546875" style="239" customWidth="1"/>
    <col min="2" max="2" width="7.28515625" style="207" customWidth="1"/>
    <col min="3" max="3" width="53.140625" style="241" customWidth="1"/>
    <col min="4" max="4" width="7" style="207" customWidth="1"/>
    <col min="5" max="5" width="8.7109375" style="242" customWidth="1"/>
    <col min="6" max="6" width="7.28515625" style="20" customWidth="1"/>
    <col min="7" max="7" width="16.28515625" style="204" bestFit="1" customWidth="1"/>
    <col min="8" max="8" width="9.140625" style="344"/>
    <col min="9" max="9" width="57.5703125" style="344" customWidth="1"/>
    <col min="10" max="10" width="10.85546875" style="344" bestFit="1" customWidth="1"/>
    <col min="11" max="11" width="11" style="344" customWidth="1"/>
    <col min="12" max="12" width="10.85546875" style="344" bestFit="1" customWidth="1"/>
    <col min="13" max="20" width="9.140625" style="344"/>
    <col min="21" max="16384" width="9.140625" style="243"/>
  </cols>
  <sheetData>
    <row r="4" spans="1:20" s="247" customFormat="1" ht="16.5" x14ac:dyDescent="0.25">
      <c r="A4" s="244"/>
      <c r="B4" s="240" t="s">
        <v>561</v>
      </c>
      <c r="C4" s="187"/>
      <c r="D4" s="185"/>
      <c r="E4" s="245"/>
      <c r="F4" s="12"/>
      <c r="G4" s="246"/>
      <c r="H4" s="344"/>
      <c r="I4" s="344"/>
      <c r="J4" s="344"/>
      <c r="K4" s="344"/>
      <c r="L4" s="344"/>
      <c r="M4" s="344"/>
      <c r="N4" s="344"/>
      <c r="O4" s="344"/>
      <c r="P4" s="344"/>
      <c r="Q4" s="344"/>
      <c r="R4" s="344"/>
      <c r="S4" s="344"/>
      <c r="T4" s="344"/>
    </row>
    <row r="5" spans="1:20" s="247" customFormat="1" ht="16.5" x14ac:dyDescent="0.25">
      <c r="A5" s="244"/>
      <c r="B5" s="240"/>
      <c r="C5" s="187"/>
      <c r="D5" s="185"/>
      <c r="E5" s="245"/>
      <c r="F5" s="12"/>
      <c r="G5" s="246"/>
      <c r="H5" s="344"/>
      <c r="I5" s="344"/>
      <c r="J5" s="344"/>
      <c r="K5" s="344"/>
      <c r="L5" s="344"/>
      <c r="M5" s="344"/>
      <c r="N5" s="344"/>
      <c r="O5" s="344"/>
      <c r="P5" s="344"/>
      <c r="Q5" s="344"/>
      <c r="R5" s="344"/>
      <c r="S5" s="344"/>
      <c r="T5" s="344"/>
    </row>
    <row r="6" spans="1:20" s="247" customFormat="1" ht="16.5" x14ac:dyDescent="0.25">
      <c r="A6" s="244"/>
      <c r="B6" s="240"/>
      <c r="C6" s="345" t="s">
        <v>431</v>
      </c>
      <c r="D6" s="185"/>
      <c r="E6" s="245"/>
      <c r="F6" s="12"/>
      <c r="G6" s="246">
        <f>G19</f>
        <v>0</v>
      </c>
      <c r="H6" s="344"/>
      <c r="I6" s="344"/>
      <c r="J6" s="344"/>
      <c r="K6" s="344"/>
      <c r="L6" s="344"/>
      <c r="M6" s="344"/>
      <c r="N6" s="344"/>
      <c r="O6" s="344"/>
      <c r="P6" s="344"/>
      <c r="Q6" s="344"/>
      <c r="R6" s="344"/>
      <c r="S6" s="344"/>
      <c r="T6" s="344"/>
    </row>
    <row r="7" spans="1:20" s="247" customFormat="1" ht="16.5" x14ac:dyDescent="0.25">
      <c r="A7" s="244"/>
      <c r="B7" s="240"/>
      <c r="C7" s="345" t="s">
        <v>432</v>
      </c>
      <c r="D7" s="185"/>
      <c r="E7" s="245"/>
      <c r="F7" s="12"/>
      <c r="G7" s="246">
        <f>G30</f>
        <v>0</v>
      </c>
      <c r="H7" s="344"/>
      <c r="I7" s="344"/>
      <c r="J7" s="344"/>
      <c r="K7" s="344"/>
      <c r="L7" s="344"/>
      <c r="M7" s="344"/>
      <c r="N7" s="344"/>
      <c r="O7" s="344"/>
      <c r="P7" s="344"/>
      <c r="Q7" s="344"/>
      <c r="R7" s="344"/>
      <c r="S7" s="344"/>
      <c r="T7" s="344"/>
    </row>
    <row r="8" spans="1:20" ht="17.25" thickBot="1" x14ac:dyDescent="0.25">
      <c r="A8" s="248"/>
      <c r="B8" s="260"/>
      <c r="C8" s="255" t="s">
        <v>320</v>
      </c>
      <c r="D8" s="254"/>
      <c r="E8" s="256"/>
      <c r="F8" s="15"/>
      <c r="G8" s="257">
        <f>G6+G7</f>
        <v>0</v>
      </c>
    </row>
    <row r="9" spans="1:20" s="317" customFormat="1" ht="17.25" customHeight="1" thickTop="1" x14ac:dyDescent="0.25">
      <c r="A9" s="346"/>
      <c r="B9" s="347"/>
      <c r="C9" s="348" t="s">
        <v>27</v>
      </c>
      <c r="D9" s="312"/>
      <c r="E9" s="280"/>
      <c r="F9" s="99"/>
      <c r="G9" s="349">
        <f>G8*0.22</f>
        <v>0</v>
      </c>
      <c r="H9" s="350"/>
      <c r="I9" s="350"/>
      <c r="J9" s="350"/>
      <c r="K9" s="350"/>
      <c r="L9" s="350"/>
      <c r="M9" s="350"/>
      <c r="N9" s="350"/>
      <c r="O9" s="350"/>
      <c r="P9" s="350"/>
      <c r="Q9" s="350"/>
      <c r="R9" s="350"/>
      <c r="S9" s="350"/>
      <c r="T9" s="350"/>
    </row>
    <row r="10" spans="1:20" ht="17.25" thickBot="1" x14ac:dyDescent="0.25">
      <c r="A10" s="248"/>
      <c r="B10" s="260"/>
      <c r="C10" s="255" t="s">
        <v>319</v>
      </c>
      <c r="D10" s="254"/>
      <c r="E10" s="256"/>
      <c r="F10" s="15"/>
      <c r="G10" s="257">
        <f>G8+G9</f>
        <v>0</v>
      </c>
    </row>
    <row r="11" spans="1:20" s="247" customFormat="1" ht="17.25" thickTop="1" x14ac:dyDescent="0.25">
      <c r="A11" s="244"/>
      <c r="B11" s="240"/>
      <c r="C11" s="187"/>
      <c r="D11" s="185"/>
      <c r="E11" s="245"/>
      <c r="F11" s="12"/>
      <c r="G11" s="246"/>
      <c r="H11" s="344"/>
      <c r="I11" s="344"/>
      <c r="J11" s="344"/>
      <c r="K11" s="344"/>
      <c r="L11" s="344"/>
      <c r="M11" s="344"/>
      <c r="N11" s="344"/>
      <c r="O11" s="344"/>
      <c r="P11" s="344"/>
      <c r="Q11" s="344"/>
      <c r="R11" s="344"/>
      <c r="S11" s="344"/>
      <c r="T11" s="344"/>
    </row>
    <row r="12" spans="1:20" s="247" customFormat="1" ht="16.5" x14ac:dyDescent="0.25">
      <c r="A12" s="244"/>
      <c r="B12" s="240"/>
      <c r="C12" s="187"/>
      <c r="D12" s="185"/>
      <c r="E12" s="245"/>
      <c r="F12" s="12"/>
      <c r="G12" s="246"/>
      <c r="H12" s="344"/>
      <c r="I12" s="344"/>
      <c r="J12" s="344"/>
      <c r="K12" s="344"/>
      <c r="L12" s="344"/>
      <c r="M12" s="344"/>
      <c r="N12" s="344"/>
      <c r="O12" s="344"/>
      <c r="P12" s="344"/>
      <c r="Q12" s="344"/>
      <c r="R12" s="344"/>
      <c r="S12" s="344"/>
      <c r="T12" s="344"/>
    </row>
    <row r="13" spans="1:20" s="247" customFormat="1" ht="16.5" x14ac:dyDescent="0.25">
      <c r="A13" s="244"/>
      <c r="B13" s="240"/>
      <c r="C13" s="187"/>
      <c r="D13" s="185"/>
      <c r="E13" s="245"/>
      <c r="F13" s="12"/>
      <c r="G13" s="246"/>
      <c r="H13" s="344"/>
      <c r="I13" s="344"/>
      <c r="J13" s="344"/>
      <c r="K13" s="344"/>
      <c r="L13" s="344"/>
      <c r="M13" s="344"/>
      <c r="N13" s="344"/>
      <c r="O13" s="344"/>
      <c r="P13" s="344"/>
      <c r="Q13" s="344"/>
      <c r="R13" s="344"/>
      <c r="S13" s="344"/>
      <c r="T13" s="344"/>
    </row>
    <row r="14" spans="1:20" s="247" customFormat="1" ht="16.5" x14ac:dyDescent="0.25">
      <c r="A14" s="244"/>
      <c r="B14" s="240"/>
      <c r="C14" s="187"/>
      <c r="D14" s="185"/>
      <c r="E14" s="245"/>
      <c r="F14" s="12"/>
      <c r="G14" s="246"/>
      <c r="H14" s="344"/>
      <c r="I14" s="344"/>
      <c r="J14" s="344"/>
      <c r="K14" s="344"/>
      <c r="L14" s="344"/>
      <c r="M14" s="344"/>
      <c r="N14" s="344"/>
      <c r="O14" s="344"/>
      <c r="P14" s="344"/>
      <c r="Q14" s="344"/>
      <c r="R14" s="344"/>
      <c r="S14" s="344"/>
      <c r="T14" s="344"/>
    </row>
    <row r="15" spans="1:20" ht="16.5" x14ac:dyDescent="0.2">
      <c r="B15" s="240" t="s">
        <v>433</v>
      </c>
      <c r="C15" s="180"/>
    </row>
    <row r="16" spans="1:20" x14ac:dyDescent="0.2">
      <c r="A16" s="248"/>
      <c r="B16" s="249" t="s">
        <v>76</v>
      </c>
      <c r="C16" s="299" t="s">
        <v>310</v>
      </c>
      <c r="D16" s="249"/>
      <c r="E16" s="251"/>
      <c r="F16" s="14"/>
      <c r="G16" s="252">
        <f>G64</f>
        <v>0</v>
      </c>
    </row>
    <row r="17" spans="1:20" x14ac:dyDescent="0.2">
      <c r="A17" s="248"/>
      <c r="B17" s="249" t="s">
        <v>114</v>
      </c>
      <c r="C17" s="250" t="s">
        <v>311</v>
      </c>
      <c r="D17" s="249"/>
      <c r="E17" s="251"/>
      <c r="F17" s="14"/>
      <c r="G17" s="252">
        <f>G143</f>
        <v>0</v>
      </c>
      <c r="I17" s="351">
        <f>G19/7</f>
        <v>0</v>
      </c>
    </row>
    <row r="18" spans="1:20" x14ac:dyDescent="0.2">
      <c r="A18" s="248"/>
      <c r="B18" s="249" t="s">
        <v>53</v>
      </c>
      <c r="C18" s="250" t="s">
        <v>312</v>
      </c>
      <c r="D18" s="249"/>
      <c r="E18" s="251"/>
      <c r="F18" s="14"/>
      <c r="G18" s="252">
        <f>G249</f>
        <v>0</v>
      </c>
    </row>
    <row r="19" spans="1:20" s="247" customFormat="1" ht="17.25" thickBot="1" x14ac:dyDescent="0.3">
      <c r="A19" s="253"/>
      <c r="B19" s="254"/>
      <c r="C19" s="255" t="s">
        <v>313</v>
      </c>
      <c r="D19" s="254"/>
      <c r="E19" s="256"/>
      <c r="F19" s="15"/>
      <c r="G19" s="257">
        <f>SUM(G16:G18)</f>
        <v>0</v>
      </c>
      <c r="H19" s="344"/>
      <c r="I19" s="351"/>
      <c r="J19" s="344"/>
      <c r="K19" s="344"/>
      <c r="L19" s="344"/>
      <c r="M19" s="344"/>
      <c r="N19" s="344"/>
      <c r="O19" s="344"/>
      <c r="P19" s="344"/>
      <c r="Q19" s="344"/>
      <c r="R19" s="344"/>
      <c r="S19" s="344"/>
      <c r="T19" s="344"/>
    </row>
    <row r="20" spans="1:20" ht="13.5" thickTop="1" x14ac:dyDescent="0.2">
      <c r="A20" s="248"/>
      <c r="B20" s="249"/>
      <c r="C20" s="250"/>
      <c r="D20" s="249"/>
      <c r="E20" s="251"/>
      <c r="F20" s="14"/>
      <c r="G20" s="252"/>
    </row>
    <row r="21" spans="1:20" x14ac:dyDescent="0.2">
      <c r="A21" s="248"/>
      <c r="B21" s="249"/>
      <c r="C21" s="241" t="s">
        <v>27</v>
      </c>
      <c r="G21" s="204">
        <f>G19*0.22</f>
        <v>0</v>
      </c>
    </row>
    <row r="22" spans="1:20" ht="17.25" thickBot="1" x14ac:dyDescent="0.25">
      <c r="A22" s="248"/>
      <c r="B22" s="260"/>
      <c r="C22" s="255" t="s">
        <v>314</v>
      </c>
      <c r="D22" s="254"/>
      <c r="E22" s="256"/>
      <c r="F22" s="15"/>
      <c r="G22" s="257">
        <f>G19+G21</f>
        <v>0</v>
      </c>
    </row>
    <row r="23" spans="1:20" ht="13.5" thickTop="1" x14ac:dyDescent="0.2">
      <c r="A23" s="248"/>
      <c r="B23" s="249"/>
      <c r="C23" s="250"/>
      <c r="D23" s="249"/>
      <c r="E23" s="251"/>
      <c r="F23" s="14"/>
      <c r="G23" s="252"/>
    </row>
    <row r="24" spans="1:20" x14ac:dyDescent="0.2">
      <c r="A24" s="248"/>
      <c r="B24" s="249"/>
      <c r="C24" s="250"/>
      <c r="D24" s="249"/>
      <c r="E24" s="251"/>
      <c r="F24" s="14"/>
      <c r="G24" s="252"/>
    </row>
    <row r="25" spans="1:20" x14ac:dyDescent="0.2">
      <c r="A25" s="248"/>
      <c r="B25" s="249"/>
      <c r="C25" s="250"/>
      <c r="D25" s="249"/>
      <c r="E25" s="251"/>
      <c r="F25" s="14"/>
      <c r="G25" s="252"/>
    </row>
    <row r="26" spans="1:20" ht="16.5" x14ac:dyDescent="0.2">
      <c r="B26" s="240" t="s">
        <v>542</v>
      </c>
      <c r="C26" s="180"/>
    </row>
    <row r="27" spans="1:20" x14ac:dyDescent="0.2">
      <c r="A27" s="248"/>
      <c r="B27" s="249" t="s">
        <v>76</v>
      </c>
      <c r="C27" s="250" t="s">
        <v>315</v>
      </c>
      <c r="D27" s="249"/>
      <c r="E27" s="251"/>
      <c r="F27" s="14"/>
      <c r="G27" s="252">
        <f>G270</f>
        <v>0</v>
      </c>
    </row>
    <row r="28" spans="1:20" x14ac:dyDescent="0.2">
      <c r="A28" s="248"/>
      <c r="B28" s="249" t="s">
        <v>114</v>
      </c>
      <c r="C28" s="250" t="s">
        <v>316</v>
      </c>
      <c r="D28" s="249"/>
      <c r="E28" s="251"/>
      <c r="F28" s="14"/>
      <c r="G28" s="252">
        <f>G337</f>
        <v>0</v>
      </c>
    </row>
    <row r="29" spans="1:20" x14ac:dyDescent="0.2">
      <c r="A29" s="248"/>
      <c r="B29" s="249" t="s">
        <v>53</v>
      </c>
      <c r="C29" s="250" t="s">
        <v>317</v>
      </c>
      <c r="D29" s="249"/>
      <c r="E29" s="251"/>
      <c r="F29" s="14"/>
      <c r="G29" s="252">
        <f>G380</f>
        <v>0</v>
      </c>
    </row>
    <row r="30" spans="1:20" s="247" customFormat="1" ht="17.25" thickBot="1" x14ac:dyDescent="0.3">
      <c r="A30" s="253"/>
      <c r="B30" s="254"/>
      <c r="C30" s="255" t="s">
        <v>313</v>
      </c>
      <c r="D30" s="254"/>
      <c r="E30" s="256"/>
      <c r="F30" s="15"/>
      <c r="G30" s="257">
        <f>SUM(G27:G29)</f>
        <v>0</v>
      </c>
      <c r="H30" s="344"/>
      <c r="I30" s="351">
        <f>G30/1</f>
        <v>0</v>
      </c>
      <c r="J30" s="344"/>
      <c r="K30" s="344"/>
      <c r="L30" s="344"/>
      <c r="M30" s="344"/>
      <c r="N30" s="344"/>
      <c r="O30" s="344"/>
      <c r="P30" s="344"/>
      <c r="Q30" s="344"/>
      <c r="R30" s="344"/>
      <c r="S30" s="344"/>
      <c r="T30" s="344"/>
    </row>
    <row r="31" spans="1:20" ht="13.5" thickTop="1" x14ac:dyDescent="0.2">
      <c r="A31" s="248"/>
      <c r="B31" s="249"/>
      <c r="C31" s="250"/>
      <c r="D31" s="249"/>
      <c r="E31" s="251"/>
      <c r="F31" s="14"/>
      <c r="G31" s="252"/>
    </row>
    <row r="32" spans="1:20" x14ac:dyDescent="0.2">
      <c r="A32" s="248"/>
      <c r="B32" s="249"/>
      <c r="C32" s="241" t="s">
        <v>27</v>
      </c>
      <c r="G32" s="204">
        <f>G30*0.22</f>
        <v>0</v>
      </c>
    </row>
    <row r="33" spans="1:20" ht="17.25" thickBot="1" x14ac:dyDescent="0.25">
      <c r="A33" s="248"/>
      <c r="B33" s="260"/>
      <c r="C33" s="255" t="s">
        <v>318</v>
      </c>
      <c r="D33" s="254"/>
      <c r="E33" s="256"/>
      <c r="F33" s="15"/>
      <c r="G33" s="257">
        <f>G30+G32</f>
        <v>0</v>
      </c>
    </row>
    <row r="34" spans="1:20" ht="13.5" thickTop="1" x14ac:dyDescent="0.2">
      <c r="A34" s="248"/>
      <c r="B34" s="249"/>
      <c r="C34" s="250"/>
      <c r="D34" s="249"/>
      <c r="E34" s="251"/>
      <c r="F34" s="14"/>
      <c r="G34" s="252"/>
    </row>
    <row r="35" spans="1:20" x14ac:dyDescent="0.2">
      <c r="A35" s="248"/>
      <c r="B35" s="249"/>
      <c r="C35" s="250"/>
      <c r="D35" s="249"/>
      <c r="E35" s="251"/>
      <c r="F35" s="14"/>
      <c r="G35" s="252"/>
    </row>
    <row r="36" spans="1:20" x14ac:dyDescent="0.2">
      <c r="A36" s="248"/>
      <c r="B36" s="249"/>
      <c r="C36" s="250"/>
      <c r="D36" s="249"/>
      <c r="E36" s="251"/>
      <c r="F36" s="14"/>
      <c r="G36" s="252"/>
    </row>
    <row r="38" spans="1:20" s="356" customFormat="1" ht="36.75" customHeight="1" x14ac:dyDescent="0.2">
      <c r="A38" s="352"/>
      <c r="B38" s="353" t="s">
        <v>333</v>
      </c>
      <c r="C38" s="354"/>
      <c r="D38" s="354"/>
      <c r="E38" s="354"/>
      <c r="F38" s="93"/>
      <c r="G38" s="355"/>
      <c r="H38" s="344"/>
      <c r="I38" s="344"/>
      <c r="J38" s="344"/>
      <c r="K38" s="344"/>
      <c r="L38" s="344"/>
      <c r="M38" s="344"/>
      <c r="N38" s="344"/>
      <c r="O38" s="344"/>
      <c r="P38" s="344"/>
      <c r="Q38" s="344"/>
      <c r="R38" s="344"/>
      <c r="S38" s="344"/>
      <c r="T38" s="344"/>
    </row>
    <row r="39" spans="1:20" s="356" customFormat="1" ht="8.25" customHeight="1" x14ac:dyDescent="0.2">
      <c r="A39" s="352"/>
      <c r="B39" s="357"/>
      <c r="C39" s="200"/>
      <c r="D39" s="198"/>
      <c r="E39" s="358"/>
      <c r="F39" s="93"/>
      <c r="G39" s="355"/>
      <c r="H39" s="344"/>
      <c r="I39" s="344"/>
      <c r="J39" s="344"/>
      <c r="K39" s="344"/>
      <c r="L39" s="344"/>
      <c r="M39" s="344"/>
      <c r="N39" s="344"/>
      <c r="O39" s="344"/>
      <c r="P39" s="344"/>
      <c r="Q39" s="344"/>
      <c r="R39" s="344"/>
      <c r="S39" s="344"/>
      <c r="T39" s="344"/>
    </row>
    <row r="40" spans="1:20" x14ac:dyDescent="0.2">
      <c r="B40" s="359" t="s">
        <v>525</v>
      </c>
      <c r="C40" s="354"/>
      <c r="D40" s="354"/>
      <c r="E40" s="354"/>
    </row>
    <row r="41" spans="1:20" x14ac:dyDescent="0.2">
      <c r="B41" s="359"/>
      <c r="C41" s="354"/>
      <c r="D41" s="354"/>
      <c r="E41" s="354"/>
    </row>
    <row r="42" spans="1:20" x14ac:dyDescent="0.2">
      <c r="B42" s="359"/>
      <c r="C42" s="354"/>
      <c r="D42" s="354"/>
      <c r="E42" s="354"/>
    </row>
    <row r="43" spans="1:20" x14ac:dyDescent="0.2">
      <c r="A43" s="243"/>
      <c r="B43" s="359"/>
      <c r="C43" s="354"/>
      <c r="D43" s="354"/>
      <c r="E43" s="354"/>
      <c r="F43" s="86"/>
      <c r="G43" s="239"/>
    </row>
    <row r="44" spans="1:20" x14ac:dyDescent="0.2">
      <c r="A44" s="243"/>
      <c r="B44" s="359"/>
      <c r="C44" s="354"/>
      <c r="D44" s="354"/>
      <c r="E44" s="354"/>
      <c r="F44" s="86"/>
      <c r="G44" s="239"/>
    </row>
    <row r="45" spans="1:20" x14ac:dyDescent="0.2">
      <c r="A45" s="243"/>
      <c r="B45" s="359"/>
      <c r="C45" s="354"/>
      <c r="D45" s="354"/>
      <c r="E45" s="354"/>
      <c r="F45" s="86"/>
      <c r="G45" s="239"/>
    </row>
    <row r="46" spans="1:20" x14ac:dyDescent="0.2">
      <c r="A46" s="243"/>
      <c r="B46" s="359"/>
      <c r="C46" s="354"/>
      <c r="D46" s="354"/>
      <c r="E46" s="354"/>
      <c r="F46" s="86"/>
      <c r="G46" s="239"/>
    </row>
    <row r="47" spans="1:20" x14ac:dyDescent="0.2">
      <c r="A47" s="243"/>
      <c r="B47" s="359"/>
      <c r="C47" s="354"/>
      <c r="D47" s="354"/>
      <c r="E47" s="354"/>
      <c r="F47" s="86"/>
      <c r="G47" s="239"/>
    </row>
    <row r="48" spans="1:20" x14ac:dyDescent="0.2">
      <c r="A48" s="243"/>
      <c r="B48" s="359"/>
      <c r="C48" s="354"/>
      <c r="D48" s="354"/>
      <c r="E48" s="354"/>
      <c r="F48" s="86"/>
      <c r="G48" s="239"/>
    </row>
    <row r="49" spans="1:7" x14ac:dyDescent="0.2">
      <c r="A49" s="243"/>
      <c r="B49" s="354"/>
      <c r="C49" s="354"/>
      <c r="D49" s="354"/>
      <c r="E49" s="354"/>
      <c r="F49" s="86"/>
      <c r="G49" s="239"/>
    </row>
    <row r="50" spans="1:7" x14ac:dyDescent="0.2">
      <c r="A50" s="243"/>
      <c r="B50" s="354"/>
      <c r="C50" s="354"/>
      <c r="D50" s="354"/>
      <c r="E50" s="354"/>
      <c r="F50" s="86"/>
      <c r="G50" s="239"/>
    </row>
    <row r="51" spans="1:7" x14ac:dyDescent="0.2">
      <c r="A51" s="243"/>
      <c r="B51" s="354"/>
      <c r="C51" s="354"/>
      <c r="D51" s="354"/>
      <c r="E51" s="354"/>
      <c r="F51" s="86"/>
      <c r="G51" s="239"/>
    </row>
    <row r="52" spans="1:7" x14ac:dyDescent="0.2">
      <c r="A52" s="243"/>
      <c r="B52" s="354"/>
      <c r="C52" s="354"/>
      <c r="D52" s="354"/>
      <c r="E52" s="354"/>
      <c r="F52" s="86"/>
      <c r="G52" s="239"/>
    </row>
    <row r="53" spans="1:7" x14ac:dyDescent="0.2">
      <c r="A53" s="243"/>
      <c r="B53" s="354"/>
      <c r="C53" s="354"/>
      <c r="D53" s="354"/>
      <c r="E53" s="354"/>
      <c r="F53" s="86"/>
      <c r="G53" s="239"/>
    </row>
    <row r="54" spans="1:7" x14ac:dyDescent="0.2">
      <c r="A54" s="243"/>
      <c r="B54" s="354"/>
      <c r="C54" s="354"/>
      <c r="D54" s="354"/>
      <c r="E54" s="354"/>
      <c r="F54" s="86"/>
      <c r="G54" s="239"/>
    </row>
    <row r="55" spans="1:7" x14ac:dyDescent="0.2">
      <c r="A55" s="243"/>
      <c r="B55" s="354"/>
      <c r="C55" s="354"/>
      <c r="D55" s="354"/>
      <c r="E55" s="354"/>
      <c r="F55" s="86"/>
      <c r="G55" s="239"/>
    </row>
    <row r="56" spans="1:7" x14ac:dyDescent="0.2">
      <c r="A56" s="243"/>
      <c r="B56" s="354"/>
      <c r="C56" s="354"/>
      <c r="D56" s="354"/>
      <c r="E56" s="354"/>
      <c r="F56" s="86"/>
      <c r="G56" s="239"/>
    </row>
    <row r="57" spans="1:7" x14ac:dyDescent="0.2">
      <c r="A57" s="243"/>
      <c r="B57" s="354"/>
      <c r="C57" s="354"/>
      <c r="D57" s="354"/>
      <c r="E57" s="354"/>
      <c r="F57" s="86"/>
      <c r="G57" s="239"/>
    </row>
    <row r="58" spans="1:7" x14ac:dyDescent="0.2">
      <c r="A58" s="243"/>
      <c r="B58" s="354"/>
      <c r="C58" s="354"/>
      <c r="D58" s="354"/>
      <c r="E58" s="354"/>
      <c r="F58" s="86"/>
      <c r="G58" s="239"/>
    </row>
    <row r="59" spans="1:7" x14ac:dyDescent="0.2">
      <c r="A59" s="243"/>
      <c r="B59" s="354"/>
      <c r="C59" s="354"/>
      <c r="D59" s="354"/>
      <c r="E59" s="354"/>
      <c r="F59" s="86"/>
      <c r="G59" s="239"/>
    </row>
    <row r="60" spans="1:7" x14ac:dyDescent="0.2">
      <c r="A60" s="243"/>
      <c r="B60" s="354"/>
      <c r="C60" s="354"/>
      <c r="D60" s="354"/>
      <c r="E60" s="354"/>
      <c r="F60" s="86"/>
      <c r="G60" s="239"/>
    </row>
    <row r="61" spans="1:7" x14ac:dyDescent="0.2">
      <c r="A61" s="243"/>
      <c r="B61" s="354"/>
      <c r="C61" s="354"/>
      <c r="D61" s="354"/>
      <c r="E61" s="354"/>
      <c r="F61" s="86"/>
      <c r="G61" s="239"/>
    </row>
    <row r="62" spans="1:7" x14ac:dyDescent="0.2">
      <c r="A62" s="243"/>
      <c r="B62" s="354"/>
      <c r="C62" s="354"/>
      <c r="D62" s="354"/>
      <c r="E62" s="354"/>
      <c r="F62" s="86"/>
      <c r="G62" s="239"/>
    </row>
    <row r="63" spans="1:7" ht="15" x14ac:dyDescent="0.2">
      <c r="A63" s="243"/>
      <c r="B63" s="360"/>
      <c r="C63" s="360"/>
      <c r="D63" s="360"/>
      <c r="E63" s="360"/>
      <c r="F63" s="86"/>
      <c r="G63" s="239"/>
    </row>
    <row r="64" spans="1:7" ht="16.5" x14ac:dyDescent="0.2">
      <c r="B64" s="240" t="s">
        <v>232</v>
      </c>
      <c r="E64" s="274"/>
      <c r="G64" s="252">
        <f>G96+G136</f>
        <v>0</v>
      </c>
    </row>
    <row r="65" spans="1:9" x14ac:dyDescent="0.2">
      <c r="A65" s="265"/>
      <c r="B65" s="266" t="s">
        <v>258</v>
      </c>
      <c r="C65" s="266"/>
      <c r="D65" s="266"/>
      <c r="E65" s="266"/>
      <c r="G65" s="207"/>
    </row>
    <row r="66" spans="1:9" x14ac:dyDescent="0.2">
      <c r="A66" s="265"/>
      <c r="B66" s="266"/>
      <c r="C66" s="266"/>
      <c r="D66" s="266"/>
      <c r="E66" s="266"/>
      <c r="G66" s="207"/>
    </row>
    <row r="67" spans="1:9" x14ac:dyDescent="0.2">
      <c r="A67" s="265"/>
      <c r="B67" s="266"/>
      <c r="C67" s="266"/>
      <c r="D67" s="266"/>
      <c r="E67" s="266"/>
      <c r="G67" s="207"/>
    </row>
    <row r="68" spans="1:9" x14ac:dyDescent="0.2">
      <c r="A68" s="265"/>
      <c r="B68" s="266"/>
      <c r="C68" s="266"/>
      <c r="D68" s="266"/>
      <c r="E68" s="266"/>
      <c r="G68" s="207"/>
    </row>
    <row r="69" spans="1:9" x14ac:dyDescent="0.2">
      <c r="A69" s="265"/>
      <c r="B69" s="266"/>
      <c r="C69" s="266"/>
      <c r="D69" s="266"/>
      <c r="E69" s="266"/>
      <c r="G69" s="207"/>
      <c r="I69" s="361"/>
    </row>
    <row r="70" spans="1:9" x14ac:dyDescent="0.2">
      <c r="A70" s="265"/>
      <c r="B70" s="266"/>
      <c r="C70" s="266"/>
      <c r="D70" s="266"/>
      <c r="E70" s="266"/>
      <c r="G70" s="207"/>
      <c r="I70" s="361"/>
    </row>
    <row r="71" spans="1:9" x14ac:dyDescent="0.2">
      <c r="A71" s="265"/>
      <c r="B71" s="266"/>
      <c r="C71" s="266"/>
      <c r="D71" s="266"/>
      <c r="E71" s="266"/>
      <c r="G71" s="207"/>
    </row>
    <row r="72" spans="1:9" x14ac:dyDescent="0.2">
      <c r="A72" s="265"/>
      <c r="B72" s="266"/>
      <c r="C72" s="266"/>
      <c r="D72" s="266"/>
      <c r="E72" s="266"/>
      <c r="G72" s="207"/>
    </row>
    <row r="73" spans="1:9" x14ac:dyDescent="0.2">
      <c r="A73" s="265"/>
      <c r="B73" s="266"/>
      <c r="C73" s="266"/>
      <c r="D73" s="266"/>
      <c r="E73" s="266"/>
      <c r="G73" s="207"/>
    </row>
    <row r="74" spans="1:9" x14ac:dyDescent="0.2">
      <c r="A74" s="265"/>
      <c r="B74" s="266"/>
      <c r="C74" s="266"/>
      <c r="D74" s="266"/>
      <c r="E74" s="266"/>
      <c r="G74" s="207"/>
    </row>
    <row r="75" spans="1:9" x14ac:dyDescent="0.2">
      <c r="A75" s="265"/>
      <c r="B75" s="266"/>
      <c r="C75" s="266"/>
      <c r="D75" s="266"/>
      <c r="E75" s="266"/>
      <c r="G75" s="207"/>
    </row>
    <row r="76" spans="1:9" ht="16.5" customHeight="1" x14ac:dyDescent="0.2">
      <c r="A76" s="265"/>
      <c r="B76" s="266"/>
      <c r="C76" s="266"/>
      <c r="D76" s="266"/>
      <c r="E76" s="266"/>
      <c r="G76" s="207"/>
    </row>
    <row r="77" spans="1:9" x14ac:dyDescent="0.2">
      <c r="C77" s="362" t="s">
        <v>30</v>
      </c>
      <c r="D77" s="270" t="s">
        <v>31</v>
      </c>
      <c r="E77" s="363" t="s">
        <v>32</v>
      </c>
      <c r="F77" s="23" t="s">
        <v>33</v>
      </c>
      <c r="G77" s="364" t="s">
        <v>28</v>
      </c>
    </row>
    <row r="78" spans="1:9" x14ac:dyDescent="0.2">
      <c r="A78" s="248"/>
      <c r="B78" s="249" t="s">
        <v>76</v>
      </c>
      <c r="C78" s="250" t="s">
        <v>259</v>
      </c>
      <c r="D78" s="249"/>
      <c r="E78" s="333"/>
      <c r="F78" s="14"/>
      <c r="G78" s="252"/>
    </row>
    <row r="79" spans="1:9" ht="7.5" customHeight="1" x14ac:dyDescent="0.2">
      <c r="A79" s="248"/>
      <c r="B79" s="249"/>
      <c r="C79" s="250"/>
      <c r="D79" s="249"/>
      <c r="E79" s="333"/>
      <c r="F79" s="14"/>
      <c r="G79" s="252"/>
    </row>
    <row r="80" spans="1:9" ht="102" x14ac:dyDescent="0.2">
      <c r="B80" s="274" t="s">
        <v>78</v>
      </c>
      <c r="C80" s="241" t="s">
        <v>546</v>
      </c>
      <c r="D80" s="243"/>
      <c r="E80" s="243"/>
      <c r="F80" s="334"/>
      <c r="G80" s="243"/>
    </row>
    <row r="81" spans="1:7" ht="51" x14ac:dyDescent="0.2">
      <c r="C81" s="285" t="s">
        <v>547</v>
      </c>
      <c r="D81" s="207" t="s">
        <v>57</v>
      </c>
      <c r="E81" s="274">
        <f>E214+E222</f>
        <v>43.4</v>
      </c>
      <c r="F81" s="2">
        <v>0</v>
      </c>
      <c r="G81" s="209">
        <f>F81*E81</f>
        <v>0</v>
      </c>
    </row>
    <row r="82" spans="1:7" ht="8.25" customHeight="1" x14ac:dyDescent="0.2">
      <c r="C82" s="285"/>
      <c r="E82" s="274"/>
    </row>
    <row r="83" spans="1:7" ht="51" x14ac:dyDescent="0.2">
      <c r="B83" s="207" t="s">
        <v>80</v>
      </c>
      <c r="C83" s="241" t="s">
        <v>531</v>
      </c>
      <c r="D83" s="207" t="s">
        <v>57</v>
      </c>
      <c r="E83" s="274">
        <f>E222*2+E214</f>
        <v>85.9</v>
      </c>
      <c r="F83" s="2">
        <v>0</v>
      </c>
      <c r="G83" s="209">
        <f>F83*E83</f>
        <v>0</v>
      </c>
    </row>
    <row r="84" spans="1:7" ht="8.25" customHeight="1" x14ac:dyDescent="0.2">
      <c r="E84" s="274"/>
      <c r="G84" s="209"/>
    </row>
    <row r="85" spans="1:7" ht="114.75" x14ac:dyDescent="0.2">
      <c r="B85" s="207" t="s">
        <v>409</v>
      </c>
      <c r="C85" s="241" t="s">
        <v>532</v>
      </c>
      <c r="D85" s="207" t="s">
        <v>84</v>
      </c>
      <c r="E85" s="274">
        <f>E81*2</f>
        <v>86.8</v>
      </c>
      <c r="F85" s="2">
        <v>0</v>
      </c>
      <c r="G85" s="209">
        <f>F85*E85</f>
        <v>0</v>
      </c>
    </row>
    <row r="86" spans="1:7" ht="9" customHeight="1" x14ac:dyDescent="0.2">
      <c r="E86" s="274"/>
      <c r="G86" s="209"/>
    </row>
    <row r="87" spans="1:7" ht="76.5" x14ac:dyDescent="0.2">
      <c r="B87" s="207" t="s">
        <v>86</v>
      </c>
      <c r="C87" s="241" t="s">
        <v>533</v>
      </c>
      <c r="E87" s="274"/>
      <c r="G87" s="209"/>
    </row>
    <row r="88" spans="1:7" x14ac:dyDescent="0.2">
      <c r="C88" s="241" t="s">
        <v>410</v>
      </c>
      <c r="D88" s="207" t="s">
        <v>37</v>
      </c>
      <c r="E88" s="242">
        <v>1</v>
      </c>
      <c r="F88" s="2">
        <v>0</v>
      </c>
      <c r="G88" s="209">
        <f>F88*E88</f>
        <v>0</v>
      </c>
    </row>
    <row r="89" spans="1:7" ht="6" customHeight="1" x14ac:dyDescent="0.2">
      <c r="F89" s="4"/>
      <c r="G89" s="209"/>
    </row>
    <row r="90" spans="1:7" ht="25.5" x14ac:dyDescent="0.2">
      <c r="B90" s="207" t="s">
        <v>192</v>
      </c>
      <c r="C90" s="241" t="s">
        <v>234</v>
      </c>
      <c r="D90" s="207" t="s">
        <v>52</v>
      </c>
      <c r="E90" s="242">
        <f>E241</f>
        <v>5</v>
      </c>
      <c r="F90" s="2">
        <v>0</v>
      </c>
      <c r="G90" s="209">
        <f>F90*E90</f>
        <v>0</v>
      </c>
    </row>
    <row r="91" spans="1:7" ht="6" customHeight="1" x14ac:dyDescent="0.2">
      <c r="F91" s="4"/>
    </row>
    <row r="92" spans="1:7" ht="38.25" x14ac:dyDescent="0.2">
      <c r="B92" s="207" t="s">
        <v>87</v>
      </c>
      <c r="C92" s="241" t="s">
        <v>235</v>
      </c>
      <c r="D92" s="207" t="s">
        <v>84</v>
      </c>
      <c r="E92" s="274">
        <f>E85</f>
        <v>86.8</v>
      </c>
      <c r="F92" s="2">
        <v>0</v>
      </c>
      <c r="G92" s="209">
        <f>F92*E92</f>
        <v>0</v>
      </c>
    </row>
    <row r="93" spans="1:7" ht="6" customHeight="1" x14ac:dyDescent="0.2">
      <c r="E93" s="274"/>
    </row>
    <row r="94" spans="1:7" x14ac:dyDescent="0.2">
      <c r="B94" s="207" t="s">
        <v>88</v>
      </c>
      <c r="C94" s="241" t="s">
        <v>89</v>
      </c>
      <c r="D94" s="207">
        <v>10</v>
      </c>
      <c r="E94" s="274"/>
      <c r="G94" s="204">
        <f>SUM(G81:G93)*(D94/100)</f>
        <v>0</v>
      </c>
    </row>
    <row r="95" spans="1:7" ht="6.75" customHeight="1" x14ac:dyDescent="0.2">
      <c r="E95" s="274"/>
    </row>
    <row r="96" spans="1:7" ht="13.5" thickBot="1" x14ac:dyDescent="0.25">
      <c r="A96" s="275"/>
      <c r="B96" s="260" t="s">
        <v>76</v>
      </c>
      <c r="C96" s="276" t="s">
        <v>236</v>
      </c>
      <c r="D96" s="260"/>
      <c r="E96" s="304"/>
      <c r="F96" s="19"/>
      <c r="G96" s="278">
        <f>SUM(G79:G94)</f>
        <v>0</v>
      </c>
    </row>
    <row r="97" spans="1:20" ht="13.5" thickTop="1" x14ac:dyDescent="0.2">
      <c r="E97" s="274"/>
    </row>
    <row r="98" spans="1:20" x14ac:dyDescent="0.2">
      <c r="E98" s="274"/>
    </row>
    <row r="99" spans="1:20" x14ac:dyDescent="0.2">
      <c r="A99" s="248"/>
      <c r="B99" s="249" t="s">
        <v>77</v>
      </c>
      <c r="C99" s="250" t="s">
        <v>237</v>
      </c>
      <c r="D99" s="249"/>
      <c r="E99" s="333"/>
      <c r="F99" s="14"/>
      <c r="G99" s="252"/>
    </row>
    <row r="100" spans="1:20" ht="7.5" customHeight="1" x14ac:dyDescent="0.2">
      <c r="A100" s="248"/>
      <c r="B100" s="249"/>
      <c r="C100" s="250"/>
      <c r="D100" s="249"/>
      <c r="E100" s="333"/>
      <c r="F100" s="14"/>
      <c r="G100" s="252"/>
    </row>
    <row r="101" spans="1:20" x14ac:dyDescent="0.2">
      <c r="A101" s="248"/>
      <c r="B101" s="249"/>
      <c r="C101" s="250" t="s">
        <v>90</v>
      </c>
      <c r="D101" s="249"/>
      <c r="E101" s="333"/>
      <c r="F101" s="14"/>
      <c r="G101" s="252"/>
    </row>
    <row r="102" spans="1:20" ht="89.25" x14ac:dyDescent="0.2">
      <c r="A102" s="248"/>
      <c r="B102" s="207" t="s">
        <v>238</v>
      </c>
      <c r="C102" s="241" t="s">
        <v>535</v>
      </c>
      <c r="D102" s="243"/>
      <c r="E102" s="243"/>
      <c r="F102" s="334"/>
      <c r="G102" s="243"/>
    </row>
    <row r="103" spans="1:20" ht="14.25" x14ac:dyDescent="0.2">
      <c r="A103" s="248"/>
      <c r="B103" s="249"/>
      <c r="C103" s="365" t="s">
        <v>544</v>
      </c>
      <c r="D103" s="312" t="s">
        <v>85</v>
      </c>
      <c r="E103" s="366">
        <f>(E81*1.8+4*2)*0.5</f>
        <v>43.06</v>
      </c>
      <c r="F103" s="59">
        <v>0</v>
      </c>
      <c r="G103" s="367">
        <f>F103*E103</f>
        <v>0</v>
      </c>
    </row>
    <row r="104" spans="1:20" ht="15.75" customHeight="1" x14ac:dyDescent="0.2">
      <c r="A104" s="248"/>
      <c r="B104" s="249"/>
      <c r="C104" s="365" t="s">
        <v>545</v>
      </c>
      <c r="D104" s="312" t="s">
        <v>85</v>
      </c>
      <c r="E104" s="366">
        <f>(E81*1.8+4*2)*0.5</f>
        <v>43.06</v>
      </c>
      <c r="F104" s="59">
        <v>0</v>
      </c>
      <c r="G104" s="367">
        <f>F104*E104</f>
        <v>0</v>
      </c>
    </row>
    <row r="105" spans="1:20" ht="8.25" customHeight="1" x14ac:dyDescent="0.2">
      <c r="A105" s="248"/>
      <c r="B105" s="249"/>
      <c r="C105" s="365"/>
      <c r="D105" s="249"/>
      <c r="E105" s="333"/>
      <c r="F105" s="14"/>
      <c r="G105" s="252"/>
    </row>
    <row r="106" spans="1:20" ht="54.75" customHeight="1" x14ac:dyDescent="0.2">
      <c r="A106" s="248"/>
      <c r="B106" s="207" t="s">
        <v>275</v>
      </c>
      <c r="C106" s="241" t="s">
        <v>536</v>
      </c>
      <c r="D106" s="239"/>
      <c r="E106" s="239"/>
      <c r="F106" s="86"/>
      <c r="G106" s="239"/>
    </row>
    <row r="107" spans="1:20" x14ac:dyDescent="0.2">
      <c r="A107" s="248"/>
      <c r="C107" s="241" t="s">
        <v>537</v>
      </c>
      <c r="D107" s="312" t="s">
        <v>37</v>
      </c>
      <c r="E107" s="366">
        <v>2</v>
      </c>
      <c r="F107" s="59">
        <v>0</v>
      </c>
      <c r="G107" s="367">
        <f>F107*E107</f>
        <v>0</v>
      </c>
    </row>
    <row r="108" spans="1:20" ht="7.5" customHeight="1" x14ac:dyDescent="0.2">
      <c r="A108" s="248"/>
      <c r="D108" s="312"/>
      <c r="E108" s="366"/>
      <c r="F108" s="14"/>
      <c r="G108" s="367"/>
    </row>
    <row r="109" spans="1:20" ht="14.25" x14ac:dyDescent="0.2">
      <c r="B109" s="207" t="s">
        <v>95</v>
      </c>
      <c r="C109" s="241" t="s">
        <v>262</v>
      </c>
      <c r="D109" s="207" t="s">
        <v>84</v>
      </c>
      <c r="E109" s="242">
        <f>(E221+E222+E214)*0.6</f>
        <v>27.24</v>
      </c>
      <c r="F109" s="4">
        <v>0</v>
      </c>
      <c r="G109" s="209">
        <f>F109*E109</f>
        <v>0</v>
      </c>
    </row>
    <row r="110" spans="1:20" ht="8.25" customHeight="1" x14ac:dyDescent="0.2">
      <c r="G110" s="209"/>
    </row>
    <row r="111" spans="1:20" s="372" customFormat="1" ht="51" x14ac:dyDescent="0.2">
      <c r="A111" s="239"/>
      <c r="B111" s="207" t="s">
        <v>99</v>
      </c>
      <c r="C111" s="241" t="s">
        <v>411</v>
      </c>
      <c r="D111" s="368"/>
      <c r="E111" s="369"/>
      <c r="F111" s="14"/>
      <c r="G111" s="370"/>
      <c r="H111" s="371"/>
      <c r="I111" s="371"/>
      <c r="J111" s="371"/>
      <c r="K111" s="371"/>
      <c r="L111" s="371"/>
      <c r="M111" s="371"/>
      <c r="N111" s="371"/>
      <c r="O111" s="371"/>
      <c r="P111" s="371"/>
      <c r="Q111" s="371"/>
      <c r="R111" s="371"/>
      <c r="S111" s="371"/>
      <c r="T111" s="371"/>
    </row>
    <row r="112" spans="1:20" s="372" customFormat="1" ht="38.25" x14ac:dyDescent="0.2">
      <c r="A112" s="239"/>
      <c r="B112" s="207"/>
      <c r="C112" s="241" t="s">
        <v>166</v>
      </c>
      <c r="D112" s="207" t="s">
        <v>85</v>
      </c>
      <c r="E112" s="242">
        <f>1*(E88)</f>
        <v>1</v>
      </c>
      <c r="F112" s="2">
        <v>0</v>
      </c>
      <c r="G112" s="209">
        <f>F112*E112</f>
        <v>0</v>
      </c>
      <c r="H112" s="371"/>
      <c r="I112" s="371"/>
      <c r="J112" s="371"/>
      <c r="K112" s="371"/>
      <c r="L112" s="371"/>
      <c r="M112" s="371"/>
      <c r="N112" s="371"/>
      <c r="O112" s="371"/>
      <c r="P112" s="371"/>
      <c r="Q112" s="371"/>
      <c r="R112" s="371"/>
      <c r="S112" s="371"/>
      <c r="T112" s="371"/>
    </row>
    <row r="113" spans="1:20" s="376" customFormat="1" ht="51" x14ac:dyDescent="0.2">
      <c r="A113" s="373"/>
      <c r="B113" s="207"/>
      <c r="C113" s="241" t="s">
        <v>538</v>
      </c>
      <c r="D113" s="207" t="s">
        <v>85</v>
      </c>
      <c r="E113" s="242">
        <f>0.32*(E222+E221)</f>
        <v>14.24</v>
      </c>
      <c r="F113" s="2">
        <v>0</v>
      </c>
      <c r="G113" s="209">
        <f>F113*E113</f>
        <v>0</v>
      </c>
      <c r="H113" s="374"/>
      <c r="I113" s="375"/>
      <c r="J113" s="374"/>
      <c r="K113" s="374"/>
      <c r="L113" s="374"/>
      <c r="M113" s="374"/>
      <c r="N113" s="374"/>
      <c r="O113" s="374"/>
      <c r="P113" s="374"/>
      <c r="Q113" s="374"/>
      <c r="R113" s="374"/>
      <c r="S113" s="374"/>
      <c r="T113" s="374"/>
    </row>
    <row r="114" spans="1:20" s="380" customFormat="1" ht="51" x14ac:dyDescent="0.2">
      <c r="A114" s="377"/>
      <c r="B114" s="207"/>
      <c r="C114" s="241" t="s">
        <v>326</v>
      </c>
      <c r="D114" s="207" t="s">
        <v>85</v>
      </c>
      <c r="E114" s="242">
        <f>E103+E104-E112-(E113)-E222*0.0375*0.0375*3.14-E214*0.04*0.04*3.14-E116</f>
        <v>49.1578143375</v>
      </c>
      <c r="F114" s="2">
        <v>0</v>
      </c>
      <c r="G114" s="209">
        <f>F114*E114</f>
        <v>0</v>
      </c>
      <c r="H114" s="378"/>
      <c r="I114" s="379"/>
      <c r="J114" s="378"/>
      <c r="K114" s="378"/>
      <c r="L114" s="378"/>
      <c r="M114" s="378"/>
      <c r="N114" s="378"/>
      <c r="O114" s="378"/>
      <c r="P114" s="378"/>
      <c r="Q114" s="378"/>
      <c r="R114" s="378"/>
      <c r="S114" s="378"/>
      <c r="T114" s="378"/>
    </row>
    <row r="115" spans="1:20" s="372" customFormat="1" ht="8.25" customHeight="1" x14ac:dyDescent="0.2">
      <c r="A115" s="239"/>
      <c r="B115" s="207"/>
      <c r="C115" s="241"/>
      <c r="D115" s="207"/>
      <c r="E115" s="242"/>
      <c r="F115" s="4"/>
      <c r="G115" s="209"/>
      <c r="H115" s="371"/>
      <c r="I115" s="371"/>
      <c r="J115" s="371"/>
      <c r="K115" s="371"/>
      <c r="L115" s="371"/>
      <c r="M115" s="371"/>
      <c r="N115" s="371"/>
      <c r="O115" s="371"/>
      <c r="P115" s="371"/>
      <c r="Q115" s="371"/>
      <c r="R115" s="371"/>
      <c r="S115" s="371"/>
      <c r="T115" s="371"/>
    </row>
    <row r="116" spans="1:20" s="376" customFormat="1" ht="51" x14ac:dyDescent="0.2">
      <c r="A116" s="373"/>
      <c r="B116" s="207" t="s">
        <v>261</v>
      </c>
      <c r="C116" s="241" t="s">
        <v>540</v>
      </c>
      <c r="D116" s="207" t="s">
        <v>84</v>
      </c>
      <c r="E116" s="242">
        <f>(E103+E104)*0.25</f>
        <v>21.53</v>
      </c>
      <c r="F116" s="2">
        <v>0</v>
      </c>
      <c r="G116" s="209">
        <f>F116*E116</f>
        <v>0</v>
      </c>
      <c r="H116" s="374"/>
      <c r="I116" s="374"/>
      <c r="J116" s="374"/>
      <c r="K116" s="374"/>
      <c r="L116" s="374"/>
      <c r="M116" s="374"/>
      <c r="N116" s="374"/>
      <c r="O116" s="374"/>
      <c r="P116" s="374"/>
      <c r="Q116" s="374"/>
      <c r="R116" s="374"/>
      <c r="S116" s="374"/>
      <c r="T116" s="374"/>
    </row>
    <row r="117" spans="1:20" s="376" customFormat="1" ht="7.5" customHeight="1" x14ac:dyDescent="0.2">
      <c r="A117" s="373"/>
      <c r="B117" s="207"/>
      <c r="C117" s="241"/>
      <c r="D117" s="207"/>
      <c r="E117" s="242"/>
      <c r="F117" s="4"/>
      <c r="G117" s="209"/>
      <c r="H117" s="374"/>
      <c r="I117" s="374"/>
      <c r="J117" s="374"/>
      <c r="K117" s="374"/>
      <c r="L117" s="374"/>
      <c r="M117" s="374"/>
      <c r="N117" s="374"/>
      <c r="O117" s="374"/>
      <c r="P117" s="374"/>
      <c r="Q117" s="374"/>
      <c r="R117" s="374"/>
      <c r="S117" s="374"/>
      <c r="T117" s="374"/>
    </row>
    <row r="118" spans="1:20" s="372" customFormat="1" ht="89.25" x14ac:dyDescent="0.2">
      <c r="A118" s="239"/>
      <c r="B118" s="207" t="s">
        <v>539</v>
      </c>
      <c r="C118" s="241" t="s">
        <v>412</v>
      </c>
      <c r="D118" s="207" t="s">
        <v>85</v>
      </c>
      <c r="E118" s="242">
        <f>E103+E104-E116</f>
        <v>64.59</v>
      </c>
      <c r="F118" s="2">
        <v>0</v>
      </c>
      <c r="G118" s="209">
        <f>F118*E118</f>
        <v>0</v>
      </c>
      <c r="H118" s="371"/>
      <c r="I118" s="371"/>
      <c r="J118" s="371"/>
      <c r="K118" s="371"/>
      <c r="L118" s="371"/>
      <c r="M118" s="371"/>
      <c r="N118" s="371"/>
      <c r="O118" s="371"/>
      <c r="P118" s="371"/>
      <c r="Q118" s="371"/>
      <c r="R118" s="371"/>
      <c r="S118" s="371"/>
      <c r="T118" s="371"/>
    </row>
    <row r="119" spans="1:20" s="372" customFormat="1" ht="6.75" customHeight="1" x14ac:dyDescent="0.2">
      <c r="A119" s="239"/>
      <c r="B119" s="207"/>
      <c r="C119" s="241"/>
      <c r="D119" s="207"/>
      <c r="E119" s="242"/>
      <c r="F119" s="4"/>
      <c r="G119" s="209"/>
      <c r="H119" s="371"/>
      <c r="I119" s="371"/>
      <c r="J119" s="371"/>
      <c r="K119" s="371"/>
      <c r="L119" s="371"/>
      <c r="M119" s="371"/>
      <c r="N119" s="371"/>
      <c r="O119" s="371"/>
      <c r="P119" s="371"/>
      <c r="Q119" s="371"/>
      <c r="R119" s="371"/>
      <c r="S119" s="371"/>
      <c r="T119" s="371"/>
    </row>
    <row r="120" spans="1:20" ht="51" x14ac:dyDescent="0.2">
      <c r="B120" s="207" t="s">
        <v>103</v>
      </c>
      <c r="C120" s="241" t="s">
        <v>239</v>
      </c>
      <c r="D120" s="207" t="s">
        <v>57</v>
      </c>
      <c r="E120" s="274">
        <f>E222+E214+E221+(E88)*3</f>
        <v>48.4</v>
      </c>
      <c r="F120" s="2">
        <v>0</v>
      </c>
      <c r="G120" s="209">
        <f>F120*E120</f>
        <v>0</v>
      </c>
    </row>
    <row r="121" spans="1:20" x14ac:dyDescent="0.2">
      <c r="E121" s="274"/>
      <c r="F121" s="4"/>
      <c r="G121" s="209"/>
    </row>
    <row r="122" spans="1:20" x14ac:dyDescent="0.2">
      <c r="A122" s="248"/>
      <c r="B122" s="249"/>
      <c r="C122" s="250" t="s">
        <v>105</v>
      </c>
      <c r="D122" s="249"/>
      <c r="E122" s="333"/>
      <c r="F122" s="14"/>
      <c r="G122" s="252"/>
    </row>
    <row r="123" spans="1:20" x14ac:dyDescent="0.2">
      <c r="A123" s="248"/>
      <c r="B123" s="249"/>
      <c r="C123" s="250"/>
      <c r="D123" s="249"/>
      <c r="E123" s="333"/>
      <c r="F123" s="14"/>
      <c r="G123" s="252"/>
    </row>
    <row r="124" spans="1:20" ht="25.5" x14ac:dyDescent="0.2">
      <c r="B124" s="207" t="s">
        <v>107</v>
      </c>
      <c r="C124" s="241" t="s">
        <v>108</v>
      </c>
      <c r="D124" s="207" t="s">
        <v>37</v>
      </c>
      <c r="E124" s="274">
        <f>E237+E238</f>
        <v>6</v>
      </c>
      <c r="F124" s="2">
        <v>0</v>
      </c>
      <c r="G124" s="209">
        <f>F124*E124</f>
        <v>0</v>
      </c>
    </row>
    <row r="125" spans="1:20" ht="6.75" customHeight="1" x14ac:dyDescent="0.2">
      <c r="E125" s="274"/>
      <c r="F125" s="14"/>
      <c r="G125" s="209"/>
    </row>
    <row r="126" spans="1:20" ht="89.25" x14ac:dyDescent="0.2">
      <c r="B126" s="207" t="s">
        <v>240</v>
      </c>
      <c r="C126" s="241" t="s">
        <v>541</v>
      </c>
      <c r="D126" s="207" t="s">
        <v>84</v>
      </c>
      <c r="E126" s="274">
        <f>E85</f>
        <v>86.8</v>
      </c>
      <c r="F126" s="2">
        <v>0</v>
      </c>
      <c r="G126" s="209">
        <f>F126*E126</f>
        <v>0</v>
      </c>
    </row>
    <row r="127" spans="1:20" x14ac:dyDescent="0.2">
      <c r="E127" s="274"/>
      <c r="F127" s="14"/>
      <c r="G127" s="209"/>
    </row>
    <row r="128" spans="1:20" x14ac:dyDescent="0.2">
      <c r="C128" s="250" t="s">
        <v>110</v>
      </c>
      <c r="E128" s="274"/>
      <c r="F128" s="4"/>
      <c r="G128" s="209"/>
    </row>
    <row r="129" spans="1:20" ht="5.25" customHeight="1" x14ac:dyDescent="0.2">
      <c r="E129" s="274"/>
    </row>
    <row r="130" spans="1:20" ht="14.25" x14ac:dyDescent="0.2">
      <c r="B130" s="207" t="s">
        <v>111</v>
      </c>
      <c r="C130" s="241" t="s">
        <v>241</v>
      </c>
      <c r="D130" s="207" t="s">
        <v>84</v>
      </c>
      <c r="E130" s="274">
        <f>E126</f>
        <v>86.8</v>
      </c>
      <c r="F130" s="2">
        <v>0</v>
      </c>
      <c r="G130" s="209">
        <f>F130*E130</f>
        <v>0</v>
      </c>
    </row>
    <row r="131" spans="1:20" ht="6" customHeight="1" x14ac:dyDescent="0.2">
      <c r="E131" s="274"/>
    </row>
    <row r="132" spans="1:20" x14ac:dyDescent="0.2">
      <c r="B132" s="207" t="s">
        <v>260</v>
      </c>
      <c r="C132" s="241" t="s">
        <v>242</v>
      </c>
      <c r="D132" s="207" t="s">
        <v>37</v>
      </c>
      <c r="E132" s="274">
        <v>5</v>
      </c>
      <c r="F132" s="2">
        <v>0</v>
      </c>
      <c r="G132" s="209">
        <f>F132*E132</f>
        <v>0</v>
      </c>
    </row>
    <row r="133" spans="1:20" ht="6.75" customHeight="1" x14ac:dyDescent="0.2">
      <c r="E133" s="274"/>
    </row>
    <row r="134" spans="1:20" x14ac:dyDescent="0.2">
      <c r="B134" s="207" t="s">
        <v>112</v>
      </c>
      <c r="C134" s="241" t="s">
        <v>113</v>
      </c>
      <c r="D134" s="207">
        <v>10</v>
      </c>
      <c r="E134" s="274"/>
      <c r="G134" s="204">
        <f>SUM(G103:G133)*(D134/100)</f>
        <v>0</v>
      </c>
    </row>
    <row r="135" spans="1:20" ht="8.25" customHeight="1" x14ac:dyDescent="0.2">
      <c r="E135" s="274"/>
    </row>
    <row r="136" spans="1:20" ht="13.5" thickBot="1" x14ac:dyDescent="0.25">
      <c r="A136" s="275"/>
      <c r="B136" s="260" t="s">
        <v>77</v>
      </c>
      <c r="C136" s="276" t="s">
        <v>243</v>
      </c>
      <c r="D136" s="290"/>
      <c r="E136" s="304"/>
      <c r="F136" s="19"/>
      <c r="G136" s="278">
        <f>SUM(G97:G134)</f>
        <v>0</v>
      </c>
    </row>
    <row r="137" spans="1:20" ht="13.5" thickTop="1" x14ac:dyDescent="0.2">
      <c r="E137" s="274"/>
    </row>
    <row r="138" spans="1:20" x14ac:dyDescent="0.2">
      <c r="E138" s="274"/>
    </row>
    <row r="139" spans="1:20" x14ac:dyDescent="0.2">
      <c r="E139" s="274"/>
    </row>
    <row r="140" spans="1:20" ht="16.5" x14ac:dyDescent="0.2">
      <c r="B140" s="240" t="s">
        <v>327</v>
      </c>
      <c r="C140" s="240"/>
      <c r="E140" s="274"/>
    </row>
    <row r="141" spans="1:20" ht="42.75" customHeight="1" x14ac:dyDescent="0.2">
      <c r="C141" s="266" t="s">
        <v>244</v>
      </c>
      <c r="D141" s="286"/>
      <c r="E141" s="286"/>
    </row>
    <row r="142" spans="1:20" x14ac:dyDescent="0.2">
      <c r="E142" s="274"/>
    </row>
    <row r="143" spans="1:20" s="268" customFormat="1" ht="17.25" thickBot="1" x14ac:dyDescent="0.3">
      <c r="A143" s="253"/>
      <c r="B143" s="254" t="s">
        <v>114</v>
      </c>
      <c r="C143" s="267" t="s">
        <v>245</v>
      </c>
      <c r="D143" s="254"/>
      <c r="E143" s="381"/>
      <c r="F143" s="16"/>
      <c r="G143" s="257">
        <f>G178</f>
        <v>0</v>
      </c>
      <c r="H143" s="382"/>
      <c r="I143" s="382"/>
      <c r="J143" s="382"/>
      <c r="K143" s="382"/>
      <c r="L143" s="382"/>
      <c r="M143" s="382"/>
      <c r="N143" s="382"/>
      <c r="O143" s="382"/>
      <c r="P143" s="382"/>
      <c r="Q143" s="382"/>
      <c r="R143" s="382"/>
      <c r="S143" s="382"/>
      <c r="T143" s="382"/>
    </row>
    <row r="144" spans="1:20" ht="13.5" thickTop="1" x14ac:dyDescent="0.2">
      <c r="A144" s="265"/>
      <c r="B144" s="241"/>
      <c r="D144" s="296"/>
      <c r="E144" s="296"/>
      <c r="G144" s="207"/>
    </row>
    <row r="145" spans="1:20" x14ac:dyDescent="0.2">
      <c r="A145" s="265"/>
      <c r="B145" s="201"/>
      <c r="C145" s="269" t="s">
        <v>30</v>
      </c>
      <c r="D145" s="270" t="s">
        <v>31</v>
      </c>
      <c r="E145" s="270" t="s">
        <v>32</v>
      </c>
      <c r="F145" s="17" t="s">
        <v>33</v>
      </c>
      <c r="G145" s="298" t="s">
        <v>28</v>
      </c>
    </row>
    <row r="146" spans="1:20" ht="7.5" customHeight="1" x14ac:dyDescent="0.2">
      <c r="E146" s="274"/>
    </row>
    <row r="147" spans="1:20" ht="76.5" x14ac:dyDescent="0.2">
      <c r="A147" s="243"/>
      <c r="B147" s="207" t="s">
        <v>413</v>
      </c>
      <c r="C147" s="241" t="s">
        <v>167</v>
      </c>
      <c r="E147" s="274"/>
    </row>
    <row r="148" spans="1:20" x14ac:dyDescent="0.2">
      <c r="A148" s="243"/>
      <c r="C148" s="241" t="s">
        <v>56</v>
      </c>
      <c r="D148" s="207" t="s">
        <v>57</v>
      </c>
      <c r="E148" s="274">
        <f>E214</f>
        <v>0.9</v>
      </c>
      <c r="F148" s="2">
        <v>0</v>
      </c>
      <c r="G148" s="209">
        <f>F148*E148</f>
        <v>0</v>
      </c>
    </row>
    <row r="149" spans="1:20" ht="6.75" customHeight="1" x14ac:dyDescent="0.2">
      <c r="A149" s="243"/>
      <c r="E149" s="274"/>
    </row>
    <row r="150" spans="1:20" ht="38.25" x14ac:dyDescent="0.2">
      <c r="A150" s="243"/>
      <c r="B150" s="207" t="s">
        <v>186</v>
      </c>
      <c r="C150" s="241" t="s">
        <v>246</v>
      </c>
      <c r="E150" s="274"/>
    </row>
    <row r="151" spans="1:20" ht="20.25" customHeight="1" x14ac:dyDescent="0.2">
      <c r="A151" s="243"/>
      <c r="C151" s="241" t="s">
        <v>526</v>
      </c>
      <c r="D151" s="207" t="s">
        <v>57</v>
      </c>
      <c r="E151" s="274">
        <f>E222+E221</f>
        <v>44.5</v>
      </c>
      <c r="F151" s="2">
        <v>0</v>
      </c>
      <c r="G151" s="209">
        <f>F151*E151</f>
        <v>0</v>
      </c>
    </row>
    <row r="152" spans="1:20" ht="6.75" customHeight="1" x14ac:dyDescent="0.2">
      <c r="A152" s="243"/>
      <c r="E152" s="274"/>
    </row>
    <row r="153" spans="1:20" ht="38.25" x14ac:dyDescent="0.2">
      <c r="A153" s="243"/>
      <c r="B153" s="207" t="s">
        <v>247</v>
      </c>
      <c r="C153" s="241" t="s">
        <v>414</v>
      </c>
      <c r="E153" s="274"/>
    </row>
    <row r="154" spans="1:20" x14ac:dyDescent="0.2">
      <c r="A154" s="243"/>
      <c r="C154" s="241" t="s">
        <v>250</v>
      </c>
      <c r="D154" s="207" t="s">
        <v>57</v>
      </c>
      <c r="E154" s="274">
        <f>E220</f>
        <v>94</v>
      </c>
      <c r="F154" s="2">
        <v>0</v>
      </c>
      <c r="G154" s="209">
        <f>F154*E154</f>
        <v>0</v>
      </c>
    </row>
    <row r="155" spans="1:20" ht="7.5" customHeight="1" x14ac:dyDescent="0.2">
      <c r="A155" s="243"/>
      <c r="E155" s="274"/>
    </row>
    <row r="156" spans="1:20" ht="38.25" x14ac:dyDescent="0.2">
      <c r="A156" s="243"/>
      <c r="B156" s="207" t="s">
        <v>527</v>
      </c>
      <c r="C156" s="241" t="s">
        <v>119</v>
      </c>
      <c r="E156" s="274"/>
    </row>
    <row r="157" spans="1:20" x14ac:dyDescent="0.2">
      <c r="A157" s="243"/>
      <c r="C157" s="241" t="s">
        <v>120</v>
      </c>
      <c r="D157" s="207" t="s">
        <v>37</v>
      </c>
      <c r="E157" s="274">
        <f>E225+E228+E231</f>
        <v>4</v>
      </c>
      <c r="F157" s="2">
        <v>0</v>
      </c>
      <c r="G157" s="209">
        <f>F157*E157</f>
        <v>0</v>
      </c>
    </row>
    <row r="158" spans="1:20" ht="8.25" customHeight="1" x14ac:dyDescent="0.2">
      <c r="A158" s="243"/>
      <c r="E158" s="274"/>
    </row>
    <row r="159" spans="1:20" ht="38.25" x14ac:dyDescent="0.2">
      <c r="A159" s="265"/>
      <c r="B159" s="207" t="s">
        <v>122</v>
      </c>
      <c r="C159" s="241" t="s">
        <v>185</v>
      </c>
      <c r="D159" s="241"/>
      <c r="E159" s="297"/>
      <c r="F159" s="102"/>
      <c r="G159" s="301"/>
      <c r="H159" s="243"/>
      <c r="I159" s="243"/>
      <c r="J159" s="243"/>
      <c r="K159" s="243"/>
      <c r="L159" s="243"/>
      <c r="M159" s="243"/>
      <c r="N159" s="243"/>
      <c r="O159" s="243"/>
      <c r="P159" s="243"/>
      <c r="Q159" s="243"/>
      <c r="R159" s="243"/>
      <c r="S159" s="243"/>
      <c r="T159" s="243"/>
    </row>
    <row r="160" spans="1:20" x14ac:dyDescent="0.2">
      <c r="A160" s="265"/>
      <c r="B160" s="201"/>
      <c r="C160" s="241" t="s">
        <v>182</v>
      </c>
      <c r="D160" s="207" t="s">
        <v>37</v>
      </c>
      <c r="E160" s="302">
        <f>E225</f>
        <v>1</v>
      </c>
      <c r="F160" s="4">
        <v>0</v>
      </c>
      <c r="G160" s="209">
        <f>F160*E160</f>
        <v>0</v>
      </c>
      <c r="H160" s="243"/>
      <c r="I160" s="243"/>
      <c r="J160" s="243"/>
      <c r="K160" s="243"/>
      <c r="L160" s="243"/>
      <c r="M160" s="243"/>
      <c r="N160" s="243"/>
      <c r="O160" s="243"/>
      <c r="P160" s="243"/>
      <c r="Q160" s="243"/>
      <c r="R160" s="243"/>
      <c r="S160" s="243"/>
      <c r="T160" s="243"/>
    </row>
    <row r="161" spans="1:20" ht="8.25" customHeight="1" x14ac:dyDescent="0.2">
      <c r="A161" s="265"/>
      <c r="B161" s="201"/>
      <c r="F161" s="4"/>
      <c r="G161" s="207"/>
      <c r="H161" s="243"/>
      <c r="I161" s="243"/>
      <c r="J161" s="243"/>
      <c r="K161" s="243"/>
      <c r="L161" s="243"/>
      <c r="M161" s="243"/>
      <c r="N161" s="243"/>
      <c r="O161" s="243"/>
      <c r="P161" s="243"/>
      <c r="Q161" s="243"/>
      <c r="R161" s="243"/>
      <c r="S161" s="243"/>
      <c r="T161" s="243"/>
    </row>
    <row r="162" spans="1:20" ht="25.5" x14ac:dyDescent="0.2">
      <c r="A162" s="265"/>
      <c r="B162" s="207" t="s">
        <v>183</v>
      </c>
      <c r="C162" s="241" t="s">
        <v>184</v>
      </c>
      <c r="D162" s="241"/>
      <c r="E162" s="296"/>
      <c r="F162" s="4"/>
      <c r="G162" s="207"/>
      <c r="H162" s="243"/>
      <c r="I162" s="243"/>
      <c r="J162" s="243"/>
      <c r="K162" s="243"/>
      <c r="L162" s="243"/>
      <c r="M162" s="243"/>
      <c r="N162" s="243"/>
      <c r="O162" s="243"/>
      <c r="P162" s="243"/>
      <c r="Q162" s="243"/>
      <c r="R162" s="243"/>
      <c r="S162" s="243"/>
      <c r="T162" s="243"/>
    </row>
    <row r="163" spans="1:20" x14ac:dyDescent="0.2">
      <c r="A163" s="265"/>
      <c r="B163" s="201"/>
      <c r="C163" s="241" t="s">
        <v>204</v>
      </c>
      <c r="D163" s="207" t="s">
        <v>37</v>
      </c>
      <c r="E163" s="302">
        <f>+E228+E231</f>
        <v>3</v>
      </c>
      <c r="F163" s="4">
        <v>0</v>
      </c>
      <c r="G163" s="209">
        <f>F163*E163</f>
        <v>0</v>
      </c>
      <c r="H163" s="243"/>
      <c r="I163" s="243"/>
      <c r="J163" s="243"/>
      <c r="K163" s="243"/>
      <c r="L163" s="243"/>
      <c r="M163" s="243"/>
      <c r="N163" s="243"/>
      <c r="O163" s="243"/>
      <c r="P163" s="243"/>
      <c r="Q163" s="243"/>
      <c r="R163" s="243"/>
      <c r="S163" s="243"/>
      <c r="T163" s="243"/>
    </row>
    <row r="164" spans="1:20" ht="9" customHeight="1" x14ac:dyDescent="0.2">
      <c r="A164" s="265"/>
      <c r="B164" s="201"/>
      <c r="E164" s="207"/>
      <c r="F164" s="4"/>
      <c r="G164" s="207"/>
      <c r="H164" s="243"/>
      <c r="I164" s="243"/>
      <c r="J164" s="243"/>
      <c r="K164" s="243"/>
      <c r="L164" s="243"/>
      <c r="M164" s="243"/>
      <c r="N164" s="243"/>
      <c r="O164" s="243"/>
      <c r="P164" s="243"/>
      <c r="Q164" s="243"/>
      <c r="R164" s="243"/>
      <c r="S164" s="243"/>
      <c r="T164" s="243"/>
    </row>
    <row r="165" spans="1:20" ht="63.75" x14ac:dyDescent="0.2">
      <c r="A165" s="243"/>
      <c r="B165" s="207" t="s">
        <v>249</v>
      </c>
      <c r="C165" s="241" t="s">
        <v>562</v>
      </c>
      <c r="E165" s="274"/>
    </row>
    <row r="166" spans="1:20" x14ac:dyDescent="0.2">
      <c r="A166" s="243"/>
      <c r="C166" s="241" t="s">
        <v>250</v>
      </c>
      <c r="D166" s="207" t="s">
        <v>37</v>
      </c>
      <c r="E166" s="274">
        <f>E237+E238</f>
        <v>6</v>
      </c>
      <c r="F166" s="2">
        <v>0</v>
      </c>
      <c r="G166" s="209">
        <f>F166*E166</f>
        <v>0</v>
      </c>
    </row>
    <row r="167" spans="1:20" ht="8.25" customHeight="1" x14ac:dyDescent="0.2">
      <c r="A167" s="243"/>
      <c r="E167" s="274"/>
    </row>
    <row r="168" spans="1:20" ht="38.25" x14ac:dyDescent="0.2">
      <c r="B168" s="207" t="s">
        <v>336</v>
      </c>
      <c r="C168" s="241" t="s">
        <v>528</v>
      </c>
      <c r="D168" s="207" t="s">
        <v>37</v>
      </c>
      <c r="E168" s="274">
        <v>1</v>
      </c>
      <c r="F168" s="2">
        <v>0</v>
      </c>
      <c r="G168" s="209">
        <f>F168*E168</f>
        <v>0</v>
      </c>
    </row>
    <row r="169" spans="1:20" ht="5.25" customHeight="1" x14ac:dyDescent="0.2">
      <c r="E169" s="274"/>
    </row>
    <row r="170" spans="1:20" ht="63.75" x14ac:dyDescent="0.2">
      <c r="B170" s="207" t="s">
        <v>325</v>
      </c>
      <c r="C170" s="241" t="s">
        <v>530</v>
      </c>
      <c r="D170" s="207" t="s">
        <v>37</v>
      </c>
      <c r="E170" s="274">
        <v>5</v>
      </c>
      <c r="F170" s="2">
        <v>0</v>
      </c>
      <c r="G170" s="209">
        <f>F170*E170</f>
        <v>0</v>
      </c>
    </row>
    <row r="171" spans="1:20" ht="7.5" customHeight="1" x14ac:dyDescent="0.2">
      <c r="E171" s="274"/>
    </row>
    <row r="172" spans="1:20" ht="38.25" x14ac:dyDescent="0.2">
      <c r="A172" s="243"/>
      <c r="B172" s="207" t="s">
        <v>252</v>
      </c>
      <c r="C172" s="241" t="s">
        <v>253</v>
      </c>
      <c r="D172" s="207" t="s">
        <v>37</v>
      </c>
      <c r="E172" s="274">
        <f>7</f>
        <v>7</v>
      </c>
      <c r="F172" s="2">
        <v>0</v>
      </c>
      <c r="G172" s="209">
        <f>F172*E172</f>
        <v>0</v>
      </c>
    </row>
    <row r="173" spans="1:20" ht="6.75" customHeight="1" x14ac:dyDescent="0.2">
      <c r="A173" s="243"/>
      <c r="E173" s="274"/>
    </row>
    <row r="174" spans="1:20" ht="38.25" x14ac:dyDescent="0.2">
      <c r="A174" s="243"/>
      <c r="B174" s="207" t="s">
        <v>254</v>
      </c>
      <c r="C174" s="241" t="s">
        <v>255</v>
      </c>
      <c r="D174" s="207" t="s">
        <v>37</v>
      </c>
      <c r="E174" s="274">
        <f>E172</f>
        <v>7</v>
      </c>
      <c r="F174" s="2">
        <v>0</v>
      </c>
      <c r="G174" s="209">
        <f>F174*E174</f>
        <v>0</v>
      </c>
    </row>
    <row r="175" spans="1:20" ht="6.75" customHeight="1" x14ac:dyDescent="0.2">
      <c r="A175" s="243"/>
      <c r="E175" s="274"/>
    </row>
    <row r="176" spans="1:20" x14ac:dyDescent="0.2">
      <c r="B176" s="207" t="s">
        <v>139</v>
      </c>
      <c r="C176" s="241" t="s">
        <v>140</v>
      </c>
      <c r="D176" s="207">
        <v>10</v>
      </c>
      <c r="E176" s="177"/>
      <c r="F176" s="2"/>
      <c r="G176" s="204">
        <f>SUM(G147:G175)*(D176/100)</f>
        <v>0</v>
      </c>
    </row>
    <row r="177" spans="1:20" ht="5.25" customHeight="1" x14ac:dyDescent="0.2">
      <c r="C177" s="303"/>
      <c r="E177" s="177"/>
      <c r="F177" s="89"/>
      <c r="G177" s="282"/>
    </row>
    <row r="178" spans="1:20" ht="13.5" thickBot="1" x14ac:dyDescent="0.25">
      <c r="A178" s="275"/>
      <c r="B178" s="260" t="s">
        <v>114</v>
      </c>
      <c r="C178" s="276" t="s">
        <v>256</v>
      </c>
      <c r="D178" s="290" t="s">
        <v>75</v>
      </c>
      <c r="E178" s="383"/>
      <c r="F178" s="22"/>
      <c r="G178" s="278">
        <f>SUM(G147:G177)</f>
        <v>0</v>
      </c>
    </row>
    <row r="179" spans="1:20" ht="13.5" thickTop="1" x14ac:dyDescent="0.2">
      <c r="E179" s="274"/>
    </row>
    <row r="180" spans="1:20" x14ac:dyDescent="0.2">
      <c r="E180" s="274"/>
    </row>
    <row r="181" spans="1:20" x14ac:dyDescent="0.2">
      <c r="E181" s="274"/>
    </row>
    <row r="182" spans="1:20" s="247" customFormat="1" ht="16.5" x14ac:dyDescent="0.25">
      <c r="A182" s="244"/>
      <c r="B182" s="240" t="s">
        <v>321</v>
      </c>
      <c r="C182" s="287"/>
      <c r="D182" s="287"/>
      <c r="E182" s="287"/>
      <c r="F182" s="90"/>
      <c r="G182" s="306"/>
      <c r="H182" s="344"/>
      <c r="I182" s="344"/>
      <c r="J182" s="344"/>
      <c r="K182" s="344"/>
      <c r="L182" s="344"/>
      <c r="M182" s="344"/>
      <c r="N182" s="344"/>
      <c r="O182" s="344"/>
      <c r="P182" s="344"/>
      <c r="Q182" s="344"/>
      <c r="R182" s="344"/>
      <c r="S182" s="344"/>
      <c r="T182" s="344"/>
    </row>
    <row r="183" spans="1:20" ht="16.5" x14ac:dyDescent="0.2">
      <c r="C183" s="240" t="s">
        <v>434</v>
      </c>
      <c r="E183" s="274"/>
    </row>
    <row r="184" spans="1:20" ht="8.25" customHeight="1" x14ac:dyDescent="0.2">
      <c r="C184" s="240"/>
      <c r="E184" s="274"/>
    </row>
    <row r="185" spans="1:20" x14ac:dyDescent="0.2">
      <c r="B185" s="162" t="s">
        <v>415</v>
      </c>
      <c r="C185" s="162"/>
      <c r="D185" s="162"/>
      <c r="E185" s="307"/>
      <c r="F185" s="89"/>
      <c r="G185" s="282"/>
    </row>
    <row r="186" spans="1:20" x14ac:dyDescent="0.2">
      <c r="B186" s="162"/>
      <c r="C186" s="162"/>
      <c r="D186" s="162"/>
      <c r="E186" s="307"/>
      <c r="F186" s="89"/>
      <c r="G186" s="282"/>
    </row>
    <row r="187" spans="1:20" x14ac:dyDescent="0.2">
      <c r="B187" s="162"/>
      <c r="C187" s="162"/>
      <c r="D187" s="162"/>
      <c r="E187" s="307"/>
      <c r="F187" s="89"/>
      <c r="G187" s="282"/>
    </row>
    <row r="188" spans="1:20" x14ac:dyDescent="0.2">
      <c r="B188" s="162"/>
      <c r="C188" s="162"/>
      <c r="D188" s="162"/>
      <c r="E188" s="307"/>
      <c r="F188" s="89"/>
      <c r="G188" s="282"/>
    </row>
    <row r="189" spans="1:20" x14ac:dyDescent="0.2">
      <c r="B189" s="162"/>
      <c r="C189" s="162"/>
      <c r="D189" s="162"/>
      <c r="E189" s="307"/>
      <c r="F189" s="89"/>
      <c r="G189" s="282"/>
    </row>
    <row r="190" spans="1:20" x14ac:dyDescent="0.2">
      <c r="B190" s="162"/>
      <c r="C190" s="162"/>
      <c r="D190" s="162"/>
      <c r="E190" s="307"/>
      <c r="F190" s="89"/>
      <c r="G190" s="282"/>
    </row>
    <row r="191" spans="1:20" x14ac:dyDescent="0.2">
      <c r="B191" s="162"/>
      <c r="C191" s="162"/>
      <c r="D191" s="162"/>
      <c r="E191" s="307"/>
      <c r="F191" s="89"/>
      <c r="G191" s="282"/>
    </row>
    <row r="192" spans="1:20" x14ac:dyDescent="0.2">
      <c r="B192" s="162"/>
      <c r="C192" s="162"/>
      <c r="D192" s="162"/>
      <c r="E192" s="307"/>
      <c r="F192" s="89"/>
      <c r="G192" s="282"/>
    </row>
    <row r="193" spans="1:20" x14ac:dyDescent="0.2">
      <c r="B193" s="162"/>
      <c r="C193" s="162"/>
      <c r="D193" s="162"/>
      <c r="E193" s="307"/>
      <c r="F193" s="89"/>
      <c r="G193" s="282"/>
    </row>
    <row r="194" spans="1:20" x14ac:dyDescent="0.2">
      <c r="B194" s="162"/>
      <c r="C194" s="162"/>
      <c r="D194" s="162"/>
      <c r="E194" s="307"/>
      <c r="F194" s="89"/>
      <c r="G194" s="282"/>
    </row>
    <row r="195" spans="1:20" x14ac:dyDescent="0.2">
      <c r="B195" s="162"/>
      <c r="C195" s="162"/>
      <c r="D195" s="162"/>
      <c r="E195" s="307"/>
      <c r="F195" s="89"/>
      <c r="G195" s="282"/>
    </row>
    <row r="196" spans="1:20" x14ac:dyDescent="0.2">
      <c r="B196" s="162"/>
      <c r="C196" s="162"/>
      <c r="D196" s="162"/>
      <c r="E196" s="307"/>
      <c r="F196" s="89"/>
      <c r="G196" s="282"/>
    </row>
    <row r="197" spans="1:20" x14ac:dyDescent="0.2">
      <c r="B197" s="162"/>
      <c r="C197" s="162"/>
      <c r="D197" s="162"/>
      <c r="E197" s="307"/>
      <c r="F197" s="89"/>
      <c r="G197" s="282"/>
    </row>
    <row r="198" spans="1:20" x14ac:dyDescent="0.2">
      <c r="B198" s="162"/>
      <c r="C198" s="162"/>
      <c r="D198" s="162"/>
      <c r="E198" s="307"/>
      <c r="F198" s="89"/>
      <c r="G198" s="282"/>
    </row>
    <row r="199" spans="1:20" x14ac:dyDescent="0.2">
      <c r="A199" s="243"/>
      <c r="B199" s="162"/>
      <c r="C199" s="162"/>
      <c r="D199" s="162"/>
      <c r="E199" s="307"/>
      <c r="F199" s="89"/>
      <c r="G199" s="282"/>
    </row>
    <row r="200" spans="1:20" x14ac:dyDescent="0.2">
      <c r="A200" s="243"/>
      <c r="B200" s="162"/>
      <c r="C200" s="162"/>
      <c r="D200" s="162"/>
      <c r="E200" s="307"/>
      <c r="F200" s="89"/>
      <c r="G200" s="282"/>
    </row>
    <row r="201" spans="1:20" x14ac:dyDescent="0.2">
      <c r="A201" s="243"/>
      <c r="B201" s="162"/>
      <c r="C201" s="162"/>
      <c r="D201" s="162"/>
      <c r="E201" s="307"/>
      <c r="F201" s="89"/>
      <c r="G201" s="282"/>
    </row>
    <row r="202" spans="1:20" x14ac:dyDescent="0.2">
      <c r="A202" s="243"/>
      <c r="B202" s="162"/>
      <c r="C202" s="162"/>
      <c r="D202" s="162"/>
      <c r="E202" s="307"/>
      <c r="F202" s="89"/>
      <c r="G202" s="282"/>
    </row>
    <row r="203" spans="1:20" x14ac:dyDescent="0.2">
      <c r="A203" s="243"/>
      <c r="B203" s="162"/>
      <c r="C203" s="162"/>
      <c r="D203" s="162"/>
      <c r="E203" s="307"/>
      <c r="F203" s="89"/>
      <c r="G203" s="282"/>
    </row>
    <row r="204" spans="1:20" x14ac:dyDescent="0.2">
      <c r="A204" s="243"/>
      <c r="B204" s="162"/>
      <c r="C204" s="162"/>
      <c r="D204" s="162"/>
      <c r="E204" s="307"/>
      <c r="F204" s="89"/>
      <c r="G204" s="282"/>
    </row>
    <row r="205" spans="1:20" ht="60" customHeight="1" x14ac:dyDescent="0.2">
      <c r="A205" s="243"/>
      <c r="B205" s="162"/>
      <c r="C205" s="162"/>
      <c r="D205" s="162"/>
      <c r="E205" s="307"/>
      <c r="F205" s="89"/>
      <c r="G205" s="282"/>
    </row>
    <row r="206" spans="1:20" s="310" customFormat="1" x14ac:dyDescent="0.2">
      <c r="A206" s="291"/>
      <c r="B206" s="292"/>
      <c r="C206" s="308"/>
      <c r="D206" s="308"/>
      <c r="E206" s="384"/>
      <c r="F206" s="91"/>
      <c r="G206" s="309" t="s">
        <v>28</v>
      </c>
      <c r="H206" s="385"/>
      <c r="I206" s="385"/>
      <c r="J206" s="385"/>
      <c r="K206" s="385"/>
      <c r="L206" s="385"/>
      <c r="M206" s="385"/>
      <c r="N206" s="385"/>
      <c r="O206" s="385"/>
      <c r="P206" s="385"/>
      <c r="Q206" s="385"/>
      <c r="R206" s="385"/>
      <c r="S206" s="385"/>
      <c r="T206" s="385"/>
    </row>
    <row r="207" spans="1:20" s="311" customFormat="1" ht="26.25" thickBot="1" x14ac:dyDescent="0.25">
      <c r="B207" s="260" t="s">
        <v>53</v>
      </c>
      <c r="C207" s="276" t="s">
        <v>524</v>
      </c>
      <c r="D207" s="260"/>
      <c r="E207" s="383"/>
      <c r="F207" s="22"/>
      <c r="G207" s="278">
        <f>G249</f>
        <v>0</v>
      </c>
      <c r="H207" s="386"/>
      <c r="I207" s="386"/>
      <c r="J207" s="386"/>
      <c r="K207" s="386"/>
      <c r="L207" s="386"/>
      <c r="M207" s="386"/>
      <c r="N207" s="386"/>
      <c r="O207" s="386"/>
      <c r="P207" s="386"/>
      <c r="Q207" s="386"/>
      <c r="R207" s="386"/>
      <c r="S207" s="386"/>
      <c r="T207" s="386"/>
    </row>
    <row r="208" spans="1:20" ht="13.5" thickTop="1" x14ac:dyDescent="0.2">
      <c r="C208" s="303"/>
      <c r="E208" s="177"/>
      <c r="F208" s="89"/>
      <c r="G208" s="282"/>
    </row>
    <row r="209" spans="1:20" x14ac:dyDescent="0.2">
      <c r="C209" s="362" t="s">
        <v>30</v>
      </c>
      <c r="D209" s="270" t="s">
        <v>31</v>
      </c>
      <c r="E209" s="363" t="s">
        <v>32</v>
      </c>
      <c r="F209" s="23" t="s">
        <v>33</v>
      </c>
      <c r="G209" s="364" t="s">
        <v>28</v>
      </c>
    </row>
    <row r="210" spans="1:20" ht="8.25" customHeight="1" x14ac:dyDescent="0.2">
      <c r="C210" s="387"/>
      <c r="D210" s="249"/>
      <c r="E210" s="388"/>
      <c r="F210" s="98"/>
      <c r="G210" s="389"/>
    </row>
    <row r="211" spans="1:20" s="392" customFormat="1" x14ac:dyDescent="0.2">
      <c r="A211" s="248"/>
      <c r="B211" s="249" t="s">
        <v>53</v>
      </c>
      <c r="C211" s="390" t="s">
        <v>264</v>
      </c>
      <c r="D211" s="249"/>
      <c r="E211" s="388"/>
      <c r="F211" s="94"/>
      <c r="G211" s="391"/>
      <c r="H211" s="382"/>
      <c r="I211" s="382"/>
      <c r="J211" s="382"/>
      <c r="K211" s="382"/>
      <c r="L211" s="382"/>
      <c r="M211" s="382"/>
      <c r="N211" s="382"/>
      <c r="O211" s="382"/>
      <c r="P211" s="382"/>
      <c r="Q211" s="382"/>
      <c r="R211" s="382"/>
      <c r="S211" s="382"/>
      <c r="T211" s="382"/>
    </row>
    <row r="212" spans="1:20" s="392" customFormat="1" ht="5.25" customHeight="1" x14ac:dyDescent="0.2">
      <c r="A212" s="248"/>
      <c r="B212" s="249"/>
      <c r="C212" s="390"/>
      <c r="D212" s="249"/>
      <c r="E212" s="388"/>
      <c r="F212" s="94"/>
      <c r="G212" s="391"/>
      <c r="H212" s="382"/>
      <c r="I212" s="382"/>
      <c r="J212" s="382"/>
      <c r="K212" s="382"/>
      <c r="L212" s="382"/>
      <c r="M212" s="382"/>
      <c r="N212" s="382"/>
      <c r="O212" s="382"/>
      <c r="P212" s="382"/>
      <c r="Q212" s="382"/>
      <c r="R212" s="382"/>
      <c r="S212" s="382"/>
      <c r="T212" s="382"/>
    </row>
    <row r="213" spans="1:20" ht="70.5" customHeight="1" x14ac:dyDescent="0.2">
      <c r="B213" s="318" t="s">
        <v>54</v>
      </c>
      <c r="C213" s="343" t="s">
        <v>416</v>
      </c>
      <c r="D213" s="343"/>
      <c r="E213" s="393"/>
      <c r="F213" s="100"/>
      <c r="G213" s="282"/>
      <c r="H213" s="243"/>
      <c r="I213" s="243"/>
      <c r="J213" s="243"/>
      <c r="K213" s="243"/>
      <c r="L213" s="243"/>
      <c r="M213" s="243"/>
      <c r="N213" s="243"/>
      <c r="O213" s="243"/>
      <c r="P213" s="243"/>
      <c r="Q213" s="243"/>
      <c r="R213" s="243"/>
      <c r="S213" s="243"/>
      <c r="T213" s="243"/>
    </row>
    <row r="214" spans="1:20" x14ac:dyDescent="0.2">
      <c r="C214" s="319" t="s">
        <v>56</v>
      </c>
      <c r="D214" s="320" t="s">
        <v>57</v>
      </c>
      <c r="E214" s="321">
        <v>0.9</v>
      </c>
      <c r="F214" s="101"/>
      <c r="G214" s="322"/>
      <c r="H214" s="243"/>
      <c r="I214" s="243"/>
      <c r="J214" s="243"/>
      <c r="K214" s="243"/>
      <c r="L214" s="243"/>
      <c r="M214" s="243"/>
      <c r="N214" s="243"/>
      <c r="O214" s="243"/>
      <c r="P214" s="243"/>
      <c r="Q214" s="243"/>
      <c r="R214" s="243"/>
      <c r="S214" s="243"/>
      <c r="T214" s="243"/>
    </row>
    <row r="215" spans="1:20" x14ac:dyDescent="0.2">
      <c r="C215" s="323"/>
      <c r="D215" s="167" t="s">
        <v>58</v>
      </c>
      <c r="E215" s="242">
        <f>(E214*1.02)/6</f>
        <v>0.153</v>
      </c>
      <c r="F215" s="100"/>
      <c r="G215" s="282"/>
      <c r="H215" s="243"/>
      <c r="I215" s="243"/>
      <c r="J215" s="243"/>
      <c r="K215" s="243"/>
      <c r="L215" s="243"/>
      <c r="M215" s="243"/>
      <c r="N215" s="243"/>
      <c r="O215" s="243"/>
      <c r="P215" s="243"/>
      <c r="Q215" s="243"/>
      <c r="R215" s="243"/>
      <c r="S215" s="243"/>
      <c r="T215" s="243"/>
    </row>
    <row r="216" spans="1:20" x14ac:dyDescent="0.2">
      <c r="C216" s="323"/>
      <c r="D216" s="207" t="s">
        <v>37</v>
      </c>
      <c r="E216" s="324">
        <v>1</v>
      </c>
      <c r="F216" s="100"/>
      <c r="G216" s="282"/>
      <c r="H216" s="243"/>
      <c r="I216" s="243"/>
      <c r="J216" s="243"/>
      <c r="K216" s="243"/>
      <c r="L216" s="243"/>
      <c r="M216" s="243"/>
      <c r="N216" s="243"/>
      <c r="O216" s="243"/>
      <c r="P216" s="243"/>
      <c r="Q216" s="243"/>
      <c r="R216" s="243"/>
      <c r="S216" s="243"/>
      <c r="T216" s="243"/>
    </row>
    <row r="217" spans="1:20" ht="31.5" customHeight="1" x14ac:dyDescent="0.2">
      <c r="C217" s="326" t="s">
        <v>567</v>
      </c>
      <c r="D217" s="325" t="s">
        <v>57</v>
      </c>
      <c r="E217" s="327">
        <f>+E214</f>
        <v>0.9</v>
      </c>
      <c r="F217" s="87">
        <v>0</v>
      </c>
      <c r="G217" s="328">
        <f>F217*E217</f>
        <v>0</v>
      </c>
      <c r="H217" s="243"/>
      <c r="I217" s="243"/>
      <c r="J217" s="243"/>
      <c r="K217" s="243"/>
      <c r="L217" s="243"/>
      <c r="M217" s="243"/>
      <c r="N217" s="243"/>
      <c r="O217" s="243"/>
      <c r="P217" s="243"/>
      <c r="Q217" s="243"/>
      <c r="R217" s="243"/>
      <c r="S217" s="243"/>
      <c r="T217" s="243"/>
    </row>
    <row r="218" spans="1:20" ht="9" customHeight="1" x14ac:dyDescent="0.2">
      <c r="E218" s="324"/>
      <c r="F218" s="100"/>
      <c r="H218" s="243"/>
      <c r="I218" s="243"/>
      <c r="J218" s="243"/>
      <c r="K218" s="243"/>
      <c r="L218" s="243"/>
      <c r="M218" s="243"/>
      <c r="N218" s="243"/>
      <c r="O218" s="243"/>
      <c r="P218" s="243"/>
      <c r="Q218" s="243"/>
      <c r="R218" s="243"/>
      <c r="S218" s="243"/>
      <c r="T218" s="243"/>
    </row>
    <row r="219" spans="1:20" ht="32.25" customHeight="1" x14ac:dyDescent="0.2">
      <c r="B219" s="207" t="s">
        <v>191</v>
      </c>
      <c r="C219" s="208" t="s">
        <v>517</v>
      </c>
      <c r="D219" s="208"/>
      <c r="E219" s="201"/>
      <c r="F219" s="89"/>
      <c r="G219" s="282"/>
    </row>
    <row r="220" spans="1:20" x14ac:dyDescent="0.2">
      <c r="B220" s="208"/>
      <c r="C220" s="208" t="s">
        <v>518</v>
      </c>
      <c r="D220" s="207" t="s">
        <v>57</v>
      </c>
      <c r="E220" s="177">
        <v>94</v>
      </c>
      <c r="F220" s="2">
        <v>0</v>
      </c>
      <c r="G220" s="209">
        <f>F220*E220</f>
        <v>0</v>
      </c>
      <c r="J220" s="351"/>
    </row>
    <row r="221" spans="1:20" ht="25.5" x14ac:dyDescent="0.2">
      <c r="B221" s="208"/>
      <c r="C221" s="208" t="s">
        <v>520</v>
      </c>
      <c r="D221" s="207" t="s">
        <v>57</v>
      </c>
      <c r="E221" s="177">
        <v>2</v>
      </c>
      <c r="F221" s="2">
        <v>0</v>
      </c>
      <c r="G221" s="209">
        <f>F221*E221</f>
        <v>0</v>
      </c>
    </row>
    <row r="222" spans="1:20" ht="25.5" x14ac:dyDescent="0.2">
      <c r="B222" s="208"/>
      <c r="C222" s="208" t="s">
        <v>521</v>
      </c>
      <c r="D222" s="207" t="s">
        <v>57</v>
      </c>
      <c r="E222" s="177">
        <f>(E220-9)/2</f>
        <v>42.5</v>
      </c>
      <c r="F222" s="2">
        <v>0</v>
      </c>
      <c r="G222" s="209">
        <f>F222*E222</f>
        <v>0</v>
      </c>
    </row>
    <row r="223" spans="1:20" x14ac:dyDescent="0.2">
      <c r="B223" s="296"/>
      <c r="C223" s="208"/>
      <c r="D223" s="208"/>
      <c r="E223" s="177"/>
      <c r="F223" s="89"/>
      <c r="G223" s="282"/>
    </row>
    <row r="224" spans="1:20" x14ac:dyDescent="0.2">
      <c r="B224" s="318" t="s">
        <v>60</v>
      </c>
      <c r="C224" s="208" t="s">
        <v>417</v>
      </c>
      <c r="D224" s="208"/>
      <c r="E224" s="324"/>
      <c r="F224" s="100"/>
      <c r="G224" s="282"/>
      <c r="H224" s="243"/>
      <c r="I224" s="243"/>
      <c r="J224" s="243"/>
      <c r="K224" s="243"/>
      <c r="L224" s="243"/>
      <c r="M224" s="243"/>
      <c r="N224" s="243"/>
      <c r="O224" s="243"/>
      <c r="P224" s="243"/>
      <c r="Q224" s="243"/>
      <c r="R224" s="243"/>
      <c r="S224" s="243"/>
      <c r="T224" s="243"/>
    </row>
    <row r="225" spans="2:20" x14ac:dyDescent="0.2">
      <c r="C225" s="303" t="s">
        <v>438</v>
      </c>
      <c r="D225" s="207" t="s">
        <v>37</v>
      </c>
      <c r="E225" s="324">
        <v>1</v>
      </c>
      <c r="F225" s="2">
        <v>0</v>
      </c>
      <c r="G225" s="209">
        <f t="shared" ref="G225" si="0">F225*E225</f>
        <v>0</v>
      </c>
      <c r="H225" s="243"/>
      <c r="I225" s="394"/>
      <c r="J225" s="394"/>
      <c r="K225" s="243"/>
      <c r="L225" s="243"/>
      <c r="M225" s="243"/>
      <c r="N225" s="243"/>
      <c r="O225" s="243"/>
      <c r="P225" s="243"/>
      <c r="Q225" s="243"/>
      <c r="R225" s="243"/>
      <c r="S225" s="243"/>
      <c r="T225" s="243"/>
    </row>
    <row r="226" spans="2:20" ht="6.75" customHeight="1" x14ac:dyDescent="0.2">
      <c r="E226" s="324"/>
      <c r="F226" s="4"/>
      <c r="H226" s="243"/>
      <c r="I226" s="243"/>
      <c r="J226" s="394"/>
      <c r="K226" s="243"/>
      <c r="L226" s="243"/>
      <c r="M226" s="243"/>
      <c r="N226" s="243"/>
      <c r="O226" s="243"/>
      <c r="P226" s="243"/>
      <c r="Q226" s="243"/>
      <c r="R226" s="243"/>
      <c r="S226" s="243"/>
      <c r="T226" s="243"/>
    </row>
    <row r="227" spans="2:20" ht="30.75" customHeight="1" x14ac:dyDescent="0.2">
      <c r="B227" s="207" t="s">
        <v>63</v>
      </c>
      <c r="C227" s="208" t="s">
        <v>418</v>
      </c>
      <c r="D227" s="208"/>
      <c r="E227" s="324"/>
      <c r="F227" s="4"/>
      <c r="G227" s="282"/>
      <c r="H227" s="243"/>
      <c r="I227" s="243"/>
      <c r="J227" s="394"/>
      <c r="K227" s="243"/>
      <c r="L227" s="243"/>
      <c r="M227" s="243"/>
      <c r="N227" s="243"/>
      <c r="O227" s="243"/>
      <c r="P227" s="243"/>
      <c r="Q227" s="243"/>
      <c r="R227" s="243"/>
      <c r="S227" s="243"/>
      <c r="T227" s="243"/>
    </row>
    <row r="228" spans="2:20" x14ac:dyDescent="0.2">
      <c r="C228" s="208" t="s">
        <v>419</v>
      </c>
      <c r="D228" s="207" t="s">
        <v>37</v>
      </c>
      <c r="E228" s="324">
        <v>2</v>
      </c>
      <c r="F228" s="2">
        <v>0</v>
      </c>
      <c r="G228" s="209">
        <f t="shared" ref="G228" si="1">F228*E228</f>
        <v>0</v>
      </c>
      <c r="H228" s="243"/>
      <c r="I228" s="243"/>
      <c r="J228" s="394"/>
      <c r="K228" s="243"/>
      <c r="L228" s="243"/>
      <c r="M228" s="243"/>
      <c r="N228" s="243"/>
      <c r="O228" s="243"/>
      <c r="P228" s="243"/>
      <c r="Q228" s="243"/>
      <c r="R228" s="243"/>
      <c r="S228" s="243"/>
      <c r="T228" s="243"/>
    </row>
    <row r="229" spans="2:20" ht="7.5" customHeight="1" x14ac:dyDescent="0.2">
      <c r="E229" s="324"/>
      <c r="H229" s="243"/>
      <c r="I229" s="243"/>
      <c r="J229" s="243"/>
      <c r="K229" s="243"/>
      <c r="L229" s="243"/>
      <c r="M229" s="243"/>
      <c r="N229" s="243"/>
      <c r="O229" s="243"/>
      <c r="P229" s="243"/>
      <c r="Q229" s="243"/>
      <c r="R229" s="243"/>
      <c r="S229" s="243"/>
      <c r="T229" s="243"/>
    </row>
    <row r="230" spans="2:20" ht="43.5" customHeight="1" x14ac:dyDescent="0.2">
      <c r="B230" s="207" t="s">
        <v>65</v>
      </c>
      <c r="C230" s="162" t="s">
        <v>66</v>
      </c>
      <c r="D230" s="395"/>
      <c r="E230" s="324"/>
      <c r="F230" s="89"/>
      <c r="G230" s="282"/>
      <c r="H230" s="243"/>
      <c r="I230" s="243"/>
      <c r="J230" s="243"/>
      <c r="K230" s="243"/>
      <c r="L230" s="243"/>
      <c r="M230" s="243"/>
      <c r="N230" s="243"/>
      <c r="O230" s="243"/>
      <c r="P230" s="243"/>
      <c r="Q230" s="243"/>
      <c r="R230" s="243"/>
      <c r="S230" s="243"/>
      <c r="T230" s="243"/>
    </row>
    <row r="231" spans="2:20" x14ac:dyDescent="0.2">
      <c r="C231" s="303" t="s">
        <v>439</v>
      </c>
      <c r="D231" s="207" t="s">
        <v>37</v>
      </c>
      <c r="E231" s="324">
        <v>1</v>
      </c>
      <c r="F231" s="2">
        <v>0</v>
      </c>
      <c r="G231" s="209">
        <f>F231*E231</f>
        <v>0</v>
      </c>
      <c r="H231" s="243"/>
      <c r="I231" s="243"/>
      <c r="J231" s="243"/>
      <c r="K231" s="243"/>
      <c r="L231" s="243"/>
      <c r="M231" s="243"/>
      <c r="N231" s="243"/>
      <c r="O231" s="243"/>
      <c r="P231" s="243"/>
      <c r="Q231" s="243"/>
      <c r="R231" s="243"/>
      <c r="S231" s="243"/>
      <c r="T231" s="243"/>
    </row>
    <row r="232" spans="2:20" x14ac:dyDescent="0.2">
      <c r="C232" s="303"/>
      <c r="E232" s="324"/>
      <c r="F232" s="334"/>
      <c r="G232" s="209"/>
      <c r="H232" s="243"/>
      <c r="I232" s="243"/>
      <c r="J232" s="243"/>
      <c r="K232" s="243"/>
      <c r="L232" s="243"/>
      <c r="M232" s="243"/>
      <c r="N232" s="243"/>
      <c r="O232" s="243"/>
      <c r="P232" s="243"/>
      <c r="Q232" s="243"/>
      <c r="R232" s="243"/>
      <c r="S232" s="243"/>
      <c r="T232" s="243"/>
    </row>
    <row r="233" spans="2:20" ht="76.5" x14ac:dyDescent="0.2">
      <c r="B233" s="207" t="s">
        <v>199</v>
      </c>
      <c r="C233" s="303" t="s">
        <v>529</v>
      </c>
      <c r="E233" s="324"/>
      <c r="F233" s="400"/>
      <c r="G233" s="209"/>
      <c r="H233" s="243"/>
      <c r="I233" s="243"/>
      <c r="J233" s="243"/>
      <c r="K233" s="243"/>
      <c r="L233" s="243"/>
      <c r="M233" s="243"/>
      <c r="N233" s="243"/>
      <c r="O233" s="243"/>
      <c r="P233" s="243"/>
      <c r="Q233" s="243"/>
      <c r="R233" s="243"/>
      <c r="S233" s="243"/>
      <c r="T233" s="243"/>
    </row>
    <row r="234" spans="2:20" x14ac:dyDescent="0.2">
      <c r="C234" s="303" t="s">
        <v>323</v>
      </c>
      <c r="D234" s="207" t="s">
        <v>37</v>
      </c>
      <c r="E234" s="324">
        <v>1</v>
      </c>
      <c r="F234" s="2">
        <v>0</v>
      </c>
      <c r="G234" s="209">
        <f>F234*E234</f>
        <v>0</v>
      </c>
      <c r="H234" s="243"/>
      <c r="I234" s="243"/>
      <c r="J234" s="243"/>
      <c r="K234" s="243"/>
      <c r="L234" s="243"/>
      <c r="M234" s="243"/>
      <c r="N234" s="243"/>
      <c r="O234" s="243"/>
      <c r="P234" s="243"/>
      <c r="Q234" s="243"/>
      <c r="R234" s="243"/>
      <c r="S234" s="243"/>
      <c r="T234" s="243"/>
    </row>
    <row r="235" spans="2:20" ht="8.25" customHeight="1" x14ac:dyDescent="0.2">
      <c r="E235" s="324"/>
      <c r="F235" s="4"/>
      <c r="H235" s="243"/>
      <c r="I235" s="243"/>
      <c r="J235" s="394"/>
      <c r="K235" s="243"/>
      <c r="L235" s="243"/>
      <c r="M235" s="243"/>
      <c r="N235" s="243"/>
      <c r="O235" s="243"/>
      <c r="P235" s="243"/>
      <c r="Q235" s="243"/>
      <c r="R235" s="243"/>
      <c r="S235" s="243"/>
      <c r="T235" s="243"/>
    </row>
    <row r="236" spans="2:20" ht="173.25" customHeight="1" x14ac:dyDescent="0.2">
      <c r="B236" s="207" t="s">
        <v>187</v>
      </c>
      <c r="C236" s="266" t="s">
        <v>435</v>
      </c>
      <c r="D236" s="286"/>
      <c r="E236" s="286"/>
    </row>
    <row r="237" spans="2:20" x14ac:dyDescent="0.2">
      <c r="C237" s="241" t="s">
        <v>436</v>
      </c>
      <c r="D237" s="207" t="s">
        <v>37</v>
      </c>
      <c r="E237" s="177">
        <v>2</v>
      </c>
      <c r="F237" s="2">
        <v>0</v>
      </c>
      <c r="G237" s="209">
        <f>F237*E237</f>
        <v>0</v>
      </c>
    </row>
    <row r="238" spans="2:20" x14ac:dyDescent="0.2">
      <c r="C238" s="241" t="s">
        <v>437</v>
      </c>
      <c r="D238" s="207" t="s">
        <v>37</v>
      </c>
      <c r="E238" s="177">
        <v>4</v>
      </c>
      <c r="F238" s="2">
        <v>0</v>
      </c>
      <c r="G238" s="209">
        <f>F238*E238</f>
        <v>0</v>
      </c>
    </row>
    <row r="239" spans="2:20" ht="15" x14ac:dyDescent="0.2">
      <c r="C239" s="266" t="s">
        <v>226</v>
      </c>
      <c r="D239" s="286"/>
      <c r="E239" s="286"/>
    </row>
    <row r="240" spans="2:20" ht="6" customHeight="1" x14ac:dyDescent="0.2">
      <c r="E240" s="274"/>
    </row>
    <row r="241" spans="1:20" ht="114.75" x14ac:dyDescent="0.2">
      <c r="B241" s="207" t="s">
        <v>188</v>
      </c>
      <c r="C241" s="241" t="s">
        <v>420</v>
      </c>
      <c r="D241" s="207" t="s">
        <v>37</v>
      </c>
      <c r="E241" s="177">
        <v>5</v>
      </c>
      <c r="F241" s="2">
        <v>0</v>
      </c>
      <c r="G241" s="209">
        <f>F241*E241</f>
        <v>0</v>
      </c>
    </row>
    <row r="242" spans="1:20" ht="7.5" customHeight="1" x14ac:dyDescent="0.2">
      <c r="E242" s="274"/>
    </row>
    <row r="243" spans="1:20" ht="15" x14ac:dyDescent="0.2">
      <c r="B243" s="207" t="s">
        <v>189</v>
      </c>
      <c r="C243" s="266" t="s">
        <v>190</v>
      </c>
      <c r="D243" s="286"/>
      <c r="E243" s="286"/>
    </row>
    <row r="244" spans="1:20" x14ac:dyDescent="0.2">
      <c r="C244" s="241" t="s">
        <v>211</v>
      </c>
      <c r="D244" s="207" t="s">
        <v>37</v>
      </c>
      <c r="E244" s="177">
        <f>8</f>
        <v>8</v>
      </c>
      <c r="F244" s="2">
        <v>0</v>
      </c>
      <c r="G244" s="209">
        <f>F244*E244</f>
        <v>0</v>
      </c>
    </row>
    <row r="245" spans="1:20" x14ac:dyDescent="0.2">
      <c r="C245" s="241" t="s">
        <v>440</v>
      </c>
      <c r="D245" s="207" t="s">
        <v>37</v>
      </c>
      <c r="E245" s="177">
        <f>1+2</f>
        <v>3</v>
      </c>
      <c r="F245" s="2">
        <v>0</v>
      </c>
      <c r="G245" s="209">
        <f>F245*E245</f>
        <v>0</v>
      </c>
    </row>
    <row r="246" spans="1:20" ht="7.5" customHeight="1" x14ac:dyDescent="0.2">
      <c r="E246" s="274"/>
    </row>
    <row r="247" spans="1:20" x14ac:dyDescent="0.2">
      <c r="B247" s="207" t="s">
        <v>73</v>
      </c>
      <c r="C247" s="241" t="s">
        <v>74</v>
      </c>
      <c r="D247" s="207">
        <v>10</v>
      </c>
      <c r="E247" s="177"/>
      <c r="F247" s="2"/>
      <c r="G247" s="204">
        <f>SUM(G209:G246)*(D247/100)</f>
        <v>0</v>
      </c>
    </row>
    <row r="248" spans="1:20" ht="6.75" customHeight="1" x14ac:dyDescent="0.2">
      <c r="C248" s="303"/>
      <c r="E248" s="177"/>
      <c r="F248" s="89"/>
      <c r="G248" s="282"/>
    </row>
    <row r="249" spans="1:20" s="275" customFormat="1" ht="13.5" thickBot="1" x14ac:dyDescent="0.25">
      <c r="B249" s="260" t="s">
        <v>53</v>
      </c>
      <c r="C249" s="276" t="s">
        <v>257</v>
      </c>
      <c r="D249" s="290" t="s">
        <v>75</v>
      </c>
      <c r="E249" s="383"/>
      <c r="F249" s="22"/>
      <c r="G249" s="278">
        <f>SUM(G209:G248)</f>
        <v>0</v>
      </c>
      <c r="H249" s="396"/>
      <c r="I249" s="396"/>
      <c r="J249" s="396"/>
      <c r="K249" s="396"/>
      <c r="L249" s="396"/>
      <c r="M249" s="396"/>
      <c r="N249" s="396"/>
      <c r="O249" s="396"/>
      <c r="P249" s="396"/>
      <c r="Q249" s="396"/>
      <c r="R249" s="396"/>
      <c r="S249" s="396"/>
      <c r="T249" s="396"/>
    </row>
    <row r="250" spans="1:20" ht="13.5" thickTop="1" x14ac:dyDescent="0.2">
      <c r="E250" s="274"/>
    </row>
    <row r="253" spans="1:20" s="356" customFormat="1" ht="32.25" customHeight="1" x14ac:dyDescent="0.2">
      <c r="A253" s="352"/>
      <c r="B253" s="353" t="s">
        <v>334</v>
      </c>
      <c r="C253" s="354"/>
      <c r="D253" s="354"/>
      <c r="E253" s="354"/>
      <c r="F253" s="93"/>
      <c r="G253" s="355"/>
      <c r="H253" s="344"/>
      <c r="I253" s="344"/>
      <c r="J253" s="344"/>
      <c r="K253" s="344"/>
      <c r="L253" s="344"/>
      <c r="M253" s="344"/>
      <c r="N253" s="344"/>
      <c r="O253" s="344"/>
      <c r="P253" s="344"/>
      <c r="Q253" s="344"/>
      <c r="R253" s="344"/>
      <c r="S253" s="344"/>
      <c r="T253" s="344"/>
    </row>
    <row r="254" spans="1:20" s="356" customFormat="1" ht="8.25" customHeight="1" x14ac:dyDescent="0.2">
      <c r="A254" s="352"/>
      <c r="B254" s="357"/>
      <c r="C254" s="200"/>
      <c r="D254" s="198"/>
      <c r="E254" s="358"/>
      <c r="F254" s="93"/>
      <c r="G254" s="355"/>
      <c r="H254" s="344"/>
      <c r="I254" s="344"/>
      <c r="J254" s="344"/>
      <c r="K254" s="344"/>
      <c r="L254" s="344"/>
      <c r="M254" s="344"/>
      <c r="N254" s="344"/>
      <c r="O254" s="344"/>
      <c r="P254" s="344"/>
      <c r="Q254" s="344"/>
      <c r="R254" s="344"/>
      <c r="S254" s="344"/>
      <c r="T254" s="344"/>
    </row>
    <row r="255" spans="1:20" x14ac:dyDescent="0.2">
      <c r="B255" s="359" t="s">
        <v>444</v>
      </c>
      <c r="C255" s="354"/>
      <c r="D255" s="354"/>
      <c r="E255" s="354"/>
    </row>
    <row r="256" spans="1:20" x14ac:dyDescent="0.2">
      <c r="B256" s="359"/>
      <c r="C256" s="354"/>
      <c r="D256" s="354"/>
      <c r="E256" s="354"/>
    </row>
    <row r="257" spans="1:7" x14ac:dyDescent="0.2">
      <c r="B257" s="359"/>
      <c r="C257" s="354"/>
      <c r="D257" s="354"/>
      <c r="E257" s="354"/>
    </row>
    <row r="258" spans="1:7" x14ac:dyDescent="0.2">
      <c r="A258" s="243"/>
      <c r="B258" s="359"/>
      <c r="C258" s="354"/>
      <c r="D258" s="354"/>
      <c r="E258" s="354"/>
      <c r="F258" s="86"/>
      <c r="G258" s="239"/>
    </row>
    <row r="259" spans="1:7" x14ac:dyDescent="0.2">
      <c r="A259" s="243"/>
      <c r="B259" s="359"/>
      <c r="C259" s="354"/>
      <c r="D259" s="354"/>
      <c r="E259" s="354"/>
      <c r="F259" s="86"/>
      <c r="G259" s="239"/>
    </row>
    <row r="260" spans="1:7" x14ac:dyDescent="0.2">
      <c r="A260" s="243"/>
      <c r="B260" s="359"/>
      <c r="C260" s="354"/>
      <c r="D260" s="354"/>
      <c r="E260" s="354"/>
      <c r="F260" s="86"/>
      <c r="G260" s="239"/>
    </row>
    <row r="261" spans="1:7" x14ac:dyDescent="0.2">
      <c r="A261" s="243"/>
      <c r="B261" s="359"/>
      <c r="C261" s="354"/>
      <c r="D261" s="354"/>
      <c r="E261" s="354"/>
      <c r="F261" s="86"/>
      <c r="G261" s="239"/>
    </row>
    <row r="262" spans="1:7" x14ac:dyDescent="0.2">
      <c r="A262" s="243"/>
      <c r="B262" s="359"/>
      <c r="C262" s="354"/>
      <c r="D262" s="354"/>
      <c r="E262" s="354"/>
      <c r="F262" s="86"/>
      <c r="G262" s="239"/>
    </row>
    <row r="263" spans="1:7" x14ac:dyDescent="0.2">
      <c r="A263" s="243"/>
      <c r="B263" s="359"/>
      <c r="C263" s="354"/>
      <c r="D263" s="354"/>
      <c r="E263" s="354"/>
      <c r="F263" s="86"/>
      <c r="G263" s="239"/>
    </row>
    <row r="264" spans="1:7" x14ac:dyDescent="0.2">
      <c r="A264" s="243"/>
      <c r="B264" s="354"/>
      <c r="C264" s="354"/>
      <c r="D264" s="354"/>
      <c r="E264" s="354"/>
      <c r="F264" s="86"/>
      <c r="G264" s="239"/>
    </row>
    <row r="265" spans="1:7" x14ac:dyDescent="0.2">
      <c r="A265" s="243"/>
      <c r="B265" s="354"/>
      <c r="C265" s="354"/>
      <c r="D265" s="354"/>
      <c r="E265" s="354"/>
      <c r="F265" s="86"/>
      <c r="G265" s="239"/>
    </row>
    <row r="266" spans="1:7" x14ac:dyDescent="0.2">
      <c r="A266" s="243"/>
      <c r="B266" s="354"/>
      <c r="C266" s="354"/>
      <c r="D266" s="354"/>
      <c r="E266" s="354"/>
      <c r="F266" s="86"/>
      <c r="G266" s="239"/>
    </row>
    <row r="267" spans="1:7" x14ac:dyDescent="0.2">
      <c r="A267" s="243"/>
      <c r="B267" s="354"/>
      <c r="C267" s="354"/>
      <c r="D267" s="354"/>
      <c r="E267" s="354"/>
      <c r="F267" s="86"/>
      <c r="G267" s="239"/>
    </row>
    <row r="268" spans="1:7" x14ac:dyDescent="0.2">
      <c r="A268" s="243"/>
      <c r="B268" s="354"/>
      <c r="C268" s="354"/>
      <c r="D268" s="354"/>
      <c r="E268" s="354"/>
      <c r="F268" s="86"/>
      <c r="G268" s="239"/>
    </row>
    <row r="269" spans="1:7" ht="6" customHeight="1" x14ac:dyDescent="0.2">
      <c r="A269" s="243"/>
      <c r="B269" s="360"/>
      <c r="C269" s="360"/>
      <c r="D269" s="360"/>
      <c r="E269" s="360"/>
      <c r="F269" s="86"/>
      <c r="G269" s="239"/>
    </row>
    <row r="270" spans="1:7" ht="16.5" x14ac:dyDescent="0.2">
      <c r="B270" s="240" t="s">
        <v>328</v>
      </c>
      <c r="E270" s="274"/>
      <c r="G270" s="252">
        <f>G298+G330</f>
        <v>0</v>
      </c>
    </row>
    <row r="271" spans="1:7" x14ac:dyDescent="0.2">
      <c r="A271" s="265"/>
      <c r="B271" s="266" t="s">
        <v>258</v>
      </c>
      <c r="C271" s="266"/>
      <c r="D271" s="266"/>
      <c r="E271" s="266"/>
      <c r="G271" s="207"/>
    </row>
    <row r="272" spans="1:7" x14ac:dyDescent="0.2">
      <c r="A272" s="265"/>
      <c r="B272" s="266"/>
      <c r="C272" s="266"/>
      <c r="D272" s="266"/>
      <c r="E272" s="266"/>
      <c r="G272" s="207"/>
    </row>
    <row r="273" spans="1:9" x14ac:dyDescent="0.2">
      <c r="A273" s="265"/>
      <c r="B273" s="266"/>
      <c r="C273" s="266"/>
      <c r="D273" s="266"/>
      <c r="E273" s="266"/>
      <c r="G273" s="207"/>
    </row>
    <row r="274" spans="1:9" x14ac:dyDescent="0.2">
      <c r="A274" s="265"/>
      <c r="B274" s="266"/>
      <c r="C274" s="266"/>
      <c r="D274" s="266"/>
      <c r="E274" s="266"/>
      <c r="G274" s="207"/>
    </row>
    <row r="275" spans="1:9" x14ac:dyDescent="0.2">
      <c r="A275" s="265"/>
      <c r="B275" s="266"/>
      <c r="C275" s="266"/>
      <c r="D275" s="266"/>
      <c r="E275" s="266"/>
      <c r="G275" s="207"/>
      <c r="I275" s="361"/>
    </row>
    <row r="276" spans="1:9" x14ac:dyDescent="0.2">
      <c r="A276" s="265"/>
      <c r="B276" s="266"/>
      <c r="C276" s="266"/>
      <c r="D276" s="266"/>
      <c r="E276" s="266"/>
      <c r="G276" s="207"/>
      <c r="I276" s="361"/>
    </row>
    <row r="277" spans="1:9" x14ac:dyDescent="0.2">
      <c r="A277" s="265"/>
      <c r="B277" s="266"/>
      <c r="C277" s="266"/>
      <c r="D277" s="266"/>
      <c r="E277" s="266"/>
      <c r="G277" s="207"/>
    </row>
    <row r="278" spans="1:9" x14ac:dyDescent="0.2">
      <c r="A278" s="265"/>
      <c r="B278" s="266"/>
      <c r="C278" s="266"/>
      <c r="D278" s="266"/>
      <c r="E278" s="266"/>
      <c r="G278" s="207"/>
    </row>
    <row r="279" spans="1:9" x14ac:dyDescent="0.2">
      <c r="A279" s="265"/>
      <c r="B279" s="266"/>
      <c r="C279" s="266"/>
      <c r="D279" s="266"/>
      <c r="E279" s="266"/>
      <c r="G279" s="207"/>
    </row>
    <row r="280" spans="1:9" x14ac:dyDescent="0.2">
      <c r="A280" s="265"/>
      <c r="B280" s="266"/>
      <c r="C280" s="266"/>
      <c r="D280" s="266"/>
      <c r="E280" s="266"/>
      <c r="G280" s="207"/>
    </row>
    <row r="281" spans="1:9" x14ac:dyDescent="0.2">
      <c r="A281" s="265"/>
      <c r="B281" s="266"/>
      <c r="C281" s="266"/>
      <c r="D281" s="266"/>
      <c r="E281" s="266"/>
      <c r="G281" s="207"/>
    </row>
    <row r="282" spans="1:9" x14ac:dyDescent="0.2">
      <c r="A282" s="265"/>
      <c r="B282" s="266"/>
      <c r="C282" s="266"/>
      <c r="D282" s="266"/>
      <c r="E282" s="266"/>
      <c r="G282" s="207"/>
    </row>
    <row r="283" spans="1:9" x14ac:dyDescent="0.2">
      <c r="A283" s="265"/>
      <c r="B283" s="266"/>
      <c r="C283" s="266"/>
      <c r="D283" s="266"/>
      <c r="E283" s="266"/>
      <c r="G283" s="207"/>
    </row>
    <row r="284" spans="1:9" x14ac:dyDescent="0.2">
      <c r="C284" s="362" t="s">
        <v>30</v>
      </c>
      <c r="D284" s="270" t="s">
        <v>31</v>
      </c>
      <c r="E284" s="363" t="s">
        <v>32</v>
      </c>
      <c r="F284" s="23" t="s">
        <v>33</v>
      </c>
      <c r="G284" s="364" t="s">
        <v>28</v>
      </c>
    </row>
    <row r="285" spans="1:9" x14ac:dyDescent="0.2">
      <c r="C285" s="387"/>
      <c r="D285" s="249"/>
      <c r="E285" s="388"/>
      <c r="F285" s="98"/>
      <c r="G285" s="389"/>
    </row>
    <row r="286" spans="1:9" x14ac:dyDescent="0.2">
      <c r="A286" s="248"/>
      <c r="B286" s="249" t="s">
        <v>76</v>
      </c>
      <c r="C286" s="250" t="s">
        <v>259</v>
      </c>
      <c r="D286" s="249"/>
      <c r="E286" s="333"/>
      <c r="F286" s="14"/>
      <c r="G286" s="252"/>
    </row>
    <row r="287" spans="1:9" ht="7.5" customHeight="1" x14ac:dyDescent="0.2">
      <c r="A287" s="248"/>
      <c r="B287" s="249"/>
      <c r="C287" s="250"/>
      <c r="D287" s="249"/>
      <c r="E287" s="333"/>
      <c r="F287" s="14"/>
      <c r="G287" s="252"/>
    </row>
    <row r="288" spans="1:9" ht="102" x14ac:dyDescent="0.2">
      <c r="B288" s="274" t="s">
        <v>78</v>
      </c>
      <c r="C288" s="241" t="s">
        <v>408</v>
      </c>
      <c r="D288" s="207" t="s">
        <v>57</v>
      </c>
      <c r="E288" s="274">
        <f>E385</f>
        <v>5</v>
      </c>
      <c r="F288" s="2">
        <v>0</v>
      </c>
      <c r="G288" s="209">
        <f>F288*E288</f>
        <v>0</v>
      </c>
    </row>
    <row r="289" spans="1:7" ht="6.75" customHeight="1" x14ac:dyDescent="0.2">
      <c r="E289" s="274"/>
    </row>
    <row r="290" spans="1:7" ht="38.25" x14ac:dyDescent="0.2">
      <c r="B290" s="207" t="s">
        <v>80</v>
      </c>
      <c r="C290" s="241" t="s">
        <v>81</v>
      </c>
      <c r="D290" s="207" t="s">
        <v>57</v>
      </c>
      <c r="E290" s="274">
        <f>E288</f>
        <v>5</v>
      </c>
      <c r="F290" s="2">
        <v>0</v>
      </c>
      <c r="G290" s="209">
        <f>F290*E290</f>
        <v>0</v>
      </c>
    </row>
    <row r="291" spans="1:7" ht="4.5" customHeight="1" x14ac:dyDescent="0.2">
      <c r="E291" s="274"/>
      <c r="G291" s="209"/>
    </row>
    <row r="292" spans="1:7" ht="51" x14ac:dyDescent="0.2">
      <c r="B292" s="207" t="s">
        <v>233</v>
      </c>
      <c r="C292" s="241" t="s">
        <v>445</v>
      </c>
      <c r="D292" s="207" t="s">
        <v>84</v>
      </c>
      <c r="E292" s="274">
        <f>10</f>
        <v>10</v>
      </c>
      <c r="F292" s="2">
        <v>0</v>
      </c>
      <c r="G292" s="209">
        <f>F292*E292</f>
        <v>0</v>
      </c>
    </row>
    <row r="293" spans="1:7" ht="5.25" customHeight="1" x14ac:dyDescent="0.2">
      <c r="E293" s="274"/>
      <c r="G293" s="209"/>
    </row>
    <row r="294" spans="1:7" ht="38.25" x14ac:dyDescent="0.2">
      <c r="B294" s="207" t="s">
        <v>87</v>
      </c>
      <c r="C294" s="241" t="s">
        <v>235</v>
      </c>
      <c r="D294" s="207" t="s">
        <v>84</v>
      </c>
      <c r="E294" s="274">
        <f>(E288)*2</f>
        <v>10</v>
      </c>
      <c r="F294" s="2">
        <v>0</v>
      </c>
      <c r="G294" s="209">
        <f>F294*E294</f>
        <v>0</v>
      </c>
    </row>
    <row r="295" spans="1:7" ht="3.75" customHeight="1" x14ac:dyDescent="0.2">
      <c r="E295" s="274"/>
    </row>
    <row r="296" spans="1:7" x14ac:dyDescent="0.2">
      <c r="B296" s="207" t="s">
        <v>88</v>
      </c>
      <c r="C296" s="241" t="s">
        <v>89</v>
      </c>
      <c r="D296" s="207">
        <v>10</v>
      </c>
      <c r="E296" s="274"/>
      <c r="G296" s="204">
        <f>SUM(G288:G295)*(D296/100)</f>
        <v>0</v>
      </c>
    </row>
    <row r="297" spans="1:7" ht="7.5" customHeight="1" x14ac:dyDescent="0.2">
      <c r="E297" s="274"/>
    </row>
    <row r="298" spans="1:7" ht="13.5" thickBot="1" x14ac:dyDescent="0.25">
      <c r="A298" s="275"/>
      <c r="B298" s="260" t="s">
        <v>76</v>
      </c>
      <c r="C298" s="276" t="s">
        <v>236</v>
      </c>
      <c r="D298" s="260"/>
      <c r="E298" s="304"/>
      <c r="F298" s="19"/>
      <c r="G298" s="278">
        <f>SUM(G287:G296)</f>
        <v>0</v>
      </c>
    </row>
    <row r="299" spans="1:7" ht="13.5" thickTop="1" x14ac:dyDescent="0.2">
      <c r="E299" s="274"/>
    </row>
    <row r="300" spans="1:7" x14ac:dyDescent="0.2">
      <c r="E300" s="274"/>
    </row>
    <row r="301" spans="1:7" x14ac:dyDescent="0.2">
      <c r="A301" s="248"/>
      <c r="B301" s="249" t="s">
        <v>77</v>
      </c>
      <c r="C301" s="250" t="s">
        <v>237</v>
      </c>
      <c r="D301" s="249"/>
      <c r="E301" s="333"/>
      <c r="F301" s="14"/>
      <c r="G301" s="252"/>
    </row>
    <row r="302" spans="1:7" ht="4.5" customHeight="1" x14ac:dyDescent="0.2">
      <c r="A302" s="248"/>
      <c r="B302" s="249"/>
      <c r="C302" s="250"/>
      <c r="D302" s="249"/>
      <c r="E302" s="333"/>
      <c r="F302" s="14"/>
      <c r="G302" s="252"/>
    </row>
    <row r="303" spans="1:7" x14ac:dyDescent="0.2">
      <c r="A303" s="248"/>
      <c r="B303" s="249"/>
      <c r="C303" s="250" t="s">
        <v>90</v>
      </c>
      <c r="D303" s="249"/>
      <c r="E303" s="333"/>
      <c r="F303" s="14"/>
      <c r="G303" s="252"/>
    </row>
    <row r="304" spans="1:7" ht="6" customHeight="1" x14ac:dyDescent="0.2">
      <c r="A304" s="248"/>
      <c r="B304" s="249"/>
      <c r="C304" s="250"/>
      <c r="D304" s="249"/>
      <c r="E304" s="333"/>
      <c r="F304" s="14"/>
      <c r="G304" s="252"/>
    </row>
    <row r="305" spans="1:20" ht="89.25" x14ac:dyDescent="0.2">
      <c r="A305" s="248"/>
      <c r="B305" s="207" t="s">
        <v>238</v>
      </c>
      <c r="C305" s="241" t="s">
        <v>446</v>
      </c>
      <c r="D305" s="312" t="s">
        <v>57</v>
      </c>
      <c r="E305" s="366">
        <f>E288</f>
        <v>5</v>
      </c>
      <c r="F305" s="59">
        <v>0</v>
      </c>
      <c r="G305" s="367">
        <f>F305*E305</f>
        <v>0</v>
      </c>
    </row>
    <row r="306" spans="1:20" ht="6" customHeight="1" x14ac:dyDescent="0.2">
      <c r="A306" s="248"/>
      <c r="B306" s="249"/>
      <c r="C306" s="250"/>
      <c r="D306" s="249"/>
      <c r="E306" s="333"/>
      <c r="F306" s="14"/>
      <c r="G306" s="252"/>
    </row>
    <row r="307" spans="1:20" s="330" customFormat="1" ht="65.25" x14ac:dyDescent="0.2">
      <c r="A307" s="397"/>
      <c r="B307" s="207" t="s">
        <v>278</v>
      </c>
      <c r="C307" s="241" t="s">
        <v>534</v>
      </c>
      <c r="D307" s="312" t="s">
        <v>85</v>
      </c>
      <c r="E307" s="366">
        <v>2.5</v>
      </c>
      <c r="F307" s="59">
        <v>0</v>
      </c>
      <c r="G307" s="367">
        <f>F307*E307</f>
        <v>0</v>
      </c>
      <c r="H307" s="398"/>
      <c r="I307" s="398"/>
      <c r="J307" s="398"/>
      <c r="K307" s="398"/>
      <c r="L307" s="398"/>
      <c r="M307" s="398"/>
      <c r="N307" s="398"/>
      <c r="O307" s="398"/>
      <c r="P307" s="398"/>
      <c r="Q307" s="398"/>
      <c r="R307" s="398"/>
      <c r="S307" s="398"/>
      <c r="T307" s="398"/>
    </row>
    <row r="308" spans="1:20" s="330" customFormat="1" ht="6.75" customHeight="1" x14ac:dyDescent="0.2">
      <c r="A308" s="397"/>
      <c r="B308" s="249"/>
      <c r="C308" s="250"/>
      <c r="D308" s="249"/>
      <c r="E308" s="333"/>
      <c r="F308" s="14"/>
      <c r="G308" s="252"/>
      <c r="H308" s="398"/>
      <c r="I308" s="398"/>
      <c r="J308" s="398"/>
      <c r="K308" s="398"/>
      <c r="L308" s="398"/>
      <c r="M308" s="398"/>
      <c r="N308" s="398"/>
      <c r="O308" s="398"/>
      <c r="P308" s="398"/>
      <c r="Q308" s="398"/>
      <c r="R308" s="398"/>
      <c r="S308" s="398"/>
      <c r="T308" s="398"/>
    </row>
    <row r="309" spans="1:20" ht="14.25" x14ac:dyDescent="0.2">
      <c r="B309" s="207" t="s">
        <v>95</v>
      </c>
      <c r="C309" s="241" t="s">
        <v>262</v>
      </c>
      <c r="D309" s="207" t="s">
        <v>84</v>
      </c>
      <c r="E309" s="242">
        <f>(E305)*0.6+1</f>
        <v>4</v>
      </c>
      <c r="F309" s="4">
        <v>0</v>
      </c>
      <c r="G309" s="209">
        <f>F309*E309</f>
        <v>0</v>
      </c>
    </row>
    <row r="310" spans="1:20" ht="6" customHeight="1" x14ac:dyDescent="0.2">
      <c r="G310" s="209"/>
    </row>
    <row r="311" spans="1:20" s="372" customFormat="1" ht="51" x14ac:dyDescent="0.2">
      <c r="A311" s="239"/>
      <c r="B311" s="207" t="s">
        <v>99</v>
      </c>
      <c r="C311" s="241" t="s">
        <v>411</v>
      </c>
      <c r="D311" s="368"/>
      <c r="E311" s="369"/>
      <c r="F311" s="14"/>
      <c r="G311" s="370"/>
      <c r="H311" s="371"/>
      <c r="I311" s="371"/>
      <c r="J311" s="371"/>
      <c r="K311" s="371"/>
      <c r="L311" s="371"/>
      <c r="M311" s="371"/>
      <c r="N311" s="371"/>
      <c r="O311" s="371"/>
      <c r="P311" s="371"/>
      <c r="Q311" s="371"/>
      <c r="R311" s="371"/>
      <c r="S311" s="371"/>
      <c r="T311" s="371"/>
    </row>
    <row r="312" spans="1:20" s="376" customFormat="1" ht="51" x14ac:dyDescent="0.2">
      <c r="A312" s="373"/>
      <c r="B312" s="207"/>
      <c r="C312" s="241" t="s">
        <v>276</v>
      </c>
      <c r="D312" s="207" t="s">
        <v>85</v>
      </c>
      <c r="E312" s="242">
        <f>(E305)*0.38</f>
        <v>1.9</v>
      </c>
      <c r="F312" s="2">
        <v>0</v>
      </c>
      <c r="G312" s="209">
        <f>F312*E312</f>
        <v>0</v>
      </c>
      <c r="H312" s="374"/>
      <c r="I312" s="375"/>
      <c r="J312" s="374"/>
      <c r="K312" s="374"/>
      <c r="L312" s="374"/>
      <c r="M312" s="374"/>
      <c r="N312" s="374"/>
      <c r="O312" s="374"/>
      <c r="P312" s="374"/>
      <c r="Q312" s="374"/>
      <c r="R312" s="374"/>
      <c r="S312" s="374"/>
      <c r="T312" s="374"/>
    </row>
    <row r="313" spans="1:20" s="380" customFormat="1" ht="51" x14ac:dyDescent="0.2">
      <c r="A313" s="377"/>
      <c r="B313" s="207"/>
      <c r="C313" s="241" t="s">
        <v>326</v>
      </c>
      <c r="D313" s="207" t="s">
        <v>85</v>
      </c>
      <c r="E313" s="242">
        <f>E305*2+E307-(E312)-1*0.5*0.5*3.14*1.7</f>
        <v>9.2654999999999994</v>
      </c>
      <c r="F313" s="2">
        <v>0</v>
      </c>
      <c r="G313" s="209">
        <f>F313*E313</f>
        <v>0</v>
      </c>
      <c r="H313" s="378"/>
      <c r="I313" s="379"/>
      <c r="J313" s="378"/>
      <c r="K313" s="378"/>
      <c r="L313" s="378"/>
      <c r="M313" s="378"/>
      <c r="N313" s="378"/>
      <c r="O313" s="378"/>
      <c r="P313" s="378"/>
      <c r="Q313" s="378"/>
      <c r="R313" s="378"/>
      <c r="S313" s="378"/>
      <c r="T313" s="378"/>
    </row>
    <row r="314" spans="1:20" s="372" customFormat="1" x14ac:dyDescent="0.2">
      <c r="A314" s="239"/>
      <c r="B314" s="207"/>
      <c r="C314" s="241"/>
      <c r="D314" s="207"/>
      <c r="E314" s="242"/>
      <c r="F314" s="4"/>
      <c r="G314" s="209"/>
      <c r="H314" s="371"/>
      <c r="I314" s="371"/>
      <c r="J314" s="371"/>
      <c r="K314" s="371"/>
      <c r="L314" s="371"/>
      <c r="M314" s="371"/>
      <c r="N314" s="371"/>
      <c r="O314" s="371"/>
      <c r="P314" s="371"/>
      <c r="Q314" s="371"/>
      <c r="R314" s="371"/>
      <c r="S314" s="371"/>
      <c r="T314" s="371"/>
    </row>
    <row r="315" spans="1:20" ht="51" x14ac:dyDescent="0.2">
      <c r="B315" s="207" t="s">
        <v>103</v>
      </c>
      <c r="C315" s="241" t="s">
        <v>239</v>
      </c>
      <c r="D315" s="207" t="s">
        <v>57</v>
      </c>
      <c r="E315" s="274">
        <f>E345</f>
        <v>5</v>
      </c>
      <c r="F315" s="2">
        <v>0</v>
      </c>
      <c r="G315" s="209">
        <f>F315*E315</f>
        <v>0</v>
      </c>
    </row>
    <row r="316" spans="1:20" x14ac:dyDescent="0.2">
      <c r="E316" s="274"/>
      <c r="F316" s="4"/>
      <c r="G316" s="209"/>
    </row>
    <row r="317" spans="1:20" s="372" customFormat="1" x14ac:dyDescent="0.2">
      <c r="A317" s="239"/>
      <c r="B317" s="207"/>
      <c r="C317" s="241"/>
      <c r="D317" s="207"/>
      <c r="E317" s="242"/>
      <c r="F317" s="4"/>
      <c r="G317" s="209"/>
      <c r="H317" s="371"/>
      <c r="I317" s="371"/>
      <c r="J317" s="371"/>
      <c r="K317" s="371"/>
      <c r="L317" s="371"/>
      <c r="M317" s="371"/>
      <c r="N317" s="371"/>
      <c r="O317" s="371"/>
      <c r="P317" s="371"/>
      <c r="Q317" s="371"/>
      <c r="R317" s="371"/>
      <c r="S317" s="371"/>
      <c r="T317" s="371"/>
    </row>
    <row r="318" spans="1:20" x14ac:dyDescent="0.2">
      <c r="A318" s="248"/>
      <c r="B318" s="249"/>
      <c r="C318" s="250" t="s">
        <v>105</v>
      </c>
      <c r="D318" s="249"/>
      <c r="E318" s="333"/>
      <c r="F318" s="14"/>
      <c r="G318" s="252"/>
    </row>
    <row r="319" spans="1:20" ht="6" customHeight="1" x14ac:dyDescent="0.2">
      <c r="A319" s="248"/>
      <c r="B319" s="249"/>
      <c r="C319" s="250"/>
      <c r="D319" s="249"/>
      <c r="E319" s="333"/>
      <c r="F319" s="14"/>
      <c r="G319" s="252"/>
    </row>
    <row r="320" spans="1:20" ht="25.5" x14ac:dyDescent="0.2">
      <c r="B320" s="207" t="s">
        <v>107</v>
      </c>
      <c r="C320" s="241" t="s">
        <v>108</v>
      </c>
      <c r="D320" s="207" t="s">
        <v>37</v>
      </c>
      <c r="E320" s="274">
        <f>E389</f>
        <v>1</v>
      </c>
      <c r="F320" s="2">
        <v>0</v>
      </c>
      <c r="G320" s="209">
        <f>F320*E320</f>
        <v>0</v>
      </c>
    </row>
    <row r="321" spans="1:7" x14ac:dyDescent="0.2">
      <c r="E321" s="274"/>
      <c r="F321" s="14"/>
      <c r="G321" s="209"/>
    </row>
    <row r="322" spans="1:7" x14ac:dyDescent="0.2">
      <c r="C322" s="250" t="s">
        <v>110</v>
      </c>
      <c r="E322" s="274"/>
      <c r="F322" s="4"/>
      <c r="G322" s="209"/>
    </row>
    <row r="323" spans="1:7" ht="6" customHeight="1" x14ac:dyDescent="0.2">
      <c r="E323" s="274"/>
    </row>
    <row r="324" spans="1:7" ht="14.25" x14ac:dyDescent="0.2">
      <c r="B324" s="207" t="s">
        <v>111</v>
      </c>
      <c r="C324" s="241" t="s">
        <v>241</v>
      </c>
      <c r="D324" s="207" t="s">
        <v>84</v>
      </c>
      <c r="E324" s="274">
        <f>(E305)*2</f>
        <v>10</v>
      </c>
      <c r="F324" s="2">
        <v>0</v>
      </c>
      <c r="G324" s="209">
        <f>F324*E324</f>
        <v>0</v>
      </c>
    </row>
    <row r="325" spans="1:7" ht="6.75" customHeight="1" x14ac:dyDescent="0.2">
      <c r="E325" s="274"/>
    </row>
    <row r="326" spans="1:7" x14ac:dyDescent="0.2">
      <c r="B326" s="207" t="s">
        <v>260</v>
      </c>
      <c r="C326" s="241" t="s">
        <v>242</v>
      </c>
      <c r="D326" s="207" t="s">
        <v>37</v>
      </c>
      <c r="E326" s="274">
        <f>E397</f>
        <v>1</v>
      </c>
      <c r="F326" s="2">
        <v>0</v>
      </c>
      <c r="G326" s="209">
        <f>F326*E326</f>
        <v>0</v>
      </c>
    </row>
    <row r="327" spans="1:7" ht="6" customHeight="1" x14ac:dyDescent="0.2">
      <c r="E327" s="274"/>
    </row>
    <row r="328" spans="1:7" x14ac:dyDescent="0.2">
      <c r="B328" s="207" t="s">
        <v>112</v>
      </c>
      <c r="C328" s="241" t="s">
        <v>113</v>
      </c>
      <c r="D328" s="207">
        <v>10</v>
      </c>
      <c r="E328" s="274"/>
      <c r="G328" s="204">
        <f>SUM(G305:G327)*(D328/100)</f>
        <v>0</v>
      </c>
    </row>
    <row r="329" spans="1:7" ht="5.25" customHeight="1" x14ac:dyDescent="0.2">
      <c r="E329" s="274"/>
    </row>
    <row r="330" spans="1:7" ht="13.5" thickBot="1" x14ac:dyDescent="0.25">
      <c r="A330" s="275"/>
      <c r="B330" s="260" t="s">
        <v>77</v>
      </c>
      <c r="C330" s="276" t="s">
        <v>243</v>
      </c>
      <c r="D330" s="290"/>
      <c r="E330" s="304"/>
      <c r="F330" s="19"/>
      <c r="G330" s="278">
        <f>SUM(G299:G328)</f>
        <v>0</v>
      </c>
    </row>
    <row r="331" spans="1:7" ht="13.5" thickTop="1" x14ac:dyDescent="0.2">
      <c r="E331" s="274"/>
    </row>
    <row r="332" spans="1:7" x14ac:dyDescent="0.2">
      <c r="E332" s="274"/>
    </row>
    <row r="333" spans="1:7" x14ac:dyDescent="0.2">
      <c r="E333" s="274"/>
    </row>
    <row r="334" spans="1:7" ht="16.5" x14ac:dyDescent="0.2">
      <c r="B334" s="240" t="s">
        <v>332</v>
      </c>
      <c r="C334" s="240"/>
      <c r="E334" s="274"/>
    </row>
    <row r="335" spans="1:7" ht="15" x14ac:dyDescent="0.2">
      <c r="C335" s="262" t="s">
        <v>523</v>
      </c>
      <c r="D335" s="286"/>
      <c r="E335" s="286"/>
    </row>
    <row r="336" spans="1:7" x14ac:dyDescent="0.2">
      <c r="E336" s="274"/>
    </row>
    <row r="337" spans="1:20" s="268" customFormat="1" ht="17.25" thickBot="1" x14ac:dyDescent="0.3">
      <c r="A337" s="253"/>
      <c r="B337" s="254" t="s">
        <v>114</v>
      </c>
      <c r="C337" s="267" t="s">
        <v>245</v>
      </c>
      <c r="D337" s="254"/>
      <c r="E337" s="381"/>
      <c r="F337" s="16"/>
      <c r="G337" s="257">
        <f>G358</f>
        <v>0</v>
      </c>
      <c r="H337" s="382"/>
      <c r="I337" s="382"/>
      <c r="J337" s="382"/>
      <c r="K337" s="382"/>
      <c r="L337" s="382"/>
      <c r="M337" s="382"/>
      <c r="N337" s="382"/>
      <c r="O337" s="382"/>
      <c r="P337" s="382"/>
      <c r="Q337" s="382"/>
      <c r="R337" s="382"/>
      <c r="S337" s="382"/>
      <c r="T337" s="382"/>
    </row>
    <row r="338" spans="1:20" ht="13.5" thickTop="1" x14ac:dyDescent="0.2">
      <c r="A338" s="265"/>
      <c r="B338" s="241"/>
      <c r="D338" s="296"/>
      <c r="E338" s="296"/>
      <c r="G338" s="207"/>
    </row>
    <row r="339" spans="1:20" x14ac:dyDescent="0.2">
      <c r="A339" s="265"/>
      <c r="B339" s="201"/>
      <c r="C339" s="269" t="s">
        <v>30</v>
      </c>
      <c r="D339" s="270" t="s">
        <v>31</v>
      </c>
      <c r="E339" s="270" t="s">
        <v>32</v>
      </c>
      <c r="F339" s="17" t="s">
        <v>33</v>
      </c>
      <c r="G339" s="298" t="s">
        <v>28</v>
      </c>
    </row>
    <row r="340" spans="1:20" x14ac:dyDescent="0.2">
      <c r="E340" s="274"/>
    </row>
    <row r="341" spans="1:20" ht="38.25" x14ac:dyDescent="0.2">
      <c r="A341" s="243"/>
      <c r="B341" s="207" t="s">
        <v>186</v>
      </c>
      <c r="C341" s="241" t="s">
        <v>246</v>
      </c>
      <c r="E341" s="274"/>
    </row>
    <row r="342" spans="1:20" ht="20.25" customHeight="1" x14ac:dyDescent="0.2">
      <c r="A342" s="243"/>
      <c r="C342" s="241" t="s">
        <v>324</v>
      </c>
      <c r="D342" s="207" t="s">
        <v>57</v>
      </c>
      <c r="E342" s="274">
        <f>E385</f>
        <v>5</v>
      </c>
      <c r="F342" s="2">
        <v>0</v>
      </c>
      <c r="G342" s="209">
        <f>F342*E342</f>
        <v>0</v>
      </c>
    </row>
    <row r="343" spans="1:20" ht="9" customHeight="1" x14ac:dyDescent="0.2">
      <c r="A343" s="243"/>
      <c r="E343" s="274"/>
    </row>
    <row r="344" spans="1:20" ht="38.25" x14ac:dyDescent="0.2">
      <c r="A344" s="243"/>
      <c r="B344" s="207" t="s">
        <v>247</v>
      </c>
      <c r="C344" s="241" t="s">
        <v>443</v>
      </c>
      <c r="E344" s="274"/>
    </row>
    <row r="345" spans="1:20" x14ac:dyDescent="0.2">
      <c r="A345" s="243"/>
      <c r="C345" s="241" t="s">
        <v>248</v>
      </c>
      <c r="D345" s="207" t="s">
        <v>57</v>
      </c>
      <c r="E345" s="274">
        <f>E342</f>
        <v>5</v>
      </c>
      <c r="F345" s="2">
        <v>0</v>
      </c>
      <c r="G345" s="209">
        <f>F345*E345</f>
        <v>0</v>
      </c>
    </row>
    <row r="346" spans="1:20" ht="6.75" customHeight="1" x14ac:dyDescent="0.2">
      <c r="A346" s="243"/>
      <c r="E346" s="274"/>
    </row>
    <row r="347" spans="1:20" ht="63.75" x14ac:dyDescent="0.2">
      <c r="A347" s="243"/>
      <c r="B347" s="207" t="s">
        <v>249</v>
      </c>
      <c r="C347" s="241" t="s">
        <v>563</v>
      </c>
      <c r="E347" s="274"/>
    </row>
    <row r="348" spans="1:20" x14ac:dyDescent="0.2">
      <c r="A348" s="243"/>
      <c r="C348" s="241" t="s">
        <v>250</v>
      </c>
      <c r="D348" s="207" t="s">
        <v>37</v>
      </c>
      <c r="E348" s="274">
        <f>E389</f>
        <v>1</v>
      </c>
      <c r="F348" s="2">
        <v>0</v>
      </c>
      <c r="G348" s="209">
        <f>F348*E348</f>
        <v>0</v>
      </c>
    </row>
    <row r="349" spans="1:20" ht="6.75" customHeight="1" x14ac:dyDescent="0.2">
      <c r="A349" s="243"/>
      <c r="E349" s="274"/>
    </row>
    <row r="350" spans="1:20" x14ac:dyDescent="0.2">
      <c r="B350" s="207" t="s">
        <v>251</v>
      </c>
      <c r="C350" s="241" t="s">
        <v>522</v>
      </c>
      <c r="D350" s="207" t="s">
        <v>37</v>
      </c>
      <c r="E350" s="274">
        <f>E397</f>
        <v>1</v>
      </c>
      <c r="F350" s="2">
        <v>0</v>
      </c>
      <c r="G350" s="209">
        <f>F350*E350</f>
        <v>0</v>
      </c>
    </row>
    <row r="351" spans="1:20" x14ac:dyDescent="0.2">
      <c r="E351" s="274"/>
    </row>
    <row r="352" spans="1:20" ht="38.25" x14ac:dyDescent="0.2">
      <c r="A352" s="243"/>
      <c r="B352" s="207" t="s">
        <v>252</v>
      </c>
      <c r="C352" s="241" t="s">
        <v>253</v>
      </c>
      <c r="D352" s="207" t="s">
        <v>37</v>
      </c>
      <c r="E352" s="274">
        <f>E350</f>
        <v>1</v>
      </c>
      <c r="F352" s="2">
        <v>0</v>
      </c>
      <c r="G352" s="209">
        <f>F352*E352</f>
        <v>0</v>
      </c>
    </row>
    <row r="353" spans="1:20" ht="9" customHeight="1" x14ac:dyDescent="0.2">
      <c r="A353" s="243"/>
      <c r="E353" s="274"/>
    </row>
    <row r="354" spans="1:20" ht="38.25" x14ac:dyDescent="0.2">
      <c r="A354" s="243"/>
      <c r="B354" s="207" t="s">
        <v>254</v>
      </c>
      <c r="C354" s="241" t="s">
        <v>255</v>
      </c>
      <c r="D354" s="207" t="s">
        <v>37</v>
      </c>
      <c r="E354" s="274">
        <f>E352</f>
        <v>1</v>
      </c>
      <c r="F354" s="2">
        <v>0</v>
      </c>
      <c r="G354" s="209">
        <f>F354*E354</f>
        <v>0</v>
      </c>
    </row>
    <row r="355" spans="1:20" ht="9" customHeight="1" x14ac:dyDescent="0.2">
      <c r="A355" s="243"/>
      <c r="E355" s="274"/>
    </row>
    <row r="356" spans="1:20" x14ac:dyDescent="0.2">
      <c r="B356" s="207" t="s">
        <v>139</v>
      </c>
      <c r="C356" s="241" t="s">
        <v>140</v>
      </c>
      <c r="D356" s="207">
        <v>10</v>
      </c>
      <c r="E356" s="177"/>
      <c r="F356" s="2"/>
      <c r="G356" s="204">
        <f>SUM(G340:G355)*(D356/100)</f>
        <v>0</v>
      </c>
    </row>
    <row r="357" spans="1:20" ht="8.25" customHeight="1" x14ac:dyDescent="0.2">
      <c r="C357" s="303"/>
      <c r="E357" s="177"/>
      <c r="F357" s="89"/>
      <c r="G357" s="282"/>
    </row>
    <row r="358" spans="1:20" ht="13.5" thickBot="1" x14ac:dyDescent="0.25">
      <c r="A358" s="275"/>
      <c r="B358" s="260" t="s">
        <v>114</v>
      </c>
      <c r="C358" s="276" t="s">
        <v>256</v>
      </c>
      <c r="D358" s="290" t="s">
        <v>75</v>
      </c>
      <c r="E358" s="383"/>
      <c r="F358" s="22"/>
      <c r="G358" s="278">
        <f>SUM(G340:G357)</f>
        <v>0</v>
      </c>
    </row>
    <row r="359" spans="1:20" ht="13.5" thickTop="1" x14ac:dyDescent="0.2">
      <c r="E359" s="274"/>
    </row>
    <row r="360" spans="1:20" x14ac:dyDescent="0.2">
      <c r="E360" s="274"/>
    </row>
    <row r="361" spans="1:20" s="247" customFormat="1" ht="16.5" x14ac:dyDescent="0.25">
      <c r="A361" s="244"/>
      <c r="B361" s="240" t="s">
        <v>331</v>
      </c>
      <c r="C361" s="287"/>
      <c r="D361" s="287"/>
      <c r="E361" s="287"/>
      <c r="F361" s="90"/>
      <c r="G361" s="306"/>
      <c r="H361" s="344"/>
      <c r="I361" s="344"/>
      <c r="J361" s="344"/>
      <c r="K361" s="344"/>
      <c r="L361" s="344"/>
      <c r="M361" s="344"/>
      <c r="N361" s="344"/>
      <c r="O361" s="344"/>
      <c r="P361" s="344"/>
      <c r="Q361" s="344"/>
      <c r="R361" s="344"/>
      <c r="S361" s="344"/>
      <c r="T361" s="344"/>
    </row>
    <row r="362" spans="1:20" ht="16.5" x14ac:dyDescent="0.2">
      <c r="C362" s="240" t="s">
        <v>434</v>
      </c>
      <c r="E362" s="274"/>
    </row>
    <row r="363" spans="1:20" ht="6.75" customHeight="1" x14ac:dyDescent="0.2">
      <c r="C363" s="240"/>
      <c r="E363" s="274"/>
    </row>
    <row r="364" spans="1:20" x14ac:dyDescent="0.2">
      <c r="B364" s="162" t="s">
        <v>329</v>
      </c>
      <c r="C364" s="162"/>
      <c r="D364" s="162"/>
      <c r="E364" s="307"/>
      <c r="F364" s="89"/>
      <c r="G364" s="282"/>
    </row>
    <row r="365" spans="1:20" x14ac:dyDescent="0.2">
      <c r="B365" s="162"/>
      <c r="C365" s="162"/>
      <c r="D365" s="162"/>
      <c r="E365" s="307"/>
      <c r="F365" s="89"/>
      <c r="G365" s="282"/>
    </row>
    <row r="366" spans="1:20" x14ac:dyDescent="0.2">
      <c r="B366" s="162"/>
      <c r="C366" s="162"/>
      <c r="D366" s="162"/>
      <c r="E366" s="307"/>
      <c r="F366" s="89"/>
      <c r="G366" s="282"/>
    </row>
    <row r="367" spans="1:20" x14ac:dyDescent="0.2">
      <c r="B367" s="162"/>
      <c r="C367" s="162"/>
      <c r="D367" s="162"/>
      <c r="E367" s="307"/>
      <c r="F367" s="89"/>
      <c r="G367" s="282"/>
    </row>
    <row r="368" spans="1:20" x14ac:dyDescent="0.2">
      <c r="B368" s="162"/>
      <c r="C368" s="162"/>
      <c r="D368" s="162"/>
      <c r="E368" s="307"/>
      <c r="F368" s="89"/>
      <c r="G368" s="282"/>
    </row>
    <row r="369" spans="1:20" x14ac:dyDescent="0.2">
      <c r="B369" s="162"/>
      <c r="C369" s="162"/>
      <c r="D369" s="162"/>
      <c r="E369" s="307"/>
      <c r="F369" s="89"/>
      <c r="G369" s="282"/>
    </row>
    <row r="370" spans="1:20" x14ac:dyDescent="0.2">
      <c r="B370" s="162"/>
      <c r="C370" s="162"/>
      <c r="D370" s="162"/>
      <c r="E370" s="307"/>
      <c r="F370" s="89"/>
      <c r="G370" s="282"/>
    </row>
    <row r="371" spans="1:20" x14ac:dyDescent="0.2">
      <c r="B371" s="162"/>
      <c r="C371" s="162"/>
      <c r="D371" s="162"/>
      <c r="E371" s="307"/>
      <c r="F371" s="89"/>
      <c r="G371" s="282"/>
    </row>
    <row r="372" spans="1:20" x14ac:dyDescent="0.2">
      <c r="B372" s="162"/>
      <c r="C372" s="162"/>
      <c r="D372" s="162"/>
      <c r="E372" s="307"/>
      <c r="F372" s="89"/>
      <c r="G372" s="282"/>
    </row>
    <row r="373" spans="1:20" x14ac:dyDescent="0.2">
      <c r="B373" s="162"/>
      <c r="C373" s="162"/>
      <c r="D373" s="162"/>
      <c r="E373" s="307"/>
      <c r="F373" s="89"/>
      <c r="G373" s="282"/>
    </row>
    <row r="374" spans="1:20" x14ac:dyDescent="0.2">
      <c r="B374" s="162"/>
      <c r="C374" s="162"/>
      <c r="D374" s="162"/>
      <c r="E374" s="307"/>
      <c r="F374" s="89"/>
      <c r="G374" s="282"/>
    </row>
    <row r="375" spans="1:20" x14ac:dyDescent="0.2">
      <c r="B375" s="162"/>
      <c r="C375" s="162"/>
      <c r="D375" s="162"/>
      <c r="E375" s="307"/>
      <c r="F375" s="89"/>
      <c r="G375" s="282"/>
    </row>
    <row r="376" spans="1:20" x14ac:dyDescent="0.2">
      <c r="B376" s="162"/>
      <c r="C376" s="162"/>
      <c r="D376" s="162"/>
      <c r="E376" s="307"/>
      <c r="F376" s="89"/>
      <c r="G376" s="282"/>
    </row>
    <row r="377" spans="1:20" x14ac:dyDescent="0.2">
      <c r="B377" s="162"/>
      <c r="C377" s="162"/>
      <c r="D377" s="162"/>
      <c r="E377" s="307"/>
      <c r="F377" s="89"/>
      <c r="G377" s="282"/>
    </row>
    <row r="378" spans="1:20" ht="10.5" customHeight="1" x14ac:dyDescent="0.2">
      <c r="A378" s="243"/>
      <c r="B378" s="162"/>
      <c r="C378" s="162"/>
      <c r="D378" s="162"/>
      <c r="E378" s="307"/>
      <c r="F378" s="89"/>
      <c r="G378" s="282"/>
    </row>
    <row r="379" spans="1:20" s="310" customFormat="1" x14ac:dyDescent="0.2">
      <c r="A379" s="291"/>
      <c r="B379" s="292"/>
      <c r="C379" s="308"/>
      <c r="D379" s="308"/>
      <c r="E379" s="384"/>
      <c r="F379" s="91"/>
      <c r="G379" s="309" t="s">
        <v>28</v>
      </c>
      <c r="H379" s="385"/>
      <c r="I379" s="385"/>
      <c r="J379" s="385"/>
      <c r="K379" s="385"/>
      <c r="L379" s="385"/>
      <c r="M379" s="385"/>
      <c r="N379" s="385"/>
      <c r="O379" s="385"/>
      <c r="P379" s="385"/>
      <c r="Q379" s="385"/>
      <c r="R379" s="385"/>
      <c r="S379" s="385"/>
      <c r="T379" s="385"/>
    </row>
    <row r="380" spans="1:20" s="311" customFormat="1" ht="13.5" thickBot="1" x14ac:dyDescent="0.25">
      <c r="B380" s="260" t="s">
        <v>53</v>
      </c>
      <c r="C380" s="290" t="s">
        <v>330</v>
      </c>
      <c r="D380" s="260"/>
      <c r="E380" s="383"/>
      <c r="F380" s="22"/>
      <c r="G380" s="278">
        <f>G401</f>
        <v>0</v>
      </c>
      <c r="H380" s="386"/>
      <c r="I380" s="386"/>
      <c r="J380" s="386"/>
      <c r="K380" s="386"/>
      <c r="L380" s="386"/>
      <c r="M380" s="386"/>
      <c r="N380" s="386"/>
      <c r="O380" s="386"/>
      <c r="P380" s="386"/>
      <c r="Q380" s="386"/>
      <c r="R380" s="386"/>
      <c r="S380" s="386"/>
      <c r="T380" s="386"/>
    </row>
    <row r="381" spans="1:20" ht="9" customHeight="1" thickTop="1" x14ac:dyDescent="0.2">
      <c r="C381" s="303"/>
      <c r="E381" s="177"/>
      <c r="F381" s="89"/>
      <c r="G381" s="282"/>
    </row>
    <row r="382" spans="1:20" x14ac:dyDescent="0.2">
      <c r="C382" s="362" t="s">
        <v>30</v>
      </c>
      <c r="D382" s="270" t="s">
        <v>31</v>
      </c>
      <c r="E382" s="363" t="s">
        <v>32</v>
      </c>
      <c r="F382" s="23" t="s">
        <v>33</v>
      </c>
      <c r="G382" s="364" t="s">
        <v>28</v>
      </c>
    </row>
    <row r="383" spans="1:20" s="392" customFormat="1" x14ac:dyDescent="0.2">
      <c r="A383" s="248"/>
      <c r="B383" s="249" t="s">
        <v>53</v>
      </c>
      <c r="C383" s="390" t="s">
        <v>264</v>
      </c>
      <c r="D383" s="249"/>
      <c r="E383" s="388"/>
      <c r="F383" s="94"/>
      <c r="G383" s="391"/>
      <c r="H383" s="382"/>
      <c r="I383" s="382"/>
      <c r="J383" s="382"/>
      <c r="K383" s="382"/>
      <c r="L383" s="382"/>
      <c r="M383" s="382"/>
      <c r="N383" s="382"/>
      <c r="O383" s="382"/>
      <c r="P383" s="382"/>
      <c r="Q383" s="382"/>
      <c r="R383" s="382"/>
      <c r="S383" s="382"/>
      <c r="T383" s="382"/>
    </row>
    <row r="384" spans="1:20" ht="25.5" x14ac:dyDescent="0.2">
      <c r="B384" s="207" t="s">
        <v>191</v>
      </c>
      <c r="C384" s="208" t="s">
        <v>517</v>
      </c>
      <c r="D384" s="208"/>
      <c r="E384" s="201"/>
      <c r="F384" s="89"/>
      <c r="G384" s="282"/>
    </row>
    <row r="385" spans="2:20" x14ac:dyDescent="0.2">
      <c r="B385" s="208"/>
      <c r="C385" s="208" t="s">
        <v>518</v>
      </c>
      <c r="D385" s="207" t="s">
        <v>57</v>
      </c>
      <c r="E385" s="177">
        <v>5</v>
      </c>
      <c r="F385" s="2">
        <v>0</v>
      </c>
      <c r="G385" s="209">
        <f>F385*E385</f>
        <v>0</v>
      </c>
      <c r="J385" s="351"/>
    </row>
    <row r="386" spans="2:20" ht="25.5" x14ac:dyDescent="0.2">
      <c r="B386" s="208"/>
      <c r="C386" s="208" t="s">
        <v>519</v>
      </c>
      <c r="D386" s="207" t="s">
        <v>57</v>
      </c>
      <c r="E386" s="177">
        <v>5</v>
      </c>
      <c r="F386" s="2">
        <v>0</v>
      </c>
      <c r="G386" s="209">
        <f>F386*E386</f>
        <v>0</v>
      </c>
    </row>
    <row r="387" spans="2:20" ht="6.75" customHeight="1" x14ac:dyDescent="0.2">
      <c r="B387" s="296"/>
      <c r="C387" s="208"/>
      <c r="D387" s="208"/>
      <c r="E387" s="177"/>
      <c r="F387" s="89"/>
      <c r="G387" s="282"/>
    </row>
    <row r="388" spans="2:20" ht="172.5" customHeight="1" x14ac:dyDescent="0.2">
      <c r="B388" s="207" t="s">
        <v>187</v>
      </c>
      <c r="C388" s="266" t="s">
        <v>322</v>
      </c>
      <c r="D388" s="286"/>
      <c r="E388" s="286"/>
      <c r="I388" s="344">
        <v>3</v>
      </c>
    </row>
    <row r="389" spans="2:20" x14ac:dyDescent="0.2">
      <c r="C389" s="241" t="s">
        <v>441</v>
      </c>
      <c r="D389" s="207" t="s">
        <v>37</v>
      </c>
      <c r="E389" s="177">
        <v>1</v>
      </c>
      <c r="F389" s="2">
        <v>0</v>
      </c>
      <c r="G389" s="209">
        <f>F389*E389</f>
        <v>0</v>
      </c>
      <c r="I389" s="344">
        <v>6</v>
      </c>
    </row>
    <row r="390" spans="2:20" ht="15" x14ac:dyDescent="0.2">
      <c r="C390" s="266" t="s">
        <v>226</v>
      </c>
      <c r="D390" s="286"/>
      <c r="E390" s="286"/>
      <c r="I390" s="344">
        <v>7</v>
      </c>
    </row>
    <row r="391" spans="2:20" ht="8.25" customHeight="1" x14ac:dyDescent="0.2">
      <c r="E391" s="274"/>
      <c r="I391" s="344">
        <v>7</v>
      </c>
    </row>
    <row r="392" spans="2:20" ht="114.75" x14ac:dyDescent="0.2">
      <c r="B392" s="207" t="s">
        <v>188</v>
      </c>
      <c r="C392" s="241" t="s">
        <v>442</v>
      </c>
      <c r="D392" s="207" t="s">
        <v>37</v>
      </c>
      <c r="E392" s="177">
        <v>1</v>
      </c>
      <c r="F392" s="2">
        <v>0</v>
      </c>
      <c r="G392" s="209">
        <f>F392*E392</f>
        <v>0</v>
      </c>
    </row>
    <row r="393" spans="2:20" ht="9" customHeight="1" x14ac:dyDescent="0.2">
      <c r="E393" s="274"/>
    </row>
    <row r="394" spans="2:20" ht="15" x14ac:dyDescent="0.2">
      <c r="B394" s="207" t="s">
        <v>189</v>
      </c>
      <c r="C394" s="266" t="s">
        <v>190</v>
      </c>
      <c r="D394" s="286"/>
      <c r="E394" s="286"/>
    </row>
    <row r="395" spans="2:20" x14ac:dyDescent="0.2">
      <c r="C395" s="241" t="s">
        <v>211</v>
      </c>
      <c r="D395" s="207" t="s">
        <v>37</v>
      </c>
      <c r="E395" s="177">
        <f>(E389)*2</f>
        <v>2</v>
      </c>
      <c r="F395" s="2">
        <v>0</v>
      </c>
      <c r="G395" s="209">
        <f>F395*E395</f>
        <v>0</v>
      </c>
    </row>
    <row r="396" spans="2:20" ht="7.5" customHeight="1" x14ac:dyDescent="0.2">
      <c r="E396" s="274"/>
    </row>
    <row r="397" spans="2:20" s="330" customFormat="1" ht="127.5" x14ac:dyDescent="0.2">
      <c r="B397" s="207" t="s">
        <v>225</v>
      </c>
      <c r="C397" s="241" t="s">
        <v>277</v>
      </c>
      <c r="D397" s="207" t="s">
        <v>37</v>
      </c>
      <c r="E397" s="177">
        <f>E392</f>
        <v>1</v>
      </c>
      <c r="F397" s="2">
        <v>0</v>
      </c>
      <c r="G397" s="209">
        <f>F397*E397</f>
        <v>0</v>
      </c>
      <c r="H397" s="398"/>
      <c r="I397" s="399"/>
      <c r="J397" s="398"/>
      <c r="K397" s="398"/>
      <c r="L397" s="398"/>
      <c r="M397" s="398"/>
      <c r="N397" s="398"/>
      <c r="O397" s="398"/>
      <c r="P397" s="398"/>
      <c r="Q397" s="398"/>
      <c r="R397" s="398"/>
      <c r="S397" s="398"/>
      <c r="T397" s="398"/>
    </row>
    <row r="398" spans="2:20" ht="5.25" customHeight="1" x14ac:dyDescent="0.2">
      <c r="E398" s="274"/>
    </row>
    <row r="399" spans="2:20" x14ac:dyDescent="0.2">
      <c r="B399" s="207" t="s">
        <v>73</v>
      </c>
      <c r="C399" s="241" t="s">
        <v>74</v>
      </c>
      <c r="D399" s="207">
        <v>10</v>
      </c>
      <c r="E399" s="177"/>
      <c r="F399" s="2"/>
      <c r="G399" s="204">
        <f>SUM(G382:G398)*(D399/100)</f>
        <v>0</v>
      </c>
    </row>
    <row r="400" spans="2:20" ht="6.75" customHeight="1" x14ac:dyDescent="0.2">
      <c r="C400" s="303"/>
      <c r="E400" s="177"/>
      <c r="F400" s="89"/>
      <c r="G400" s="282"/>
    </row>
    <row r="401" spans="2:20" s="275" customFormat="1" ht="13.5" thickBot="1" x14ac:dyDescent="0.25">
      <c r="B401" s="260" t="s">
        <v>53</v>
      </c>
      <c r="C401" s="276" t="s">
        <v>257</v>
      </c>
      <c r="D401" s="290" t="s">
        <v>75</v>
      </c>
      <c r="E401" s="383"/>
      <c r="F401" s="22"/>
      <c r="G401" s="278">
        <f>SUM(G382:G400)</f>
        <v>0</v>
      </c>
      <c r="H401" s="396"/>
      <c r="I401" s="396"/>
      <c r="J401" s="396"/>
      <c r="K401" s="396"/>
      <c r="L401" s="396"/>
      <c r="M401" s="396"/>
      <c r="N401" s="396"/>
      <c r="O401" s="396"/>
      <c r="P401" s="396"/>
      <c r="Q401" s="396"/>
      <c r="R401" s="396"/>
      <c r="S401" s="396"/>
      <c r="T401" s="396"/>
    </row>
    <row r="402" spans="2:20" ht="13.5" thickTop="1" x14ac:dyDescent="0.2"/>
  </sheetData>
  <sheetProtection algorithmName="SHA-512" hashValue="fH4igXwWdKKppIrf4H/FtMdDhMg+ZDgSDUIrir2/TgjCYZUcnlM/hF3KjG5yrIsHicWVtFXRiV+jMO1C+4wJyQ==" saltValue="MMTbDV74AQm+tXy6pEATZA==" spinCount="100000" sheet="1" objects="1" scenarios="1"/>
  <mergeCells count="18">
    <mergeCell ref="B38:E38"/>
    <mergeCell ref="B253:E253"/>
    <mergeCell ref="B255:E268"/>
    <mergeCell ref="B40:E62"/>
    <mergeCell ref="B65:E76"/>
    <mergeCell ref="C141:E141"/>
    <mergeCell ref="B185:E205"/>
    <mergeCell ref="C236:E236"/>
    <mergeCell ref="C213:E213"/>
    <mergeCell ref="C230:D230"/>
    <mergeCell ref="C388:E388"/>
    <mergeCell ref="C390:E390"/>
    <mergeCell ref="C394:E394"/>
    <mergeCell ref="C239:E239"/>
    <mergeCell ref="C243:E243"/>
    <mergeCell ref="B271:E283"/>
    <mergeCell ref="C335:E335"/>
    <mergeCell ref="B364:E378"/>
  </mergeCells>
  <conditionalFormatting sqref="F107 F109 F130">
    <cfRule type="expression" dxfId="65" priority="204">
      <formula>F107=""</formula>
    </cfRule>
  </conditionalFormatting>
  <conditionalFormatting sqref="F81">
    <cfRule type="expression" dxfId="64" priority="197">
      <formula>F81=""</formula>
    </cfRule>
  </conditionalFormatting>
  <conditionalFormatting sqref="F83">
    <cfRule type="expression" dxfId="63" priority="196">
      <formula>F83=""</formula>
    </cfRule>
  </conditionalFormatting>
  <conditionalFormatting sqref="F85">
    <cfRule type="expression" dxfId="62" priority="195">
      <formula>F85=""</formula>
    </cfRule>
  </conditionalFormatting>
  <conditionalFormatting sqref="F90">
    <cfRule type="expression" dxfId="61" priority="194">
      <formula>F90=""</formula>
    </cfRule>
  </conditionalFormatting>
  <conditionalFormatting sqref="F92">
    <cfRule type="expression" dxfId="60" priority="193">
      <formula>F92=""</formula>
    </cfRule>
  </conditionalFormatting>
  <conditionalFormatting sqref="F103">
    <cfRule type="expression" dxfId="59" priority="192">
      <formula>F103=""</formula>
    </cfRule>
  </conditionalFormatting>
  <conditionalFormatting sqref="F112">
    <cfRule type="expression" dxfId="58" priority="191">
      <formula>F112=""</formula>
    </cfRule>
  </conditionalFormatting>
  <conditionalFormatting sqref="F113">
    <cfRule type="expression" dxfId="57" priority="190">
      <formula>F113=""</formula>
    </cfRule>
  </conditionalFormatting>
  <conditionalFormatting sqref="F114 F120">
    <cfRule type="expression" dxfId="56" priority="189">
      <formula>F114=""</formula>
    </cfRule>
  </conditionalFormatting>
  <conditionalFormatting sqref="F120">
    <cfRule type="expression" dxfId="55" priority="188">
      <formula>F120=""</formula>
    </cfRule>
  </conditionalFormatting>
  <conditionalFormatting sqref="F124">
    <cfRule type="expression" dxfId="54" priority="187">
      <formula>F124=""</formula>
    </cfRule>
  </conditionalFormatting>
  <conditionalFormatting sqref="F132">
    <cfRule type="expression" dxfId="53" priority="186">
      <formula>F132=""</formula>
    </cfRule>
  </conditionalFormatting>
  <conditionalFormatting sqref="F244">
    <cfRule type="expression" dxfId="52" priority="175">
      <formula>F244=""</formula>
    </cfRule>
  </conditionalFormatting>
  <conditionalFormatting sqref="F148">
    <cfRule type="expression" dxfId="51" priority="185">
      <formula>F148=""</formula>
    </cfRule>
  </conditionalFormatting>
  <conditionalFormatting sqref="F154">
    <cfRule type="expression" dxfId="50" priority="184">
      <formula>F154=""</formula>
    </cfRule>
  </conditionalFormatting>
  <conditionalFormatting sqref="F166">
    <cfRule type="expression" dxfId="49" priority="183">
      <formula>F166=""</formula>
    </cfRule>
  </conditionalFormatting>
  <conditionalFormatting sqref="F172">
    <cfRule type="expression" dxfId="48" priority="181">
      <formula>F172=""</formula>
    </cfRule>
  </conditionalFormatting>
  <conditionalFormatting sqref="F174">
    <cfRule type="expression" dxfId="47" priority="180">
      <formula>F174=""</formula>
    </cfRule>
  </conditionalFormatting>
  <conditionalFormatting sqref="F220">
    <cfRule type="expression" dxfId="46" priority="179">
      <formula>F220=""</formula>
    </cfRule>
  </conditionalFormatting>
  <conditionalFormatting sqref="F222">
    <cfRule type="expression" dxfId="45" priority="178">
      <formula>F222=""</formula>
    </cfRule>
  </conditionalFormatting>
  <conditionalFormatting sqref="F237">
    <cfRule type="expression" dxfId="44" priority="177">
      <formula>F237=""</formula>
    </cfRule>
  </conditionalFormatting>
  <conditionalFormatting sqref="F241">
    <cfRule type="expression" dxfId="43" priority="176">
      <formula>F241=""</formula>
    </cfRule>
  </conditionalFormatting>
  <conditionalFormatting sqref="F88">
    <cfRule type="expression" dxfId="42" priority="173">
      <formula>F88=""</formula>
    </cfRule>
  </conditionalFormatting>
  <conditionalFormatting sqref="F118">
    <cfRule type="expression" dxfId="41" priority="172">
      <formula>F118=""</formula>
    </cfRule>
  </conditionalFormatting>
  <conditionalFormatting sqref="F126">
    <cfRule type="expression" dxfId="40" priority="169">
      <formula>F126=""</formula>
    </cfRule>
  </conditionalFormatting>
  <conditionalFormatting sqref="F168">
    <cfRule type="expression" dxfId="39" priority="162">
      <formula>F168=""</formula>
    </cfRule>
  </conditionalFormatting>
  <conditionalFormatting sqref="F116">
    <cfRule type="expression" dxfId="38" priority="83">
      <formula>F116=""</formula>
    </cfRule>
  </conditionalFormatting>
  <conditionalFormatting sqref="F221">
    <cfRule type="expression" dxfId="37" priority="93">
      <formula>F221=""</formula>
    </cfRule>
  </conditionalFormatting>
  <conditionalFormatting sqref="F170">
    <cfRule type="expression" dxfId="36" priority="91">
      <formula>F170=""</formula>
    </cfRule>
  </conditionalFormatting>
  <conditionalFormatting sqref="F309 F324">
    <cfRule type="expression" dxfId="35" priority="81">
      <formula>F309=""</formula>
    </cfRule>
  </conditionalFormatting>
  <conditionalFormatting sqref="F288">
    <cfRule type="expression" dxfId="34" priority="80">
      <formula>F288=""</formula>
    </cfRule>
  </conditionalFormatting>
  <conditionalFormatting sqref="F290">
    <cfRule type="expression" dxfId="33" priority="79">
      <formula>F290=""</formula>
    </cfRule>
  </conditionalFormatting>
  <conditionalFormatting sqref="F292">
    <cfRule type="expression" dxfId="32" priority="78">
      <formula>F292=""</formula>
    </cfRule>
  </conditionalFormatting>
  <conditionalFormatting sqref="F294">
    <cfRule type="expression" dxfId="31" priority="76">
      <formula>F294=""</formula>
    </cfRule>
  </conditionalFormatting>
  <conditionalFormatting sqref="F305">
    <cfRule type="expression" dxfId="30" priority="75">
      <formula>F305=""</formula>
    </cfRule>
  </conditionalFormatting>
  <conditionalFormatting sqref="F312">
    <cfRule type="expression" dxfId="29" priority="73">
      <formula>F312=""</formula>
    </cfRule>
  </conditionalFormatting>
  <conditionalFormatting sqref="F313 F315">
    <cfRule type="expression" dxfId="28" priority="72">
      <formula>F313=""</formula>
    </cfRule>
  </conditionalFormatting>
  <conditionalFormatting sqref="F315">
    <cfRule type="expression" dxfId="27" priority="71">
      <formula>F315=""</formula>
    </cfRule>
  </conditionalFormatting>
  <conditionalFormatting sqref="F320">
    <cfRule type="expression" dxfId="26" priority="70">
      <formula>F320=""</formula>
    </cfRule>
  </conditionalFormatting>
  <conditionalFormatting sqref="F326">
    <cfRule type="expression" dxfId="25" priority="69">
      <formula>F326=""</formula>
    </cfRule>
  </conditionalFormatting>
  <conditionalFormatting sqref="F395">
    <cfRule type="expression" dxfId="24" priority="58">
      <formula>F395=""</formula>
    </cfRule>
  </conditionalFormatting>
  <conditionalFormatting sqref="F342">
    <cfRule type="expression" dxfId="23" priority="68">
      <formula>F342=""</formula>
    </cfRule>
  </conditionalFormatting>
  <conditionalFormatting sqref="F345">
    <cfRule type="expression" dxfId="22" priority="67">
      <formula>F345=""</formula>
    </cfRule>
  </conditionalFormatting>
  <conditionalFormatting sqref="F348">
    <cfRule type="expression" dxfId="21" priority="66">
      <formula>F348=""</formula>
    </cfRule>
  </conditionalFormatting>
  <conditionalFormatting sqref="F350">
    <cfRule type="expression" dxfId="20" priority="65">
      <formula>F350=""</formula>
    </cfRule>
  </conditionalFormatting>
  <conditionalFormatting sqref="F352">
    <cfRule type="expression" dxfId="19" priority="64">
      <formula>F352=""</formula>
    </cfRule>
  </conditionalFormatting>
  <conditionalFormatting sqref="F354">
    <cfRule type="expression" dxfId="18" priority="63">
      <formula>F354=""</formula>
    </cfRule>
  </conditionalFormatting>
  <conditionalFormatting sqref="F392">
    <cfRule type="expression" dxfId="17" priority="59">
      <formula>F392=""</formula>
    </cfRule>
  </conditionalFormatting>
  <conditionalFormatting sqref="F397">
    <cfRule type="expression" dxfId="16" priority="52">
      <formula>F397=""</formula>
    </cfRule>
  </conditionalFormatting>
  <conditionalFormatting sqref="F307">
    <cfRule type="expression" dxfId="15" priority="44">
      <formula>F307=""</formula>
    </cfRule>
  </conditionalFormatting>
  <conditionalFormatting sqref="F389">
    <cfRule type="expression" dxfId="14" priority="43">
      <formula>F389=""</formula>
    </cfRule>
  </conditionalFormatting>
  <conditionalFormatting sqref="F238">
    <cfRule type="expression" dxfId="13" priority="27">
      <formula>F238=""</formula>
    </cfRule>
  </conditionalFormatting>
  <conditionalFormatting sqref="F217">
    <cfRule type="expression" dxfId="12" priority="24">
      <formula>F217=""</formula>
    </cfRule>
  </conditionalFormatting>
  <conditionalFormatting sqref="F228">
    <cfRule type="expression" dxfId="11" priority="12">
      <formula>F228=""</formula>
    </cfRule>
  </conditionalFormatting>
  <conditionalFormatting sqref="F225">
    <cfRule type="expression" dxfId="10" priority="18">
      <formula>F225=""</formula>
    </cfRule>
  </conditionalFormatting>
  <conditionalFormatting sqref="F245">
    <cfRule type="expression" dxfId="9" priority="10">
      <formula>F245=""</formula>
    </cfRule>
  </conditionalFormatting>
  <conditionalFormatting sqref="F385">
    <cfRule type="expression" dxfId="8" priority="9">
      <formula>F385=""</formula>
    </cfRule>
  </conditionalFormatting>
  <conditionalFormatting sqref="F386">
    <cfRule type="expression" dxfId="7" priority="8">
      <formula>F386=""</formula>
    </cfRule>
  </conditionalFormatting>
  <conditionalFormatting sqref="F151">
    <cfRule type="expression" dxfId="6" priority="6">
      <formula>F151=""</formula>
    </cfRule>
  </conditionalFormatting>
  <conditionalFormatting sqref="F157">
    <cfRule type="expression" dxfId="5" priority="5">
      <formula>F157=""</formula>
    </cfRule>
  </conditionalFormatting>
  <conditionalFormatting sqref="F160">
    <cfRule type="expression" dxfId="4" priority="3">
      <formula>F160=""</formula>
    </cfRule>
  </conditionalFormatting>
  <conditionalFormatting sqref="F234">
    <cfRule type="expression" dxfId="3" priority="2">
      <formula>F234=""</formula>
    </cfRule>
  </conditionalFormatting>
  <conditionalFormatting sqref="F104">
    <cfRule type="expression" dxfId="2" priority="1">
      <formula>F104=""</formula>
    </cfRule>
  </conditionalFormatting>
  <pageMargins left="0.70866141732283472" right="0.70866141732283472" top="0.74803149606299213" bottom="0.74803149606299213" header="0.31496062992125984" footer="0.31496062992125984"/>
  <pageSetup paperSize="9" scale="86" fitToHeight="0" orientation="portrait" r:id="rId1"/>
  <headerFooter>
    <oddHeader>&amp;R&amp;9 1780-V/18
PZI</oddHeader>
    <oddFooter>&amp;R&amp;9&amp;P/&amp;N</oddFooter>
  </headerFooter>
  <rowBreaks count="1" manualBreakCount="1">
    <brk id="252" max="16383" man="1"/>
  </rowBreaks>
  <extLst>
    <ext xmlns:x14="http://schemas.microsoft.com/office/spreadsheetml/2009/9/main" uri="{78C0D931-6437-407d-A8EE-F0AAD7539E65}">
      <x14:conditionalFormattings>
        <x14:conditionalFormatting xmlns:xm="http://schemas.microsoft.com/office/excel/2006/main">
          <x14:cfRule type="expression" priority="11" id="{2E73A53B-024E-42F0-A51C-BCDD565B5BA3}">
            <xm:f>'V1_NL DN150'!F220=""</xm:f>
            <x14:dxf>
              <fill>
                <patternFill>
                  <bgColor theme="4" tint="0.79998168889431442"/>
                </patternFill>
              </fill>
            </x14:dxf>
          </x14:cfRule>
          <xm:sqref>F231</xm:sqref>
        </x14:conditionalFormatting>
        <x14:conditionalFormatting xmlns:xm="http://schemas.microsoft.com/office/excel/2006/main">
          <x14:cfRule type="expression" priority="4" id="{19CF7C88-9844-448A-A9F5-A84C7A35A1DE}">
            <xm:f>'\2014\1572-V_Kaseljska_cesta\PZI\tekst\[1572-V_PZI-feb2019_revA.xlsx]V12b-II.faza'!#REF!=""</xm:f>
            <x14:dxf>
              <fill>
                <patternFill>
                  <bgColor theme="4" tint="0.79998168889431442"/>
                </patternFill>
              </fill>
            </x14:dxf>
          </x14:cfRule>
          <xm:sqref>F163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view="pageBreakPreview" zoomScaleNormal="100" zoomScaleSheetLayoutView="100" workbookViewId="0">
      <selection activeCell="J73" sqref="J73"/>
    </sheetView>
  </sheetViews>
  <sheetFormatPr defaultRowHeight="12.75" x14ac:dyDescent="0.2"/>
  <cols>
    <col min="1" max="1" width="0.85546875" style="8" customWidth="1"/>
    <col min="2" max="2" width="7.7109375" style="57" bestFit="1" customWidth="1"/>
    <col min="3" max="3" width="76.42578125" style="61" customWidth="1"/>
    <col min="4" max="4" width="8.85546875" style="11" bestFit="1" customWidth="1"/>
    <col min="5" max="5" width="8.42578125" style="58" customWidth="1"/>
    <col min="6" max="6" width="8.140625" style="13" bestFit="1" customWidth="1"/>
    <col min="7" max="7" width="17" style="5" customWidth="1"/>
    <col min="8" max="11" width="9.140625" style="9"/>
    <col min="12" max="12" width="10.85546875" style="9" bestFit="1" customWidth="1"/>
    <col min="13" max="16384" width="9.140625" style="9"/>
  </cols>
  <sheetData>
    <row r="1" spans="1:7" ht="17.25" customHeight="1" x14ac:dyDescent="0.3">
      <c r="A1" s="9"/>
      <c r="C1" s="75" t="s">
        <v>543</v>
      </c>
    </row>
    <row r="2" spans="1:7" ht="5.25" customHeight="1" x14ac:dyDescent="0.3">
      <c r="A2" s="9"/>
      <c r="C2" s="76"/>
    </row>
    <row r="3" spans="1:7" s="79" customFormat="1" ht="15.75" x14ac:dyDescent="0.25">
      <c r="A3" s="34"/>
      <c r="B3" s="53"/>
      <c r="C3" s="60" t="str">
        <f>'V1_NL DN150'!C259</f>
        <v xml:space="preserve">Javni vodovod </v>
      </c>
      <c r="D3" s="39"/>
      <c r="E3" s="95"/>
      <c r="F3" s="77"/>
      <c r="G3" s="78"/>
    </row>
    <row r="4" spans="1:7" ht="66.75" customHeight="1" x14ac:dyDescent="0.2">
      <c r="B4" s="57" t="str">
        <f>'V1_NL DN150'!B260</f>
        <v xml:space="preserve"> 3.1.1.</v>
      </c>
      <c r="C4" s="61" t="str">
        <f>'V1_NL DN150'!C260</f>
        <v>Tlačne cevi z obojko iz nodularne litine (NL), tlačni razred C40; min. PN16, komplet s pripadajočimi obojčnimi tesnili prilagojenimi pogojem vgradnje. Osnovni standardni spoj - npr. STD, Tyton; oz. varovani sidrni neizvlečni spoj - npr. STD-Vi, Tyton-SIT,.. - glede na pogoje vgradnje. Sidrni spoj mora prenesti tlak vsaj 16 bar. Dolžina cevi je povečana za 2 % zaradi obdelave.</v>
      </c>
    </row>
    <row r="5" spans="1:7" x14ac:dyDescent="0.2">
      <c r="C5" s="61" t="str">
        <f>'V1_NL DN150'!C261</f>
        <v>DN150</v>
      </c>
      <c r="D5" s="11" t="str">
        <f>'V1_NL DN150'!D261</f>
        <v>m</v>
      </c>
      <c r="E5" s="58">
        <f>'V1_NL DN150'!E261</f>
        <v>269</v>
      </c>
    </row>
    <row r="6" spans="1:7" x14ac:dyDescent="0.2">
      <c r="D6" s="11" t="str">
        <f>'V1_NL DN150'!D262</f>
        <v>kos (m/6)</v>
      </c>
      <c r="E6" s="58">
        <f>'V1_NL DN150'!E262</f>
        <v>45.73</v>
      </c>
    </row>
    <row r="7" spans="1:7" x14ac:dyDescent="0.2">
      <c r="D7" s="11" t="str">
        <f>'V1_NL DN150'!D263</f>
        <v>kos</v>
      </c>
      <c r="E7" s="58">
        <f>'V1_NL DN150'!E263</f>
        <v>46</v>
      </c>
    </row>
    <row r="8" spans="1:7" x14ac:dyDescent="0.2">
      <c r="C8" s="61" t="str">
        <f>'V1_NL DN150'!C265</f>
        <v>neizvlečni - sidrni spoj (NL DN150)</v>
      </c>
      <c r="D8" s="11" t="str">
        <f>'V1_NL DN150'!D265</f>
        <v>m</v>
      </c>
      <c r="E8" s="58">
        <f>'V1_NL DN150'!E265</f>
        <v>114</v>
      </c>
    </row>
    <row r="9" spans="1:7" ht="6.75" customHeight="1" x14ac:dyDescent="0.2"/>
    <row r="10" spans="1:7" x14ac:dyDescent="0.2">
      <c r="C10" s="61" t="str">
        <f>'V1_NL DN150'!C266</f>
        <v>DN100</v>
      </c>
      <c r="D10" s="11" t="str">
        <f>'V1_NL DN150'!D266</f>
        <v>m</v>
      </c>
      <c r="E10" s="58">
        <f>'V1_NL DN150'!E266+'V2_NL DN100'!E261</f>
        <v>222</v>
      </c>
    </row>
    <row r="11" spans="1:7" x14ac:dyDescent="0.2">
      <c r="D11" s="11" t="str">
        <f>'V1_NL DN150'!D267</f>
        <v>kos (m/6)</v>
      </c>
      <c r="E11" s="58">
        <f>'V1_NL DN150'!E267+'V2_NL DN100'!E262</f>
        <v>37.74</v>
      </c>
    </row>
    <row r="12" spans="1:7" x14ac:dyDescent="0.2">
      <c r="D12" s="11" t="str">
        <f>'V1_NL DN150'!D268</f>
        <v>kos</v>
      </c>
      <c r="E12" s="58">
        <f>'V1_NL DN150'!E268+'V2_NL DN100'!E263</f>
        <v>38</v>
      </c>
    </row>
    <row r="13" spans="1:7" x14ac:dyDescent="0.2">
      <c r="C13" s="61" t="str">
        <f>'V1_NL DN150'!C269</f>
        <v>standardni spoj (NL DN100)</v>
      </c>
      <c r="D13" s="11" t="str">
        <f>'V1_NL DN150'!D269</f>
        <v>m</v>
      </c>
      <c r="E13" s="58">
        <f>'V1_NL DN150'!E269+'V2_NL DN100'!E264</f>
        <v>126</v>
      </c>
    </row>
    <row r="14" spans="1:7" x14ac:dyDescent="0.2">
      <c r="C14" s="61" t="str">
        <f>'V1_NL DN150'!C270</f>
        <v>neizvlečni - sidrni spoj (NL DN100)</v>
      </c>
      <c r="D14" s="11" t="str">
        <f>'V1_NL DN150'!D270</f>
        <v>m</v>
      </c>
      <c r="E14" s="58">
        <f>'V1_NL DN150'!E270+'V2_NL DN100'!E265</f>
        <v>102</v>
      </c>
    </row>
    <row r="15" spans="1:7" ht="8.25" customHeight="1" x14ac:dyDescent="0.2">
      <c r="C15" s="105"/>
      <c r="D15" s="106"/>
    </row>
    <row r="16" spans="1:7" x14ac:dyDescent="0.2">
      <c r="C16" s="85" t="str">
        <f>'V2_NL DN100'!C267</f>
        <v>DN80</v>
      </c>
      <c r="D16" s="85" t="str">
        <f>'V2_NL DN100'!D267</f>
        <v>m</v>
      </c>
      <c r="E16" s="58">
        <f>'V2_NL DN100'!E267</f>
        <v>3.1</v>
      </c>
    </row>
    <row r="17" spans="2:5" x14ac:dyDescent="0.2">
      <c r="C17" s="85"/>
      <c r="D17" s="85" t="str">
        <f>'V2_NL DN100'!D268</f>
        <v>kos (m/6)</v>
      </c>
      <c r="E17" s="58">
        <f>'V2_NL DN100'!E268</f>
        <v>0.52700000000000002</v>
      </c>
    </row>
    <row r="18" spans="2:5" x14ac:dyDescent="0.2">
      <c r="C18" s="85"/>
      <c r="D18" s="85" t="str">
        <f>'V2_NL DN100'!D269</f>
        <v>kos</v>
      </c>
      <c r="E18" s="58">
        <f>'V2_NL DN100'!E269</f>
        <v>1</v>
      </c>
    </row>
    <row r="19" spans="2:5" ht="25.5" x14ac:dyDescent="0.2">
      <c r="C19" s="85" t="str">
        <f>'V2_NL DN100'!C270</f>
        <v>standardni spoj (NL DN80) - vmesni ravni kos cevi brez obojke
preostali cel se uporabi kot vmesni kos pri prevezavi priključka OŠ</v>
      </c>
      <c r="D19" s="85" t="str">
        <f>'V2_NL DN100'!D270</f>
        <v>m</v>
      </c>
      <c r="E19" s="58">
        <f>'V2_NL DN100'!E270</f>
        <v>6</v>
      </c>
    </row>
    <row r="21" spans="2:5" x14ac:dyDescent="0.2">
      <c r="B21" s="61" t="str">
        <f>'V1_NL DN150'!B272</f>
        <v>3.1.30.</v>
      </c>
      <c r="C21" s="61" t="str">
        <f>'V1_NL DN150'!C272</f>
        <v>Fazonski kosi s prirobnico iz NL za tlačno stopnjo PN16.</v>
      </c>
    </row>
    <row r="22" spans="2:5" x14ac:dyDescent="0.2">
      <c r="C22" s="61" t="str">
        <f>'V1_NL DN150'!C273</f>
        <v>N80</v>
      </c>
      <c r="D22" s="11" t="str">
        <f>'V1_NL DN150'!D273</f>
        <v>kos</v>
      </c>
      <c r="E22" s="58">
        <f>'V1_NL DN150'!E273+'V2_NL DN100'!E273</f>
        <v>3</v>
      </c>
    </row>
    <row r="23" spans="2:5" x14ac:dyDescent="0.2">
      <c r="C23" s="85" t="str">
        <f>'V2_NL DN100'!C275</f>
        <v>FFK100(45°)</v>
      </c>
      <c r="D23" s="85" t="str">
        <f>'V2_NL DN100'!D275</f>
        <v>kos</v>
      </c>
      <c r="E23" s="58">
        <f>'V2_NL DN100'!E275</f>
        <v>1</v>
      </c>
    </row>
    <row r="24" spans="2:5" x14ac:dyDescent="0.2">
      <c r="C24" s="85" t="str">
        <f>'V2_NL DN100'!C274</f>
        <v>T80/80</v>
      </c>
      <c r="D24" s="85" t="str">
        <f>'V2_NL DN100'!D274</f>
        <v>kos</v>
      </c>
      <c r="E24" s="58">
        <f>'V2_NL DN100'!E274</f>
        <v>1</v>
      </c>
    </row>
    <row r="25" spans="2:5" x14ac:dyDescent="0.2">
      <c r="C25" s="61" t="str">
        <f>'V1_NL DN150'!C274</f>
        <v>T150/100</v>
      </c>
      <c r="D25" s="11" t="str">
        <f>'V1_NL DN150'!D274</f>
        <v>kos</v>
      </c>
      <c r="E25" s="58">
        <f>'V1_NL DN150'!E274</f>
        <v>1</v>
      </c>
    </row>
    <row r="26" spans="2:5" x14ac:dyDescent="0.2">
      <c r="C26" s="61" t="str">
        <f>'V1_NL DN150'!C275</f>
        <v>FFR150/100</v>
      </c>
      <c r="D26" s="11" t="str">
        <f>'V1_NL DN150'!D275</f>
        <v>kos</v>
      </c>
      <c r="E26" s="58">
        <f>'V1_NL DN150'!E275</f>
        <v>1</v>
      </c>
    </row>
    <row r="27" spans="2:5" x14ac:dyDescent="0.2">
      <c r="C27" s="61" t="str">
        <f>'V1_NL DN150'!C276</f>
        <v>FF80(100*)</v>
      </c>
      <c r="D27" s="11" t="str">
        <f>'V1_NL DN150'!D276</f>
        <v>kos</v>
      </c>
      <c r="E27" s="58">
        <f>'V1_NL DN150'!E276</f>
        <v>1</v>
      </c>
    </row>
    <row r="28" spans="2:5" x14ac:dyDescent="0.2">
      <c r="B28" s="80"/>
      <c r="C28" s="61" t="str">
        <f>'V1_NL DN150'!C277</f>
        <v>FF80(500)</v>
      </c>
      <c r="D28" s="11" t="str">
        <f>'V1_NL DN150'!D277</f>
        <v>kos</v>
      </c>
      <c r="E28" s="58">
        <f>'V1_NL DN150'!E277+'V2_NL DN100'!E276</f>
        <v>4</v>
      </c>
    </row>
    <row r="29" spans="2:5" x14ac:dyDescent="0.2">
      <c r="C29" s="61" t="str">
        <f>'V1_NL DN150'!C278</f>
        <v>FF80(600*)</v>
      </c>
      <c r="D29" s="11" t="str">
        <f>'V1_NL DN150'!D278</f>
        <v>kos</v>
      </c>
      <c r="E29" s="58">
        <f>'V1_NL DN150'!E278</f>
        <v>1</v>
      </c>
    </row>
    <row r="30" spans="2:5" x14ac:dyDescent="0.2">
      <c r="C30" s="85" t="str">
        <f>'V2_NL DN100'!C277</f>
        <v>FF100(1000)</v>
      </c>
      <c r="D30" s="85" t="str">
        <f>'V2_NL DN100'!D277</f>
        <v>kos</v>
      </c>
      <c r="E30" s="58">
        <f>'V2_NL DN100'!E277</f>
        <v>1</v>
      </c>
    </row>
    <row r="31" spans="2:5" x14ac:dyDescent="0.2">
      <c r="C31" s="61" t="str">
        <f>'V1_NL DN150'!C279</f>
        <v>FF150(500)</v>
      </c>
      <c r="D31" s="11" t="str">
        <f>'V1_NL DN150'!D279</f>
        <v>kos</v>
      </c>
      <c r="E31" s="58">
        <f>'V1_NL DN150'!E279</f>
        <v>1</v>
      </c>
    </row>
    <row r="32" spans="2:5" x14ac:dyDescent="0.2">
      <c r="C32" s="85" t="str">
        <f>'V2_NL DN100'!C278</f>
        <v>F100</v>
      </c>
      <c r="D32" s="85" t="str">
        <f>'V2_NL DN100'!D278</f>
        <v>kos</v>
      </c>
      <c r="E32" s="58">
        <f>'V2_NL DN100'!E278</f>
        <v>1</v>
      </c>
    </row>
    <row r="33" spans="1:7" x14ac:dyDescent="0.2">
      <c r="C33" s="61" t="str">
        <f>'V1_NL DN150'!C280</f>
        <v>F150</v>
      </c>
      <c r="D33" s="11" t="str">
        <f>'V1_NL DN150'!D280</f>
        <v>kos</v>
      </c>
      <c r="E33" s="58">
        <f>'V1_NL DN150'!E280</f>
        <v>1</v>
      </c>
    </row>
    <row r="34" spans="1:7" s="84" customFormat="1" x14ac:dyDescent="0.2">
      <c r="A34" s="82"/>
      <c r="B34" s="81"/>
      <c r="C34" s="61" t="str">
        <f>'V1_NL DN150'!C281</f>
        <v xml:space="preserve"> * dolžino prilagoditi stanju na terenu</v>
      </c>
      <c r="D34" s="11"/>
      <c r="E34" s="58"/>
      <c r="F34" s="21"/>
      <c r="G34" s="83"/>
    </row>
    <row r="35" spans="1:7" s="84" customFormat="1" ht="7.5" customHeight="1" x14ac:dyDescent="0.2">
      <c r="A35" s="82"/>
      <c r="B35" s="81"/>
      <c r="C35" s="61"/>
      <c r="D35" s="11"/>
      <c r="E35" s="58"/>
      <c r="F35" s="21"/>
      <c r="G35" s="83"/>
    </row>
    <row r="36" spans="1:7" s="84" customFormat="1" ht="25.5" x14ac:dyDescent="0.2">
      <c r="A36" s="61">
        <f>'V1_NL DN150'!A283</f>
        <v>0</v>
      </c>
      <c r="B36" s="61" t="str">
        <f>'V1_NL DN150'!B283</f>
        <v>3.1.40.</v>
      </c>
      <c r="C36" s="61" t="str">
        <f>'V1_NL DN150'!C283</f>
        <v xml:space="preserve">Fazonski kosi iz NL na obojko za tlačno stopnjo PN16, z neizvlečnimi sidrnimi spoji (npr. STD Vi tesnilo,...). </v>
      </c>
      <c r="D36" s="11"/>
      <c r="E36" s="58"/>
      <c r="F36" s="21"/>
      <c r="G36" s="83"/>
    </row>
    <row r="37" spans="1:7" s="84" customFormat="1" x14ac:dyDescent="0.2">
      <c r="A37" s="105"/>
      <c r="B37" s="105"/>
      <c r="C37" s="85" t="str">
        <f>'V2_NL DN100'!C282</f>
        <v>E80</v>
      </c>
      <c r="D37" s="85" t="str">
        <f>'V2_NL DN100'!D282</f>
        <v>kos</v>
      </c>
      <c r="E37" s="58">
        <f>'V2_NL DN100'!E282</f>
        <v>2</v>
      </c>
      <c r="F37" s="21"/>
      <c r="G37" s="83"/>
    </row>
    <row r="38" spans="1:7" x14ac:dyDescent="0.2">
      <c r="C38" s="61" t="str">
        <f>'V1_NL DN150'!C284</f>
        <v>E100</v>
      </c>
      <c r="D38" s="11" t="str">
        <f>'V1_NL DN150'!D284</f>
        <v>kos</v>
      </c>
      <c r="E38" s="58">
        <f>'V1_NL DN150'!E284+'V2_NL DN100'!E283</f>
        <v>2</v>
      </c>
    </row>
    <row r="39" spans="1:7" s="84" customFormat="1" x14ac:dyDescent="0.2">
      <c r="A39" s="82"/>
      <c r="B39" s="81"/>
      <c r="C39" s="61" t="str">
        <f>'V1_NL DN150'!C285</f>
        <v>E150</v>
      </c>
      <c r="D39" s="11" t="str">
        <f>'V1_NL DN150'!D285</f>
        <v>kos</v>
      </c>
      <c r="E39" s="58">
        <f>'V1_NL DN150'!E285</f>
        <v>1</v>
      </c>
      <c r="F39" s="21"/>
      <c r="G39" s="83"/>
    </row>
    <row r="40" spans="1:7" s="84" customFormat="1" x14ac:dyDescent="0.2">
      <c r="A40" s="82"/>
      <c r="B40" s="81"/>
      <c r="C40" s="85" t="str">
        <f>'V2_NL DN100'!C284</f>
        <v>MMK100(45°)</v>
      </c>
      <c r="D40" s="85" t="str">
        <f>'V2_NL DN100'!D284</f>
        <v>kos</v>
      </c>
      <c r="E40" s="58">
        <f>'V2_NL DN100'!E284</f>
        <v>1</v>
      </c>
      <c r="F40" s="21"/>
      <c r="G40" s="83"/>
    </row>
    <row r="41" spans="1:7" s="84" customFormat="1" x14ac:dyDescent="0.2">
      <c r="A41" s="82"/>
      <c r="B41" s="81"/>
      <c r="C41" s="85" t="str">
        <f>'V2_NL DN100'!C285</f>
        <v>MMK100(11,25°)</v>
      </c>
      <c r="D41" s="85" t="str">
        <f>'V2_NL DN100'!D285</f>
        <v>kos</v>
      </c>
      <c r="E41" s="58">
        <f>'V2_NL DN100'!E285</f>
        <v>3</v>
      </c>
      <c r="F41" s="21"/>
      <c r="G41" s="83"/>
    </row>
    <row r="42" spans="1:7" x14ac:dyDescent="0.2">
      <c r="C42" s="61" t="str">
        <f>'V1_NL DN150'!C286</f>
        <v>MMK150(11,25°)</v>
      </c>
      <c r="D42" s="11" t="str">
        <f>'V1_NL DN150'!D286</f>
        <v>kos</v>
      </c>
      <c r="E42" s="58">
        <f>'V1_NL DN150'!E286</f>
        <v>3</v>
      </c>
    </row>
    <row r="43" spans="1:7" x14ac:dyDescent="0.2">
      <c r="C43" s="85" t="str">
        <f>'V2_NL DN100'!C286</f>
        <v>MMA100/80</v>
      </c>
      <c r="D43" s="85" t="str">
        <f>'V2_NL DN100'!D286</f>
        <v>kos</v>
      </c>
      <c r="E43" s="58">
        <f>'V2_NL DN100'!E286</f>
        <v>1</v>
      </c>
    </row>
    <row r="44" spans="1:7" x14ac:dyDescent="0.2">
      <c r="C44" s="61" t="str">
        <f>'V1_NL DN150'!C287</f>
        <v>MMA150/80</v>
      </c>
      <c r="D44" s="11" t="str">
        <f>'V1_NL DN150'!D287</f>
        <v>kos</v>
      </c>
      <c r="E44" s="58">
        <f>'V1_NL DN150'!E287</f>
        <v>2</v>
      </c>
    </row>
    <row r="45" spans="1:7" s="84" customFormat="1" ht="9.75" customHeight="1" x14ac:dyDescent="0.2">
      <c r="A45" s="82"/>
      <c r="B45" s="81"/>
      <c r="C45" s="61"/>
      <c r="D45" s="11"/>
      <c r="E45" s="58"/>
      <c r="F45" s="21"/>
      <c r="G45" s="83"/>
    </row>
    <row r="46" spans="1:7" s="84" customFormat="1" ht="38.25" x14ac:dyDescent="0.2">
      <c r="A46" s="61">
        <f>'V1_NL DN150'!A289</f>
        <v>0</v>
      </c>
      <c r="B46" s="61" t="str">
        <f>'V1_NL DN150'!B289</f>
        <v>3.1.50.</v>
      </c>
      <c r="C46" s="61" t="str">
        <f>'V1_NL DN150'!C289</f>
        <v>Univerzalna enojna spojka s prirobnico; PN≥15 bar. Vijačni in tesnilni material upoštevan v ceni fazonskih kosov.
npr. Hawle Synoflex, +GF+ MULTIJOINT serija 3057,....</v>
      </c>
      <c r="D46" s="11"/>
      <c r="E46" s="58"/>
      <c r="F46" s="21"/>
      <c r="G46" s="83"/>
    </row>
    <row r="47" spans="1:7" x14ac:dyDescent="0.2">
      <c r="C47" s="61" t="str">
        <f>'V1_NL DN150'!C290</f>
        <v>DN100/d110 (prirob. DN100 za PEh d110)</v>
      </c>
      <c r="D47" s="11" t="str">
        <f>'V1_NL DN150'!D290</f>
        <v>kos</v>
      </c>
      <c r="E47" s="58">
        <f>'V1_NL DN150'!E290</f>
        <v>1</v>
      </c>
    </row>
    <row r="48" spans="1:7" s="84" customFormat="1" x14ac:dyDescent="0.2">
      <c r="A48" s="82"/>
      <c r="B48" s="81"/>
      <c r="C48" s="61" t="str">
        <f>'V1_NL DN150'!C291</f>
        <v>DN150/DN150 (prirob. DN150 za NL DN150)</v>
      </c>
      <c r="D48" s="11" t="str">
        <f>'V1_NL DN150'!D291</f>
        <v>kos</v>
      </c>
      <c r="E48" s="58">
        <f>'V1_NL DN150'!E291</f>
        <v>1</v>
      </c>
      <c r="F48" s="21"/>
      <c r="G48" s="83"/>
    </row>
    <row r="49" spans="1:7" s="84" customFormat="1" x14ac:dyDescent="0.2">
      <c r="A49" s="82"/>
      <c r="B49" s="81"/>
      <c r="C49" s="61"/>
      <c r="D49" s="11"/>
      <c r="E49" s="58"/>
      <c r="F49" s="21"/>
      <c r="G49" s="83"/>
    </row>
    <row r="50" spans="1:7" s="84" customFormat="1" ht="38.25" x14ac:dyDescent="0.2">
      <c r="A50" s="61">
        <f>'V1_NL DN150'!A293</f>
        <v>0</v>
      </c>
      <c r="B50" s="61" t="str">
        <f>'V1_NL DN150'!B293</f>
        <v>3.1.70.</v>
      </c>
      <c r="C50" s="61" t="str">
        <f>'V1_NL DN150'!C293</f>
        <v>EV zasun kratke izvedbe, PN16.
V ceni upoštevana nastavljiva vgradbena garnitura, betonska podložka cestne kape in cestna kapa s pokrovom iz NL za vgradnjo v povozno površino skladna z DIN 4056.</v>
      </c>
      <c r="D50" s="11"/>
      <c r="E50" s="58"/>
      <c r="F50" s="21"/>
      <c r="G50" s="83"/>
    </row>
    <row r="51" spans="1:7" s="84" customFormat="1" x14ac:dyDescent="0.2">
      <c r="A51" s="82"/>
      <c r="B51" s="81"/>
      <c r="C51" s="61" t="str">
        <f>'V1_NL DN150'!C294</f>
        <v>H = 0,75 - 1,3 m</v>
      </c>
      <c r="D51" s="11"/>
      <c r="E51" s="58"/>
      <c r="F51" s="21"/>
      <c r="G51" s="83"/>
    </row>
    <row r="52" spans="1:7" s="84" customFormat="1" x14ac:dyDescent="0.2">
      <c r="A52" s="82"/>
      <c r="B52" s="81"/>
      <c r="C52" s="61" t="str">
        <f>'V1_NL DN150'!C295</f>
        <v>DN80</v>
      </c>
      <c r="D52" s="11" t="str">
        <f>'V1_NL DN150'!D295</f>
        <v>kos</v>
      </c>
      <c r="E52" s="58">
        <f>'V1_NL DN150'!E295+'V2_NL DN100'!E290</f>
        <v>4</v>
      </c>
      <c r="F52" s="21"/>
      <c r="G52" s="83"/>
    </row>
    <row r="53" spans="1:7" s="84" customFormat="1" x14ac:dyDescent="0.2">
      <c r="A53" s="82"/>
      <c r="B53" s="81"/>
      <c r="C53" s="61" t="str">
        <f>'V1_NL DN150'!C296</f>
        <v>DN100</v>
      </c>
      <c r="D53" s="11" t="str">
        <f>'V1_NL DN150'!D296</f>
        <v>kos</v>
      </c>
      <c r="E53" s="58">
        <f>'V1_NL DN150'!E296</f>
        <v>2</v>
      </c>
      <c r="F53" s="21"/>
      <c r="G53" s="83"/>
    </row>
    <row r="54" spans="1:7" ht="7.5" customHeight="1" x14ac:dyDescent="0.2"/>
    <row r="55" spans="1:7" ht="38.25" x14ac:dyDescent="0.2">
      <c r="B55" s="61" t="str">
        <f>'V1_NL DN150'!B298</f>
        <v>3.1.100.</v>
      </c>
      <c r="C55" s="61" t="str">
        <f>'V1_NL DN150'!C298</f>
        <v>Podtalni hidrant PN 10-16 (npr. IMP armature, HAWLE,...). 
Vključno z betonsko podložko cestne kape, cestno kapo s pokrovom iz nodularne litine skladna z DIN 4055 za vgradnjo v povozno površino.</v>
      </c>
    </row>
    <row r="56" spans="1:7" x14ac:dyDescent="0.2">
      <c r="C56" s="61" t="str">
        <f>'V1_NL DN150'!C299</f>
        <v>Hvgr=1,25 m</v>
      </c>
    </row>
    <row r="57" spans="1:7" x14ac:dyDescent="0.2">
      <c r="C57" s="61" t="str">
        <f>'V1_NL DN150'!C300</f>
        <v>DN80</v>
      </c>
      <c r="D57" s="11" t="str">
        <f>'V1_NL DN150'!D300</f>
        <v>kos</v>
      </c>
      <c r="E57" s="58">
        <f>'V1_NL DN150'!E300</f>
        <v>1</v>
      </c>
    </row>
    <row r="58" spans="1:7" ht="8.25" customHeight="1" x14ac:dyDescent="0.2"/>
    <row r="59" spans="1:7" x14ac:dyDescent="0.2">
      <c r="B59" s="61" t="str">
        <f>'V1_NL DN150'!B302</f>
        <v>3.1.105.</v>
      </c>
      <c r="C59" s="61" t="str">
        <f>'V1_NL DN150'!C302</f>
        <v>Nadzemni hidrant lomne izvedbe (npr. IMP art. 2005, tip C,..). PN16</v>
      </c>
    </row>
    <row r="60" spans="1:7" x14ac:dyDescent="0.2">
      <c r="C60" s="61" t="str">
        <f>'V1_NL DN150'!C303</f>
        <v>DN80</v>
      </c>
      <c r="D60" s="11" t="str">
        <f>'V1_NL DN150'!D303</f>
        <v>kos</v>
      </c>
      <c r="E60" s="58">
        <f>'V1_NL DN150'!E303+'V2_NL DN100'!E293</f>
        <v>2</v>
      </c>
    </row>
    <row r="62" spans="1:7" ht="8.25" customHeight="1" x14ac:dyDescent="0.2">
      <c r="C62" s="85"/>
    </row>
    <row r="65" spans="1:5" x14ac:dyDescent="0.2">
      <c r="D65" s="61"/>
    </row>
    <row r="69" spans="1:5" ht="8.25" customHeight="1" x14ac:dyDescent="0.2">
      <c r="C69" s="85"/>
    </row>
    <row r="70" spans="1:5" x14ac:dyDescent="0.2">
      <c r="D70" s="57"/>
    </row>
    <row r="71" spans="1:5" x14ac:dyDescent="0.2">
      <c r="B71" s="85"/>
      <c r="D71" s="57"/>
    </row>
    <row r="72" spans="1:5" x14ac:dyDescent="0.2">
      <c r="B72" s="85"/>
      <c r="D72" s="57"/>
    </row>
    <row r="73" spans="1:5" x14ac:dyDescent="0.2">
      <c r="B73" s="85"/>
      <c r="D73" s="57"/>
    </row>
    <row r="75" spans="1:5" x14ac:dyDescent="0.2">
      <c r="B75" s="85"/>
      <c r="D75" s="57"/>
    </row>
    <row r="76" spans="1:5" ht="6.75" customHeight="1" x14ac:dyDescent="0.2">
      <c r="B76" s="85"/>
      <c r="C76" s="85"/>
    </row>
    <row r="77" spans="1:5" x14ac:dyDescent="0.2">
      <c r="D77" s="7"/>
      <c r="E77" s="96"/>
    </row>
    <row r="78" spans="1:5" x14ac:dyDescent="0.2">
      <c r="B78" s="85"/>
      <c r="D78" s="57"/>
    </row>
    <row r="79" spans="1:5" x14ac:dyDescent="0.2">
      <c r="A79" s="85" t="e">
        <f>'V2_NL DN100'!#REF!</f>
        <v>#REF!</v>
      </c>
      <c r="B79" s="85"/>
      <c r="D79" s="85"/>
      <c r="E79" s="96"/>
    </row>
  </sheetData>
  <pageMargins left="0.70866141732283472" right="0.70866141732283472" top="0.74803149606299213" bottom="0.74803149606299213" header="0.31496062992125984" footer="0.31496062992125984"/>
  <pageSetup paperSize="9" scale="85" orientation="portrait" r:id="rId1"/>
  <headerFooter>
    <oddHeader>&amp;R&amp;9 1780-V/18
PZI</oddHeader>
    <oddFooter>&amp;R&amp;9&amp;P/&amp;N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8</vt:i4>
      </vt:variant>
    </vt:vector>
  </HeadingPairs>
  <TitlesOfParts>
    <vt:vector size="16" baseType="lpstr">
      <vt:lpstr>Rekapitulacija</vt:lpstr>
      <vt:lpstr>Uvodne opombe</vt:lpstr>
      <vt:lpstr>Obrazec</vt:lpstr>
      <vt:lpstr>SPL-TUJE</vt:lpstr>
      <vt:lpstr>V1_NL DN150</vt:lpstr>
      <vt:lpstr>V2_NL DN100</vt:lpstr>
      <vt:lpstr>PRIKLJUČKI</vt:lpstr>
      <vt:lpstr>SPECIFIKACIJA</vt:lpstr>
      <vt:lpstr>Obrazec!Področje_tiskanja</vt:lpstr>
      <vt:lpstr>PRIKLJUČKI!Področje_tiskanja</vt:lpstr>
      <vt:lpstr>Rekapitulacija!Področje_tiskanja</vt:lpstr>
      <vt:lpstr>SPECIFIKACIJA!Področje_tiskanja</vt:lpstr>
      <vt:lpstr>'SPL-TUJE'!Področje_tiskanja</vt:lpstr>
      <vt:lpstr>'Uvodne opombe'!Področje_tiskanja</vt:lpstr>
      <vt:lpstr>'V1_NL DN150'!Področje_tiskanja</vt:lpstr>
      <vt:lpstr>'V2_NL DN100'!Področje_tiskanja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Domen Dežman</cp:lastModifiedBy>
  <cp:lastPrinted>2020-05-04T07:54:49Z</cp:lastPrinted>
  <dcterms:created xsi:type="dcterms:W3CDTF">2015-05-04T10:59:51Z</dcterms:created>
  <dcterms:modified xsi:type="dcterms:W3CDTF">2020-05-04T07:59:53Z</dcterms:modified>
</cp:coreProperties>
</file>