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KS\2021\VKS-205-21 Vzdrževanje javnih zelenih površin\"/>
    </mc:Choice>
  </mc:AlternateContent>
  <bookViews>
    <workbookView xWindow="-23145" yWindow="-105" windowWidth="23250" windowHeight="12570"/>
  </bookViews>
  <sheets>
    <sheet name="2022-2026" sheetId="4" r:id="rId1"/>
  </sheets>
  <calcPr calcId="162913"/>
</workbook>
</file>

<file path=xl/calcChain.xml><?xml version="1.0" encoding="utf-8"?>
<calcChain xmlns="http://schemas.openxmlformats.org/spreadsheetml/2006/main">
  <c r="K20" i="4" l="1"/>
  <c r="L20" i="4" s="1"/>
  <c r="K21" i="4"/>
  <c r="L21" i="4" s="1"/>
  <c r="K22" i="4"/>
  <c r="L22" i="4" s="1"/>
  <c r="K26" i="4"/>
  <c r="L26" i="4" s="1"/>
  <c r="K27" i="4"/>
  <c r="L27" i="4" s="1"/>
  <c r="K28" i="4"/>
  <c r="L28" i="4" s="1"/>
  <c r="K29" i="4"/>
  <c r="L29" i="4" s="1"/>
  <c r="K30" i="4"/>
  <c r="L30" i="4" s="1"/>
  <c r="K31" i="4"/>
  <c r="L31" i="4" s="1"/>
  <c r="K32" i="4"/>
  <c r="L32" i="4" s="1"/>
  <c r="K33" i="4"/>
  <c r="L33" i="4" s="1"/>
  <c r="K34" i="4"/>
  <c r="L34" i="4" s="1"/>
  <c r="K35" i="4"/>
  <c r="L35" i="4" s="1"/>
  <c r="K36" i="4"/>
  <c r="L36" i="4" s="1"/>
  <c r="K37" i="4"/>
  <c r="L37" i="4" s="1"/>
  <c r="K38" i="4"/>
  <c r="L38" i="4" s="1"/>
  <c r="K39" i="4"/>
  <c r="L39" i="4" s="1"/>
  <c r="K40" i="4"/>
  <c r="L40" i="4" s="1"/>
  <c r="K41" i="4"/>
  <c r="L41" i="4" s="1"/>
  <c r="K42" i="4"/>
  <c r="L42" i="4" s="1"/>
  <c r="K43" i="4"/>
  <c r="L43" i="4" s="1"/>
  <c r="K44" i="4"/>
  <c r="L44" i="4" s="1"/>
  <c r="K45" i="4"/>
  <c r="L45" i="4" s="1"/>
  <c r="K46" i="4"/>
  <c r="L46" i="4" s="1"/>
  <c r="K47" i="4"/>
  <c r="L47" i="4" s="1"/>
  <c r="K48" i="4"/>
  <c r="L48" i="4" s="1"/>
  <c r="K49" i="4"/>
  <c r="L49" i="4" s="1"/>
  <c r="K50" i="4"/>
  <c r="L50" i="4" s="1"/>
  <c r="K51" i="4"/>
  <c r="L51" i="4" s="1"/>
  <c r="K52" i="4"/>
  <c r="L52" i="4" s="1"/>
  <c r="K53" i="4"/>
  <c r="L53" i="4" s="1"/>
  <c r="K54" i="4"/>
  <c r="L54" i="4" s="1"/>
  <c r="K55" i="4"/>
  <c r="L55" i="4" s="1"/>
  <c r="K56" i="4"/>
  <c r="L56" i="4" s="1"/>
  <c r="K57" i="4"/>
  <c r="L57" i="4" s="1"/>
  <c r="K19" i="4"/>
  <c r="L19" i="4" s="1"/>
  <c r="F56" i="4" l="1"/>
  <c r="F35" i="4"/>
  <c r="F34" i="4"/>
  <c r="H35" i="4" l="1"/>
  <c r="H34" i="4"/>
  <c r="H56" i="4"/>
  <c r="F48" i="4"/>
  <c r="H48" i="4" s="1"/>
  <c r="F33" i="4"/>
  <c r="H33" i="4" s="1"/>
  <c r="F32" i="4"/>
  <c r="H32" i="4" s="1"/>
  <c r="F37" i="4"/>
  <c r="F41" i="4"/>
  <c r="H41" i="4" s="1"/>
  <c r="F22" i="4"/>
  <c r="H22" i="4" s="1"/>
  <c r="F21" i="4"/>
  <c r="F20" i="4"/>
  <c r="F19" i="4"/>
  <c r="F27" i="4" l="1"/>
  <c r="H27" i="4" s="1"/>
  <c r="F57" i="4" l="1"/>
  <c r="H57" i="4" s="1"/>
  <c r="H37" i="4" l="1"/>
  <c r="F55" i="4" l="1"/>
  <c r="H55" i="4" s="1"/>
  <c r="F54" i="4"/>
  <c r="H54" i="4" s="1"/>
  <c r="F53" i="4"/>
  <c r="H53" i="4" s="1"/>
  <c r="F52" i="4"/>
  <c r="H52" i="4" s="1"/>
  <c r="F51" i="4"/>
  <c r="H51" i="4" s="1"/>
  <c r="F50" i="4"/>
  <c r="H50" i="4" s="1"/>
  <c r="F49" i="4"/>
  <c r="H49" i="4" s="1"/>
  <c r="F47" i="4"/>
  <c r="H47" i="4" s="1"/>
  <c r="F46" i="4"/>
  <c r="H46" i="4" s="1"/>
  <c r="F45" i="4"/>
  <c r="H45" i="4" s="1"/>
  <c r="F44" i="4"/>
  <c r="H44" i="4" s="1"/>
  <c r="F43" i="4"/>
  <c r="H43" i="4" s="1"/>
  <c r="F42" i="4"/>
  <c r="H42" i="4" s="1"/>
  <c r="F40" i="4"/>
  <c r="H40" i="4" s="1"/>
  <c r="F39" i="4"/>
  <c r="H39" i="4" s="1"/>
  <c r="F38" i="4"/>
  <c r="H38" i="4" s="1"/>
  <c r="F36" i="4"/>
  <c r="H36" i="4" s="1"/>
  <c r="F31" i="4"/>
  <c r="H31" i="4" s="1"/>
  <c r="F30" i="4"/>
  <c r="H30" i="4" s="1"/>
  <c r="F29" i="4"/>
  <c r="H29" i="4" s="1"/>
  <c r="F28" i="4"/>
  <c r="H28" i="4" s="1"/>
  <c r="H21" i="4"/>
  <c r="H20" i="4"/>
  <c r="H19" i="4"/>
  <c r="H58" i="4" l="1"/>
  <c r="H23" i="4"/>
  <c r="H24" i="4" s="1"/>
  <c r="H60" i="4" l="1"/>
  <c r="H61" i="4" s="1"/>
</calcChain>
</file>

<file path=xl/sharedStrings.xml><?xml version="1.0" encoding="utf-8"?>
<sst xmlns="http://schemas.openxmlformats.org/spreadsheetml/2006/main" count="144" uniqueCount="100">
  <si>
    <t>OPIS DEL</t>
  </si>
  <si>
    <t>Enota mere</t>
  </si>
  <si>
    <t>Intenziteta / teden</t>
  </si>
  <si>
    <t>Praznjenje košev za smeti</t>
  </si>
  <si>
    <t>kos</t>
  </si>
  <si>
    <t>Intenziteta / letno</t>
  </si>
  <si>
    <t>Čiščenje pokošenih površin</t>
  </si>
  <si>
    <t>Čiščenje in odvoz</t>
  </si>
  <si>
    <t>Čiščenje prepustov</t>
  </si>
  <si>
    <t>Ročno pobiranje smeti po zelenicah  20% celotne površine</t>
  </si>
  <si>
    <t>Cena EUR brez DDV</t>
  </si>
  <si>
    <t>Ponudnik: ______________________________________________</t>
  </si>
  <si>
    <t>Skupaj/leto</t>
  </si>
  <si>
    <t>Skupaj/teden</t>
  </si>
  <si>
    <t>Ročno pobiranje smeti po tlakovanih in peščenih površinah</t>
  </si>
  <si>
    <t>Odstranjevanje plevela na peščenih površinah</t>
  </si>
  <si>
    <t>Obsekavanje travnih robov</t>
  </si>
  <si>
    <t>Mulde - čiščenje, pometanje in odstranjevanje peska, listja in smeti</t>
  </si>
  <si>
    <t>Posipanje peščenih površin z dolomitnim peskom, utrjevanje in uvaljanje</t>
  </si>
  <si>
    <t>Pluženje in soljenje asfaltnih površin</t>
  </si>
  <si>
    <t>Čiščenje snega in strganje ledu s stopnic in mostov</t>
  </si>
  <si>
    <t>KV delavec</t>
  </si>
  <si>
    <t>Poltovorno vozilo</t>
  </si>
  <si>
    <t>PK delavec</t>
  </si>
  <si>
    <t>Delavec z motorno žago</t>
  </si>
  <si>
    <t>Dobava in vgradnja agregata 0 - 32 mm, uvaljanje</t>
  </si>
  <si>
    <t>Obrezovanje grmovnic, čiščenje in odvoz</t>
  </si>
  <si>
    <t>Obrezovanje grmovnic na težje dostopnih površinah, čiščenje in odvoz</t>
  </si>
  <si>
    <t>ura</t>
  </si>
  <si>
    <t>m2</t>
  </si>
  <si>
    <t>PONUDBENI PREDRAČUN ŠT. _____________________________ z dne __________________ za javno naročilo št. SNAGA-66/17 - Vzdrževanje javnih zelenih površin - Pot (PST)</t>
  </si>
  <si>
    <t>Ponudnik mora v celice v stolpcu "Cena/E" vnesti cene na enoto za vse postavke predračuna (popisa del). Zmnožek količin in cen na enoto, vsoto postavk in prenos v končno rekapitulacijo izvrši računalniški program avtomatsko po vnosu cen na enoto v obrazec predračuna (popisa del). S tem se bodo cene za opravljanje storitev tedensko (intenziteta/teden) ustrezno pretvorile v ponudbeno ceno za eno leto.</t>
  </si>
  <si>
    <t>Cena na enoto mere brez DDV</t>
  </si>
  <si>
    <t>Okviren obseg</t>
  </si>
  <si>
    <t>Okviren obseg skupaj</t>
  </si>
  <si>
    <t>Cena skupaj v EUR brez DDV</t>
  </si>
  <si>
    <t>Skupna ponudbena cena v EUR brez DDV/leto</t>
  </si>
  <si>
    <t>Skupna ponudbena cena v EUR brez DDV/štiri (4) leta</t>
  </si>
  <si>
    <t>Informativni izračun DDV 9,5 %</t>
  </si>
  <si>
    <t>Informativni izračun DDV 22 %</t>
  </si>
  <si>
    <t>Skupna ponudbena cena v EUR z DDV/štiri (4) leta</t>
  </si>
  <si>
    <t>Stopnja DDV</t>
  </si>
  <si>
    <t>1.</t>
  </si>
  <si>
    <t>2.</t>
  </si>
  <si>
    <t>3.</t>
  </si>
  <si>
    <t>5.</t>
  </si>
  <si>
    <t>16.</t>
  </si>
  <si>
    <t>9.</t>
  </si>
  <si>
    <t>12.</t>
  </si>
  <si>
    <t>4.</t>
  </si>
  <si>
    <t>6.</t>
  </si>
  <si>
    <t>7.</t>
  </si>
  <si>
    <t>8.</t>
  </si>
  <si>
    <t>10.</t>
  </si>
  <si>
    <t>11.</t>
  </si>
  <si>
    <t>13.</t>
  </si>
  <si>
    <t>14.</t>
  </si>
  <si>
    <t>15.</t>
  </si>
  <si>
    <t>17.</t>
  </si>
  <si>
    <t>18.</t>
  </si>
  <si>
    <t>19.</t>
  </si>
  <si>
    <t>20.</t>
  </si>
  <si>
    <t>21.</t>
  </si>
  <si>
    <t>22.</t>
  </si>
  <si>
    <t>Intervencijska košnja trave</t>
  </si>
  <si>
    <t>Čiščenje površin in odvoz</t>
  </si>
  <si>
    <t>23.</t>
  </si>
  <si>
    <t>24.</t>
  </si>
  <si>
    <t>25.</t>
  </si>
  <si>
    <t>Spomladanskoin jesensko čiščenje zelenic z odvozom</t>
  </si>
  <si>
    <t>Spomladanskoin jesensko čiščenje peščenih površin z odvozom</t>
  </si>
  <si>
    <t>26.</t>
  </si>
  <si>
    <t>Traktor 55 kw</t>
  </si>
  <si>
    <t>27.</t>
  </si>
  <si>
    <t>28.</t>
  </si>
  <si>
    <t>29.</t>
  </si>
  <si>
    <t>Ročno pometanje asfaltnih, betonskih in tlakovanih površin</t>
  </si>
  <si>
    <t>Čiščenje pasjih stebričkov</t>
  </si>
  <si>
    <t>30.</t>
  </si>
  <si>
    <t>Odstranjevanje plevela na tlakovanih površinah</t>
  </si>
  <si>
    <t>Strojna in ročna košnja trave na ravnini 5 ali 6 x letno</t>
  </si>
  <si>
    <t>Strojna in ročna košnja trave na ravnini 4 x letno</t>
  </si>
  <si>
    <t>Košnja trave na pobočju 4 x</t>
  </si>
  <si>
    <t xml:space="preserve">Obrezovanje in oblikovanje žive meje 0,8 m do - 1,5 m višine </t>
  </si>
  <si>
    <t>Odstranitev poganjkov na deblu ( 2,5 m )</t>
  </si>
  <si>
    <t>31.</t>
  </si>
  <si>
    <t>CENA BREZ DDV</t>
  </si>
  <si>
    <t>CENA BREZ DDV-10%</t>
  </si>
  <si>
    <t>Razlika</t>
  </si>
  <si>
    <t>PONUDBENI PREDRAČUN</t>
  </si>
  <si>
    <t>Priloga 2/1</t>
  </si>
  <si>
    <t>Ponudnik:______________________________________________________________________, ki oddajamo ponudbo za javno naročilo:</t>
  </si>
  <si>
    <r>
      <t xml:space="preserve">VKS-205/21 – »Vzdrževanje javnih zelenih površin«, </t>
    </r>
    <r>
      <rPr>
        <sz val="10"/>
        <color theme="1"/>
        <rFont val="Tahoma"/>
        <family val="2"/>
        <charset val="238"/>
      </rPr>
      <t xml:space="preserve">prilagamo </t>
    </r>
  </si>
  <si>
    <r>
      <t>m</t>
    </r>
    <r>
      <rPr>
        <vertAlign val="superscript"/>
        <sz val="10"/>
        <rFont val="Tahoma"/>
        <family val="2"/>
        <charset val="238"/>
      </rPr>
      <t>2</t>
    </r>
  </si>
  <si>
    <r>
      <t>m</t>
    </r>
    <r>
      <rPr>
        <vertAlign val="superscript"/>
        <sz val="10"/>
        <rFont val="Tahoma"/>
        <family val="2"/>
        <charset val="238"/>
      </rPr>
      <t>1</t>
    </r>
  </si>
  <si>
    <t>(Podpis odgovorne osebe)</t>
  </si>
  <si>
    <t xml:space="preserve">* Ponudnik v Prilogo 2 vpiše skupno vrednost za obdobje 4 let (v EUR brez DDV) ! </t>
  </si>
  <si>
    <t xml:space="preserve">PREDRAČUN št. ___________________________ </t>
  </si>
  <si>
    <t xml:space="preserve">                        (Kraj in datum)</t>
  </si>
  <si>
    <t>Mini bager - moč do 45KW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</si>
</sst>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.00\ _S_I_T_-;\-* #,##0.00\ _S_I_T_-;_-* &quot;-&quot;??\ _S_I_T_-;_-@_-"/>
    <numFmt numFmtId="165" formatCode="#,##0.00_);\(#,##0.00\)"/>
    <numFmt numFmtId="166" formatCode="#,##0.0000"/>
    <numFmt numFmtId="167" formatCode="_-* #,##0.0000_-;\-* #,##0.0000_-;_-* &quot;-&quot;??_-;_-@_-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Courier"/>
      <family val="1"/>
      <charset val="238"/>
    </font>
    <font>
      <sz val="10"/>
      <name val="Arial"/>
      <family val="2"/>
      <charset val="238"/>
    </font>
    <font>
      <sz val="12"/>
      <name val="Courier"/>
      <family val="1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b/>
      <sz val="12"/>
      <name val="Arial Narrow"/>
      <family val="2"/>
      <charset val="238"/>
    </font>
    <font>
      <sz val="10"/>
      <color indexed="8"/>
      <name val="Arial"/>
      <family val="2"/>
      <charset val="238"/>
    </font>
    <font>
      <sz val="10"/>
      <name val="Tahoma"/>
      <family val="2"/>
      <charset val="238"/>
    </font>
    <font>
      <b/>
      <sz val="11"/>
      <name val="Tahoma"/>
      <family val="2"/>
      <charset val="238"/>
    </font>
    <font>
      <b/>
      <sz val="10"/>
      <name val="Tahoma"/>
      <family val="2"/>
      <charset val="238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Tahoma"/>
      <family val="2"/>
      <charset val="238"/>
    </font>
    <font>
      <sz val="12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2"/>
      <name val="Tahoma"/>
      <family val="2"/>
      <charset val="238"/>
    </font>
    <font>
      <sz val="10"/>
      <color rgb="FF000000"/>
      <name val="Tahoma"/>
      <family val="2"/>
      <charset val="238"/>
    </font>
    <font>
      <sz val="11"/>
      <name val="Tahoma"/>
      <family val="2"/>
      <charset val="238"/>
    </font>
    <font>
      <vertAlign val="superscript"/>
      <sz val="10"/>
      <name val="Tahoma"/>
      <family val="2"/>
      <charset val="238"/>
    </font>
    <font>
      <i/>
      <sz val="10"/>
      <color theme="1"/>
      <name val="Calibri"/>
      <family val="2"/>
      <charset val="238"/>
      <scheme val="minor"/>
    </font>
    <font>
      <i/>
      <sz val="8"/>
      <color theme="1"/>
      <name val="Tahoma"/>
      <family val="2"/>
      <charset val="238"/>
    </font>
    <font>
      <sz val="9"/>
      <color indexed="8"/>
      <name val="Tahoma"/>
      <family val="2"/>
      <charset val="238"/>
    </font>
    <font>
      <sz val="9"/>
      <color theme="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165" fontId="2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0" fontId="5" fillId="0" borderId="0"/>
    <xf numFmtId="0" fontId="3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0" fontId="3" fillId="0" borderId="0"/>
    <xf numFmtId="165" fontId="4" fillId="0" borderId="0"/>
    <xf numFmtId="0" fontId="1" fillId="0" borderId="0"/>
    <xf numFmtId="0" fontId="3" fillId="0" borderId="0"/>
    <xf numFmtId="0" fontId="3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0" fontId="8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22">
    <xf numFmtId="0" fontId="0" fillId="0" borderId="0" xfId="0"/>
    <xf numFmtId="1" fontId="6" fillId="0" borderId="1" xfId="32" applyNumberFormat="1" applyFont="1" applyBorder="1" applyAlignment="1">
      <alignment horizontal="center" vertical="center" wrapText="1"/>
    </xf>
    <xf numFmtId="167" fontId="6" fillId="2" borderId="1" xfId="35" applyNumberFormat="1" applyFont="1" applyFill="1" applyBorder="1" applyAlignment="1">
      <alignment horizontal="center" vertical="center" wrapText="1"/>
    </xf>
    <xf numFmtId="167" fontId="6" fillId="0" borderId="1" xfId="35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66" fontId="9" fillId="0" borderId="1" xfId="1" applyNumberFormat="1" applyFont="1" applyFill="1" applyBorder="1" applyAlignment="1">
      <alignment horizontal="right" vertical="center" wrapText="1"/>
    </xf>
    <xf numFmtId="4" fontId="9" fillId="0" borderId="1" xfId="1" applyNumberFormat="1" applyFont="1" applyBorder="1" applyAlignment="1">
      <alignment vertical="center"/>
    </xf>
    <xf numFmtId="167" fontId="9" fillId="0" borderId="1" xfId="35" applyNumberFormat="1" applyFont="1" applyBorder="1" applyAlignment="1">
      <alignment vertical="center"/>
    </xf>
    <xf numFmtId="4" fontId="9" fillId="0" borderId="1" xfId="1" applyNumberFormat="1" applyFont="1" applyFill="1" applyBorder="1" applyAlignment="1">
      <alignment vertical="center"/>
    </xf>
    <xf numFmtId="167" fontId="9" fillId="0" borderId="1" xfId="35" applyNumberFormat="1" applyFont="1" applyFill="1" applyBorder="1" applyAlignment="1">
      <alignment vertical="center"/>
    </xf>
    <xf numFmtId="49" fontId="9" fillId="0" borderId="1" xfId="22" applyNumberFormat="1" applyFont="1" applyBorder="1" applyAlignment="1">
      <alignment vertical="center"/>
    </xf>
    <xf numFmtId="0" fontId="9" fillId="0" borderId="1" xfId="12" applyFont="1" applyBorder="1" applyAlignment="1" applyProtection="1">
      <alignment horizontal="left" vertical="center"/>
    </xf>
    <xf numFmtId="4" fontId="9" fillId="0" borderId="5" xfId="1" applyNumberFormat="1" applyFont="1" applyBorder="1" applyAlignment="1">
      <alignment vertical="center"/>
    </xf>
    <xf numFmtId="4" fontId="11" fillId="0" borderId="0" xfId="1" applyNumberFormat="1" applyFont="1" applyBorder="1" applyAlignment="1">
      <alignment vertical="center"/>
    </xf>
    <xf numFmtId="167" fontId="13" fillId="0" borderId="0" xfId="35" applyNumberFormat="1" applyFont="1" applyAlignment="1">
      <alignment vertical="center"/>
    </xf>
    <xf numFmtId="167" fontId="15" fillId="0" borderId="0" xfId="35" applyNumberFormat="1" applyFont="1" applyAlignment="1">
      <alignment vertical="center"/>
    </xf>
    <xf numFmtId="166" fontId="13" fillId="0" borderId="0" xfId="0" applyNumberFormat="1" applyFont="1" applyAlignment="1">
      <alignment vertical="center"/>
    </xf>
    <xf numFmtId="1" fontId="13" fillId="0" borderId="0" xfId="0" applyNumberFormat="1" applyFont="1" applyAlignment="1">
      <alignment vertical="center"/>
    </xf>
    <xf numFmtId="165" fontId="2" fillId="0" borderId="0" xfId="1" applyFont="1" applyAlignment="1">
      <alignment vertical="center"/>
    </xf>
    <xf numFmtId="166" fontId="2" fillId="0" borderId="0" xfId="1" applyNumberFormat="1" applyFont="1" applyAlignment="1">
      <alignment vertical="center"/>
    </xf>
    <xf numFmtId="1" fontId="2" fillId="0" borderId="0" xfId="1" applyNumberFormat="1" applyFont="1" applyAlignment="1">
      <alignment vertical="center"/>
    </xf>
    <xf numFmtId="167" fontId="2" fillId="0" borderId="0" xfId="35" applyNumberFormat="1" applyFont="1" applyAlignment="1">
      <alignment vertical="center"/>
    </xf>
    <xf numFmtId="165" fontId="10" fillId="0" borderId="0" xfId="1" applyFont="1" applyAlignment="1">
      <alignment vertical="center"/>
    </xf>
    <xf numFmtId="165" fontId="7" fillId="0" borderId="0" xfId="1" applyFont="1" applyAlignment="1">
      <alignment vertical="center"/>
    </xf>
    <xf numFmtId="165" fontId="3" fillId="0" borderId="0" xfId="1" applyFont="1" applyAlignment="1">
      <alignment vertical="center"/>
    </xf>
    <xf numFmtId="167" fontId="13" fillId="0" borderId="0" xfId="35" applyNumberFormat="1" applyFont="1" applyAlignment="1">
      <alignment horizontal="justify" vertical="center" wrapText="1"/>
    </xf>
    <xf numFmtId="165" fontId="9" fillId="0" borderId="0" xfId="1" applyFont="1" applyAlignment="1">
      <alignment horizontal="left" vertical="center"/>
    </xf>
    <xf numFmtId="165" fontId="9" fillId="0" borderId="0" xfId="1" applyFont="1" applyAlignment="1">
      <alignment vertical="center"/>
    </xf>
    <xf numFmtId="1" fontId="16" fillId="0" borderId="0" xfId="1" applyNumberFormat="1" applyFont="1" applyAlignment="1">
      <alignment vertical="center"/>
    </xf>
    <xf numFmtId="167" fontId="9" fillId="0" borderId="5" xfId="35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66" fontId="9" fillId="0" borderId="5" xfId="1" applyNumberFormat="1" applyFont="1" applyFill="1" applyBorder="1" applyAlignment="1">
      <alignment horizontal="right" vertical="center" wrapText="1"/>
    </xf>
    <xf numFmtId="4" fontId="9" fillId="0" borderId="0" xfId="1" applyNumberFormat="1" applyFont="1" applyBorder="1" applyAlignment="1">
      <alignment vertical="center"/>
    </xf>
    <xf numFmtId="167" fontId="9" fillId="0" borderId="0" xfId="35" applyNumberFormat="1" applyFont="1" applyBorder="1" applyAlignment="1">
      <alignment vertical="center"/>
    </xf>
    <xf numFmtId="167" fontId="11" fillId="0" borderId="0" xfId="35" applyNumberFormat="1" applyFont="1" applyBorder="1" applyAlignment="1">
      <alignment vertical="center"/>
    </xf>
    <xf numFmtId="4" fontId="9" fillId="0" borderId="0" xfId="1" applyNumberFormat="1" applyFont="1" applyAlignment="1">
      <alignment vertical="center"/>
    </xf>
    <xf numFmtId="167" fontId="9" fillId="0" borderId="0" xfId="35" applyNumberFormat="1" applyFont="1" applyAlignment="1">
      <alignment vertical="center"/>
    </xf>
    <xf numFmtId="4" fontId="9" fillId="0" borderId="0" xfId="0" applyNumberFormat="1" applyFont="1" applyBorder="1" applyAlignment="1">
      <alignment vertical="center"/>
    </xf>
    <xf numFmtId="4" fontId="11" fillId="0" borderId="0" xfId="0" applyNumberFormat="1" applyFont="1" applyBorder="1" applyAlignment="1">
      <alignment vertical="center"/>
    </xf>
    <xf numFmtId="4" fontId="9" fillId="0" borderId="6" xfId="0" applyNumberFormat="1" applyFont="1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0" fontId="17" fillId="0" borderId="0" xfId="0" applyFont="1" applyAlignment="1" applyProtection="1">
      <alignment horizontal="center" vertical="center"/>
    </xf>
    <xf numFmtId="3" fontId="17" fillId="0" borderId="0" xfId="0" applyNumberFormat="1" applyFont="1" applyAlignment="1" applyProtection="1">
      <alignment horizontal="right" vertical="center"/>
    </xf>
    <xf numFmtId="0" fontId="18" fillId="0" borderId="1" xfId="0" applyFont="1" applyBorder="1" applyProtection="1"/>
    <xf numFmtId="0" fontId="18" fillId="0" borderId="1" xfId="0" applyFont="1" applyFill="1" applyBorder="1" applyProtection="1"/>
    <xf numFmtId="0" fontId="18" fillId="0" borderId="0" xfId="0" applyFont="1" applyFill="1" applyBorder="1" applyProtection="1"/>
    <xf numFmtId="3" fontId="19" fillId="0" borderId="0" xfId="0" applyNumberFormat="1" applyFont="1" applyFill="1" applyProtection="1"/>
    <xf numFmtId="166" fontId="20" fillId="0" borderId="0" xfId="1" applyNumberFormat="1" applyFont="1" applyAlignment="1">
      <alignment vertical="center"/>
    </xf>
    <xf numFmtId="1" fontId="9" fillId="0" borderId="0" xfId="1" applyNumberFormat="1" applyFont="1" applyAlignment="1">
      <alignment vertical="center"/>
    </xf>
    <xf numFmtId="0" fontId="19" fillId="0" borderId="0" xfId="0" applyFont="1" applyProtection="1"/>
    <xf numFmtId="0" fontId="19" fillId="0" borderId="0" xfId="0" applyFont="1" applyAlignment="1" applyProtection="1">
      <alignment horizontal="center" vertical="center"/>
    </xf>
    <xf numFmtId="3" fontId="19" fillId="0" borderId="0" xfId="0" applyNumberFormat="1" applyFont="1" applyAlignment="1" applyProtection="1">
      <alignment horizontal="right" vertical="center"/>
    </xf>
    <xf numFmtId="0" fontId="21" fillId="0" borderId="0" xfId="0" applyFont="1" applyAlignment="1" applyProtection="1">
      <protection locked="0"/>
    </xf>
    <xf numFmtId="0" fontId="18" fillId="0" borderId="0" xfId="0" applyFont="1" applyProtection="1"/>
    <xf numFmtId="0" fontId="21" fillId="0" borderId="0" xfId="0" applyFont="1" applyAlignment="1" applyProtection="1">
      <alignment wrapText="1"/>
      <protection locked="0"/>
    </xf>
    <xf numFmtId="0" fontId="19" fillId="0" borderId="0" xfId="0" applyFont="1" applyAlignment="1" applyProtection="1"/>
    <xf numFmtId="0" fontId="22" fillId="0" borderId="0" xfId="0" applyFont="1" applyAlignment="1">
      <alignment vertical="center"/>
    </xf>
    <xf numFmtId="165" fontId="20" fillId="0" borderId="0" xfId="1" applyFont="1" applyAlignment="1">
      <alignment vertical="center"/>
    </xf>
    <xf numFmtId="0" fontId="9" fillId="0" borderId="1" xfId="1" applyNumberFormat="1" applyFont="1" applyBorder="1" applyAlignment="1">
      <alignment vertical="center" wrapText="1"/>
    </xf>
    <xf numFmtId="0" fontId="9" fillId="0" borderId="1" xfId="1" applyNumberFormat="1" applyFont="1" applyBorder="1" applyAlignment="1">
      <alignment horizontal="center" vertical="center" wrapText="1"/>
    </xf>
    <xf numFmtId="3" fontId="9" fillId="0" borderId="1" xfId="1" applyNumberFormat="1" applyFont="1" applyBorder="1" applyAlignment="1">
      <alignment horizontal="right" vertical="center" wrapText="1"/>
    </xf>
    <xf numFmtId="3" fontId="9" fillId="0" borderId="7" xfId="1" applyNumberFormat="1" applyFont="1" applyBorder="1" applyAlignment="1">
      <alignment horizontal="right" vertical="center" wrapText="1"/>
    </xf>
    <xf numFmtId="0" fontId="9" fillId="0" borderId="5" xfId="1" applyNumberFormat="1" applyFont="1" applyBorder="1" applyAlignment="1">
      <alignment vertical="center" wrapText="1"/>
    </xf>
    <xf numFmtId="0" fontId="9" fillId="0" borderId="5" xfId="1" applyNumberFormat="1" applyFont="1" applyBorder="1" applyAlignment="1">
      <alignment horizontal="center" vertical="center" wrapText="1"/>
    </xf>
    <xf numFmtId="3" fontId="9" fillId="0" borderId="5" xfId="1" applyNumberFormat="1" applyFont="1" applyBorder="1" applyAlignment="1">
      <alignment horizontal="right" vertical="center" wrapText="1"/>
    </xf>
    <xf numFmtId="165" fontId="9" fillId="0" borderId="0" xfId="1" applyFont="1" applyBorder="1" applyAlignment="1">
      <alignment vertical="center"/>
    </xf>
    <xf numFmtId="165" fontId="9" fillId="0" borderId="0" xfId="1" applyFont="1" applyAlignment="1">
      <alignment horizontal="right" vertical="center"/>
    </xf>
    <xf numFmtId="165" fontId="9" fillId="0" borderId="3" xfId="1" applyFont="1" applyBorder="1" applyAlignment="1">
      <alignment vertical="center"/>
    </xf>
    <xf numFmtId="0" fontId="9" fillId="0" borderId="1" xfId="1" applyNumberFormat="1" applyFont="1" applyFill="1" applyBorder="1" applyAlignment="1">
      <alignment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3" fontId="9" fillId="0" borderId="1" xfId="1" applyNumberFormat="1" applyFont="1" applyFill="1" applyBorder="1" applyAlignment="1">
      <alignment horizontal="right" vertical="center" wrapText="1"/>
    </xf>
    <xf numFmtId="3" fontId="9" fillId="0" borderId="1" xfId="1" applyNumberFormat="1" applyFont="1" applyBorder="1" applyAlignment="1">
      <alignment vertical="center" wrapText="1"/>
    </xf>
    <xf numFmtId="0" fontId="9" fillId="0" borderId="1" xfId="0" applyNumberFormat="1" applyFont="1" applyBorder="1" applyAlignment="1">
      <alignment vertical="center" wrapText="1"/>
    </xf>
    <xf numFmtId="3" fontId="9" fillId="0" borderId="4" xfId="1" applyNumberFormat="1" applyFont="1" applyFill="1" applyBorder="1" applyAlignment="1">
      <alignment horizontal="left" vertical="center" wrapText="1"/>
    </xf>
    <xf numFmtId="0" fontId="11" fillId="0" borderId="0" xfId="1" applyNumberFormat="1" applyFont="1" applyFill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1" fillId="0" borderId="0" xfId="1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22" fillId="0" borderId="6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166" fontId="22" fillId="0" borderId="1" xfId="0" applyNumberFormat="1" applyFont="1" applyBorder="1" applyAlignment="1">
      <alignment vertical="center"/>
    </xf>
    <xf numFmtId="4" fontId="22" fillId="0" borderId="1" xfId="0" applyNumberFormat="1" applyFont="1" applyBorder="1" applyAlignment="1">
      <alignment vertical="center"/>
    </xf>
    <xf numFmtId="166" fontId="22" fillId="0" borderId="0" xfId="0" applyNumberFormat="1" applyFont="1" applyAlignment="1">
      <alignment vertical="center"/>
    </xf>
    <xf numFmtId="1" fontId="22" fillId="0" borderId="0" xfId="0" applyNumberFormat="1" applyFont="1" applyAlignment="1">
      <alignment vertical="center"/>
    </xf>
    <xf numFmtId="0" fontId="11" fillId="3" borderId="1" xfId="1" applyNumberFormat="1" applyFont="1" applyFill="1" applyBorder="1" applyAlignment="1">
      <alignment horizontal="center" vertical="center" wrapText="1"/>
    </xf>
    <xf numFmtId="3" fontId="11" fillId="3" borderId="1" xfId="1" applyNumberFormat="1" applyFont="1" applyFill="1" applyBorder="1" applyAlignment="1">
      <alignment horizontal="center" vertical="center" wrapText="1"/>
    </xf>
    <xf numFmtId="166" fontId="11" fillId="3" borderId="1" xfId="0" applyNumberFormat="1" applyFont="1" applyFill="1" applyBorder="1" applyAlignment="1">
      <alignment horizontal="center" vertical="center" wrapText="1"/>
    </xf>
    <xf numFmtId="1" fontId="11" fillId="3" borderId="1" xfId="32" applyNumberFormat="1" applyFont="1" applyFill="1" applyBorder="1" applyAlignment="1">
      <alignment horizontal="center" vertical="center" wrapText="1"/>
    </xf>
    <xf numFmtId="4" fontId="11" fillId="3" borderId="1" xfId="32" applyNumberFormat="1" applyFont="1" applyFill="1" applyBorder="1" applyAlignment="1">
      <alignment horizontal="center" vertical="center"/>
    </xf>
    <xf numFmtId="4" fontId="11" fillId="3" borderId="1" xfId="0" applyNumberFormat="1" applyFont="1" applyFill="1" applyBorder="1" applyAlignment="1">
      <alignment vertical="center"/>
    </xf>
    <xf numFmtId="0" fontId="11" fillId="4" borderId="1" xfId="1" applyNumberFormat="1" applyFont="1" applyFill="1" applyBorder="1" applyAlignment="1">
      <alignment vertical="center" wrapText="1"/>
    </xf>
    <xf numFmtId="4" fontId="11" fillId="4" borderId="1" xfId="1" applyNumberFormat="1" applyFont="1" applyFill="1" applyBorder="1" applyAlignment="1">
      <alignment vertical="center"/>
    </xf>
    <xf numFmtId="4" fontId="9" fillId="4" borderId="1" xfId="0" applyNumberFormat="1" applyFont="1" applyFill="1" applyBorder="1" applyAlignment="1">
      <alignment vertical="center"/>
    </xf>
    <xf numFmtId="4" fontId="17" fillId="0" borderId="0" xfId="0" applyNumberFormat="1" applyFont="1" applyAlignment="1" applyProtection="1">
      <alignment horizontal="right" vertical="center"/>
    </xf>
    <xf numFmtId="0" fontId="24" fillId="0" borderId="0" xfId="0" applyFont="1" applyBorder="1" applyProtection="1">
      <protection locked="0"/>
    </xf>
    <xf numFmtId="0" fontId="17" fillId="0" borderId="0" xfId="0" applyFont="1" applyAlignment="1" applyProtection="1">
      <alignment horizontal="center" vertical="center"/>
      <protection locked="0"/>
    </xf>
    <xf numFmtId="3" fontId="17" fillId="0" borderId="0" xfId="0" applyNumberFormat="1" applyFont="1" applyAlignment="1" applyProtection="1">
      <alignment horizontal="right" vertical="center"/>
      <protection locked="0"/>
    </xf>
    <xf numFmtId="4" fontId="17" fillId="0" borderId="0" xfId="0" applyNumberFormat="1" applyFont="1" applyAlignment="1" applyProtection="1">
      <alignment horizontal="right" vertical="center"/>
      <protection locked="0"/>
    </xf>
    <xf numFmtId="0" fontId="25" fillId="0" borderId="0" xfId="0" applyFont="1" applyBorder="1" applyProtection="1"/>
    <xf numFmtId="0" fontId="26" fillId="0" borderId="0" xfId="0" applyFont="1" applyProtection="1">
      <protection locked="0"/>
    </xf>
    <xf numFmtId="0" fontId="27" fillId="0" borderId="0" xfId="0" applyFont="1" applyBorder="1" applyProtection="1">
      <protection locked="0"/>
    </xf>
    <xf numFmtId="0" fontId="26" fillId="0" borderId="4" xfId="0" applyFont="1" applyBorder="1" applyAlignment="1" applyProtection="1">
      <alignment vertical="center"/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27" fillId="0" borderId="3" xfId="0" applyFont="1" applyBorder="1" applyAlignment="1" applyProtection="1">
      <alignment horizontal="center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0" fontId="9" fillId="0" borderId="6" xfId="1" applyNumberFormat="1" applyFont="1" applyFill="1" applyBorder="1" applyAlignment="1">
      <alignment horizontal="left" vertical="center" wrapText="1"/>
    </xf>
    <xf numFmtId="0" fontId="22" fillId="0" borderId="6" xfId="0" applyFont="1" applyBorder="1" applyAlignment="1">
      <alignment horizontal="left" vertical="center"/>
    </xf>
    <xf numFmtId="0" fontId="9" fillId="0" borderId="1" xfId="1" applyNumberFormat="1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/>
    </xf>
    <xf numFmtId="0" fontId="11" fillId="0" borderId="1" xfId="1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4" fillId="0" borderId="0" xfId="0" applyFont="1" applyAlignment="1">
      <alignment vertical="center" wrapText="1"/>
    </xf>
    <xf numFmtId="165" fontId="9" fillId="0" borderId="0" xfId="1" applyFont="1" applyAlignment="1">
      <alignment horizontal="justify" vertical="center" wrapText="1"/>
    </xf>
    <xf numFmtId="0" fontId="22" fillId="0" borderId="0" xfId="0" applyFont="1" applyBorder="1" applyAlignment="1">
      <alignment vertical="center"/>
    </xf>
    <xf numFmtId="0" fontId="11" fillId="4" borderId="7" xfId="1" applyNumberFormat="1" applyFont="1" applyFill="1" applyBorder="1" applyAlignment="1">
      <alignment horizontal="left" vertical="center" wrapText="1"/>
    </xf>
    <xf numFmtId="0" fontId="11" fillId="4" borderId="8" xfId="1" applyNumberFormat="1" applyFont="1" applyFill="1" applyBorder="1" applyAlignment="1">
      <alignment horizontal="left" vertical="center" wrapText="1"/>
    </xf>
    <xf numFmtId="0" fontId="11" fillId="4" borderId="2" xfId="1" applyNumberFormat="1" applyFont="1" applyFill="1" applyBorder="1" applyAlignment="1">
      <alignment horizontal="left" vertical="center" wrapText="1"/>
    </xf>
    <xf numFmtId="0" fontId="11" fillId="3" borderId="7" xfId="1" applyNumberFormat="1" applyFont="1" applyFill="1" applyBorder="1" applyAlignment="1">
      <alignment horizontal="left" vertical="center" wrapText="1"/>
    </xf>
    <xf numFmtId="0" fontId="11" fillId="3" borderId="8" xfId="1" applyNumberFormat="1" applyFont="1" applyFill="1" applyBorder="1" applyAlignment="1">
      <alignment horizontal="left" vertical="center" wrapText="1"/>
    </xf>
    <xf numFmtId="0" fontId="11" fillId="3" borderId="2" xfId="1" applyNumberFormat="1" applyFont="1" applyFill="1" applyBorder="1" applyAlignment="1">
      <alignment horizontal="left" vertical="center" wrapText="1"/>
    </xf>
  </cellXfs>
  <cellStyles count="36">
    <cellStyle name="Navadno" xfId="0" builtinId="0"/>
    <cellStyle name="Navadno 10" xfId="2"/>
    <cellStyle name="Navadno 11" xfId="3"/>
    <cellStyle name="Navadno 12" xfId="4"/>
    <cellStyle name="Navadno 13" xfId="5"/>
    <cellStyle name="Navadno 14" xfId="6"/>
    <cellStyle name="Navadno 15" xfId="7"/>
    <cellStyle name="Navadno 16" xfId="8"/>
    <cellStyle name="Navadno 17" xfId="9"/>
    <cellStyle name="Navadno 18" xfId="10"/>
    <cellStyle name="Navadno 19" xfId="11"/>
    <cellStyle name="Navadno 2" xfId="12"/>
    <cellStyle name="Navadno 2 2" xfId="13"/>
    <cellStyle name="Navadno 20" xfId="14"/>
    <cellStyle name="Navadno 21" xfId="15"/>
    <cellStyle name="Navadno 22" xfId="16"/>
    <cellStyle name="Navadno 23" xfId="17"/>
    <cellStyle name="Navadno 24" xfId="18"/>
    <cellStyle name="Navadno 25" xfId="19"/>
    <cellStyle name="Navadno 26" xfId="20"/>
    <cellStyle name="Navadno 27" xfId="1"/>
    <cellStyle name="Navadno 3" xfId="21"/>
    <cellStyle name="Navadno 4" xfId="22"/>
    <cellStyle name="Navadno 4 2" xfId="34"/>
    <cellStyle name="Navadno 5" xfId="23"/>
    <cellStyle name="Navadno 5 2" xfId="24"/>
    <cellStyle name="Navadno 6" xfId="25"/>
    <cellStyle name="Navadno 7" xfId="26"/>
    <cellStyle name="Navadno 8" xfId="27"/>
    <cellStyle name="Navadno 9" xfId="28"/>
    <cellStyle name="Normal_IGIRSCA" xfId="29"/>
    <cellStyle name="Vejica" xfId="35" builtinId="3"/>
    <cellStyle name="Vejica 2" xfId="31"/>
    <cellStyle name="Vejica 3" xfId="32"/>
    <cellStyle name="Vejica 4" xfId="33"/>
    <cellStyle name="Vejica 5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tabSelected="1" topLeftCell="B22" workbookViewId="0">
      <selection activeCell="G55" sqref="G55"/>
    </sheetView>
  </sheetViews>
  <sheetFormatPr defaultRowHeight="15" x14ac:dyDescent="0.25"/>
  <cols>
    <col min="1" max="1" width="4.7109375" style="5" hidden="1" customWidth="1"/>
    <col min="2" max="2" width="46.42578125" style="5" customWidth="1"/>
    <col min="3" max="3" width="10.7109375" style="5" customWidth="1"/>
    <col min="4" max="4" width="9.5703125" style="5" bestFit="1" customWidth="1"/>
    <col min="5" max="5" width="12" style="5" customWidth="1"/>
    <col min="6" max="6" width="11.7109375" style="5" customWidth="1"/>
    <col min="7" max="7" width="15.7109375" style="17" customWidth="1"/>
    <col min="8" max="8" width="21.42578125" style="18" customWidth="1"/>
    <col min="9" max="9" width="15.42578125" style="18" hidden="1" customWidth="1"/>
    <col min="10" max="12" width="0" style="15" hidden="1" customWidth="1"/>
    <col min="13" max="14" width="0" style="5" hidden="1" customWidth="1"/>
    <col min="15" max="16384" width="9.140625" style="5"/>
  </cols>
  <sheetData>
    <row r="1" spans="2:10" ht="15.75" hidden="1" x14ac:dyDescent="0.25">
      <c r="B1" s="113" t="s">
        <v>30</v>
      </c>
      <c r="C1" s="113"/>
      <c r="D1" s="113"/>
      <c r="E1" s="113"/>
      <c r="F1" s="113"/>
      <c r="G1" s="113"/>
      <c r="H1" s="113"/>
      <c r="I1" s="113"/>
      <c r="J1" s="16"/>
    </row>
    <row r="2" spans="2:10" hidden="1" x14ac:dyDescent="0.25"/>
    <row r="3" spans="2:10" hidden="1" x14ac:dyDescent="0.25">
      <c r="B3" s="19"/>
      <c r="C3" s="19"/>
      <c r="D3" s="19"/>
      <c r="E3" s="19"/>
      <c r="F3" s="19"/>
      <c r="G3" s="20"/>
      <c r="H3" s="21"/>
      <c r="I3" s="21"/>
      <c r="J3" s="22"/>
    </row>
    <row r="4" spans="2:10" hidden="1" x14ac:dyDescent="0.25">
      <c r="B4" s="23" t="s">
        <v>11</v>
      </c>
      <c r="C4" s="23"/>
      <c r="D4" s="23"/>
      <c r="E4" s="19"/>
      <c r="F4" s="19"/>
      <c r="G4" s="20"/>
      <c r="H4" s="21"/>
      <c r="I4" s="21"/>
      <c r="J4" s="22"/>
    </row>
    <row r="5" spans="2:10" hidden="1" x14ac:dyDescent="0.25">
      <c r="B5" s="23"/>
      <c r="C5" s="23"/>
      <c r="D5" s="23"/>
      <c r="E5" s="19"/>
      <c r="F5" s="19"/>
      <c r="G5" s="20"/>
      <c r="H5" s="21"/>
      <c r="I5" s="21"/>
      <c r="J5" s="22"/>
    </row>
    <row r="6" spans="2:10" ht="15.75" hidden="1" x14ac:dyDescent="0.25">
      <c r="B6" s="24"/>
      <c r="C6" s="25"/>
      <c r="D6" s="25"/>
      <c r="E6" s="25"/>
      <c r="F6" s="25"/>
      <c r="G6" s="20"/>
      <c r="H6" s="21"/>
      <c r="I6" s="21"/>
      <c r="J6" s="22"/>
    </row>
    <row r="7" spans="2:10" hidden="1" x14ac:dyDescent="0.25">
      <c r="B7" s="114" t="s">
        <v>31</v>
      </c>
      <c r="C7" s="114"/>
      <c r="D7" s="114"/>
      <c r="E7" s="114"/>
      <c r="F7" s="114"/>
      <c r="G7" s="114"/>
      <c r="H7" s="114"/>
      <c r="I7" s="114"/>
      <c r="J7" s="26"/>
    </row>
    <row r="8" spans="2:10" hidden="1" x14ac:dyDescent="0.25">
      <c r="B8" s="27"/>
      <c r="C8" s="28"/>
      <c r="D8" s="28"/>
      <c r="E8" s="19"/>
      <c r="F8" s="19"/>
      <c r="G8" s="20"/>
      <c r="H8" s="29"/>
      <c r="I8" s="29"/>
    </row>
    <row r="9" spans="2:10" hidden="1" x14ac:dyDescent="0.25">
      <c r="C9" s="28"/>
      <c r="D9" s="28"/>
      <c r="E9" s="19"/>
      <c r="F9" s="19"/>
      <c r="G9" s="20"/>
      <c r="H9" s="29"/>
      <c r="I9" s="29"/>
    </row>
    <row r="10" spans="2:10" x14ac:dyDescent="0.2">
      <c r="B10" s="44" t="s">
        <v>89</v>
      </c>
      <c r="C10" s="45" t="s">
        <v>90</v>
      </c>
      <c r="D10" s="46"/>
      <c r="E10" s="47"/>
      <c r="F10" s="47"/>
      <c r="G10" s="48"/>
      <c r="H10" s="49"/>
      <c r="I10" s="29"/>
    </row>
    <row r="11" spans="2:10" x14ac:dyDescent="0.2">
      <c r="B11" s="50"/>
      <c r="C11" s="51"/>
      <c r="D11" s="51"/>
      <c r="E11" s="52"/>
      <c r="F11" s="52"/>
      <c r="G11" s="48"/>
      <c r="H11" s="49"/>
      <c r="I11" s="29"/>
    </row>
    <row r="12" spans="2:10" x14ac:dyDescent="0.2">
      <c r="B12" s="53" t="s">
        <v>91</v>
      </c>
      <c r="C12" s="53"/>
      <c r="D12" s="53"/>
      <c r="E12" s="53"/>
      <c r="F12" s="53"/>
      <c r="G12" s="48"/>
      <c r="H12" s="49"/>
      <c r="I12" s="29"/>
    </row>
    <row r="13" spans="2:10" ht="13.5" customHeight="1" x14ac:dyDescent="0.2">
      <c r="B13" s="50"/>
      <c r="C13" s="51"/>
      <c r="D13" s="51"/>
      <c r="E13" s="52"/>
      <c r="F13" s="52"/>
      <c r="G13" s="48"/>
      <c r="H13" s="49"/>
      <c r="I13" s="29"/>
    </row>
    <row r="14" spans="2:10" x14ac:dyDescent="0.2">
      <c r="B14" s="54" t="s">
        <v>92</v>
      </c>
      <c r="C14" s="51"/>
      <c r="D14" s="51"/>
      <c r="E14" s="52"/>
      <c r="F14" s="52"/>
      <c r="G14" s="48"/>
      <c r="H14" s="49"/>
      <c r="I14" s="29"/>
    </row>
    <row r="15" spans="2:10" ht="12.75" customHeight="1" x14ac:dyDescent="0.2">
      <c r="B15" s="50"/>
      <c r="C15" s="51"/>
      <c r="D15" s="51"/>
      <c r="E15" s="52"/>
      <c r="F15" s="52"/>
      <c r="G15" s="48"/>
      <c r="H15" s="49"/>
      <c r="I15" s="29"/>
    </row>
    <row r="16" spans="2:10" x14ac:dyDescent="0.2">
      <c r="B16" s="55" t="s">
        <v>97</v>
      </c>
      <c r="C16" s="56"/>
      <c r="D16" s="56"/>
      <c r="E16" s="56"/>
      <c r="F16" s="56"/>
      <c r="G16" s="48"/>
      <c r="H16" s="49"/>
      <c r="I16" s="29"/>
    </row>
    <row r="17" spans="1:12" ht="13.5" customHeight="1" x14ac:dyDescent="0.25">
      <c r="B17" s="57"/>
      <c r="C17" s="28"/>
      <c r="D17" s="28"/>
      <c r="E17" s="58"/>
      <c r="F17" s="58"/>
      <c r="G17" s="48"/>
      <c r="H17" s="49"/>
      <c r="I17" s="29"/>
    </row>
    <row r="18" spans="1:12" ht="38.25" x14ac:dyDescent="0.25">
      <c r="B18" s="86" t="s">
        <v>0</v>
      </c>
      <c r="C18" s="86" t="s">
        <v>1</v>
      </c>
      <c r="D18" s="86" t="s">
        <v>33</v>
      </c>
      <c r="E18" s="86" t="s">
        <v>2</v>
      </c>
      <c r="F18" s="87" t="s">
        <v>34</v>
      </c>
      <c r="G18" s="88" t="s">
        <v>32</v>
      </c>
      <c r="H18" s="89" t="s">
        <v>35</v>
      </c>
      <c r="I18" s="1" t="s">
        <v>41</v>
      </c>
      <c r="J18" s="2" t="s">
        <v>86</v>
      </c>
      <c r="K18" s="2" t="s">
        <v>87</v>
      </c>
      <c r="L18" s="2" t="s">
        <v>88</v>
      </c>
    </row>
    <row r="19" spans="1:12" ht="25.5" x14ac:dyDescent="0.25">
      <c r="A19" s="5" t="s">
        <v>42</v>
      </c>
      <c r="B19" s="59" t="s">
        <v>9</v>
      </c>
      <c r="C19" s="60" t="s">
        <v>93</v>
      </c>
      <c r="D19" s="61">
        <v>75000</v>
      </c>
      <c r="E19" s="60">
        <v>1</v>
      </c>
      <c r="F19" s="62">
        <f>D19*E19</f>
        <v>75000</v>
      </c>
      <c r="G19" s="6"/>
      <c r="H19" s="7">
        <f>F19*G19</f>
        <v>0</v>
      </c>
      <c r="I19" s="7"/>
      <c r="J19" s="8">
        <v>2.5999999999999999E-3</v>
      </c>
      <c r="K19" s="8">
        <f>J19*0.9</f>
        <v>2.3400000000000001E-3</v>
      </c>
      <c r="L19" s="8" t="e">
        <f>K19-#REF!</f>
        <v>#REF!</v>
      </c>
    </row>
    <row r="20" spans="1:12" ht="25.5" x14ac:dyDescent="0.25">
      <c r="A20" s="5" t="s">
        <v>43</v>
      </c>
      <c r="B20" s="59" t="s">
        <v>14</v>
      </c>
      <c r="C20" s="60" t="s">
        <v>93</v>
      </c>
      <c r="D20" s="61">
        <v>28000</v>
      </c>
      <c r="E20" s="60">
        <v>1</v>
      </c>
      <c r="F20" s="62">
        <f t="shared" ref="F20:F22" si="0">D20*E20</f>
        <v>28000</v>
      </c>
      <c r="G20" s="6"/>
      <c r="H20" s="7">
        <f>F20*G20</f>
        <v>0</v>
      </c>
      <c r="I20" s="7"/>
      <c r="J20" s="8">
        <v>2.5999999999999999E-3</v>
      </c>
      <c r="K20" s="8">
        <f>J20*0.9</f>
        <v>2.3400000000000001E-3</v>
      </c>
      <c r="L20" s="8" t="e">
        <f>K20-#REF!</f>
        <v>#REF!</v>
      </c>
    </row>
    <row r="21" spans="1:12" x14ac:dyDescent="0.25">
      <c r="A21" s="5" t="s">
        <v>44</v>
      </c>
      <c r="B21" s="63" t="s">
        <v>3</v>
      </c>
      <c r="C21" s="64" t="s">
        <v>4</v>
      </c>
      <c r="D21" s="65">
        <v>240</v>
      </c>
      <c r="E21" s="64">
        <v>1</v>
      </c>
      <c r="F21" s="62">
        <f t="shared" si="0"/>
        <v>240</v>
      </c>
      <c r="G21" s="6"/>
      <c r="H21" s="13">
        <f>F21*G21</f>
        <v>0</v>
      </c>
      <c r="I21" s="13"/>
      <c r="J21" s="30">
        <v>1.21</v>
      </c>
      <c r="K21" s="30">
        <f>J21*0.9</f>
        <v>1.089</v>
      </c>
      <c r="L21" s="30" t="e">
        <f>K21-#REF!</f>
        <v>#REF!</v>
      </c>
    </row>
    <row r="22" spans="1:12" x14ac:dyDescent="0.25">
      <c r="A22" s="31" t="s">
        <v>49</v>
      </c>
      <c r="B22" s="59" t="s">
        <v>77</v>
      </c>
      <c r="C22" s="60" t="s">
        <v>4</v>
      </c>
      <c r="D22" s="61">
        <v>25</v>
      </c>
      <c r="E22" s="60">
        <v>1</v>
      </c>
      <c r="F22" s="62">
        <f t="shared" si="0"/>
        <v>25</v>
      </c>
      <c r="G22" s="32"/>
      <c r="H22" s="13">
        <f>F22*G22</f>
        <v>0</v>
      </c>
      <c r="I22" s="7"/>
      <c r="J22" s="8">
        <v>2.2545999999999999</v>
      </c>
      <c r="K22" s="8">
        <f>J22*0.9</f>
        <v>2.0291399999999999</v>
      </c>
      <c r="L22" s="8" t="e">
        <f>K22-#REF!</f>
        <v>#REF!</v>
      </c>
    </row>
    <row r="23" spans="1:12" x14ac:dyDescent="0.25">
      <c r="B23" s="66"/>
      <c r="C23" s="28"/>
      <c r="D23" s="67"/>
      <c r="E23" s="28"/>
      <c r="F23" s="28"/>
      <c r="G23" s="59" t="s">
        <v>13</v>
      </c>
      <c r="H23" s="7">
        <f>+H21+H20+H19+H22</f>
        <v>0</v>
      </c>
      <c r="I23" s="33"/>
      <c r="J23" s="34"/>
      <c r="K23" s="34"/>
      <c r="L23" s="34"/>
    </row>
    <row r="24" spans="1:12" x14ac:dyDescent="0.25">
      <c r="B24" s="66"/>
      <c r="C24" s="28"/>
      <c r="D24" s="67"/>
      <c r="E24" s="28"/>
      <c r="F24" s="28"/>
      <c r="G24" s="92" t="s">
        <v>12</v>
      </c>
      <c r="H24" s="93">
        <f>+H23*52</f>
        <v>0</v>
      </c>
      <c r="I24" s="14"/>
      <c r="J24" s="35"/>
      <c r="K24" s="35"/>
      <c r="L24" s="35"/>
    </row>
    <row r="25" spans="1:12" x14ac:dyDescent="0.25">
      <c r="B25" s="68"/>
      <c r="C25" s="28"/>
      <c r="D25" s="67"/>
      <c r="E25" s="28"/>
      <c r="F25" s="28"/>
      <c r="G25" s="48"/>
      <c r="H25" s="36"/>
      <c r="I25" s="36"/>
      <c r="J25" s="37"/>
      <c r="K25" s="37"/>
      <c r="L25" s="37"/>
    </row>
    <row r="26" spans="1:12" ht="38.25" x14ac:dyDescent="0.25">
      <c r="B26" s="86" t="s">
        <v>0</v>
      </c>
      <c r="C26" s="86" t="s">
        <v>1</v>
      </c>
      <c r="D26" s="86" t="s">
        <v>33</v>
      </c>
      <c r="E26" s="86" t="s">
        <v>5</v>
      </c>
      <c r="F26" s="87" t="s">
        <v>34</v>
      </c>
      <c r="G26" s="88" t="s">
        <v>32</v>
      </c>
      <c r="H26" s="90" t="s">
        <v>10</v>
      </c>
      <c r="I26" s="1" t="s">
        <v>41</v>
      </c>
      <c r="J26" s="2" t="s">
        <v>86</v>
      </c>
      <c r="K26" s="2" t="e">
        <f t="shared" ref="K26:K57" si="1">J26*0.9</f>
        <v>#VALUE!</v>
      </c>
      <c r="L26" s="2" t="e">
        <f>K26-#REF!</f>
        <v>#VALUE!</v>
      </c>
    </row>
    <row r="27" spans="1:12" ht="25.5" x14ac:dyDescent="0.25">
      <c r="A27" s="5" t="s">
        <v>42</v>
      </c>
      <c r="B27" s="59" t="s">
        <v>76</v>
      </c>
      <c r="C27" s="60" t="s">
        <v>93</v>
      </c>
      <c r="D27" s="61">
        <v>25000</v>
      </c>
      <c r="E27" s="60">
        <v>5</v>
      </c>
      <c r="F27" s="61">
        <f t="shared" ref="F27:F33" si="2">+E27*D27</f>
        <v>125000</v>
      </c>
      <c r="G27" s="6"/>
      <c r="H27" s="7">
        <f t="shared" ref="H27:H57" si="3">F27*G27</f>
        <v>0</v>
      </c>
      <c r="I27" s="1"/>
      <c r="J27" s="3">
        <v>2.4199999999999999E-2</v>
      </c>
      <c r="K27" s="3">
        <f t="shared" si="1"/>
        <v>2.1780000000000001E-2</v>
      </c>
      <c r="L27" s="3" t="e">
        <f>K27-#REF!</f>
        <v>#REF!</v>
      </c>
    </row>
    <row r="28" spans="1:12" x14ac:dyDescent="0.25">
      <c r="A28" s="5" t="s">
        <v>43</v>
      </c>
      <c r="B28" s="59" t="s">
        <v>69</v>
      </c>
      <c r="C28" s="60" t="s">
        <v>93</v>
      </c>
      <c r="D28" s="61">
        <v>550000</v>
      </c>
      <c r="E28" s="60">
        <v>3</v>
      </c>
      <c r="F28" s="61">
        <f t="shared" si="2"/>
        <v>1650000</v>
      </c>
      <c r="G28" s="6"/>
      <c r="H28" s="7">
        <f t="shared" si="3"/>
        <v>0</v>
      </c>
      <c r="I28" s="7"/>
      <c r="J28" s="8">
        <v>4.5600000000000002E-2</v>
      </c>
      <c r="K28" s="8">
        <f t="shared" si="1"/>
        <v>4.104E-2</v>
      </c>
      <c r="L28" s="8" t="e">
        <f>K28-#REF!</f>
        <v>#REF!</v>
      </c>
    </row>
    <row r="29" spans="1:12" ht="25.5" x14ac:dyDescent="0.25">
      <c r="A29" s="5" t="s">
        <v>44</v>
      </c>
      <c r="B29" s="69" t="s">
        <v>70</v>
      </c>
      <c r="C29" s="70" t="s">
        <v>93</v>
      </c>
      <c r="D29" s="71">
        <v>100000</v>
      </c>
      <c r="E29" s="70">
        <v>2</v>
      </c>
      <c r="F29" s="71">
        <f t="shared" si="2"/>
        <v>200000</v>
      </c>
      <c r="G29" s="6"/>
      <c r="H29" s="9">
        <f t="shared" si="3"/>
        <v>0</v>
      </c>
      <c r="I29" s="9"/>
      <c r="J29" s="10">
        <v>4.5600000000000002E-2</v>
      </c>
      <c r="K29" s="10">
        <f t="shared" si="1"/>
        <v>4.104E-2</v>
      </c>
      <c r="L29" s="10" t="e">
        <f>K29-#REF!</f>
        <v>#REF!</v>
      </c>
    </row>
    <row r="30" spans="1:12" x14ac:dyDescent="0.25">
      <c r="A30" s="5" t="s">
        <v>49</v>
      </c>
      <c r="B30" s="59" t="s">
        <v>80</v>
      </c>
      <c r="C30" s="60" t="s">
        <v>93</v>
      </c>
      <c r="D30" s="61">
        <v>600000</v>
      </c>
      <c r="E30" s="60">
        <v>6</v>
      </c>
      <c r="F30" s="72">
        <f t="shared" si="2"/>
        <v>3600000</v>
      </c>
      <c r="G30" s="6"/>
      <c r="H30" s="7">
        <f t="shared" si="3"/>
        <v>0</v>
      </c>
      <c r="I30" s="7"/>
      <c r="J30" s="8">
        <v>1.9E-2</v>
      </c>
      <c r="K30" s="8">
        <f t="shared" si="1"/>
        <v>1.7100000000000001E-2</v>
      </c>
      <c r="L30" s="8" t="e">
        <f>K30-#REF!</f>
        <v>#REF!</v>
      </c>
    </row>
    <row r="31" spans="1:12" x14ac:dyDescent="0.25">
      <c r="A31" s="5" t="s">
        <v>45</v>
      </c>
      <c r="B31" s="59" t="s">
        <v>6</v>
      </c>
      <c r="C31" s="60" t="s">
        <v>93</v>
      </c>
      <c r="D31" s="61">
        <v>600000</v>
      </c>
      <c r="E31" s="60">
        <v>6</v>
      </c>
      <c r="F31" s="72">
        <f t="shared" si="2"/>
        <v>3600000</v>
      </c>
      <c r="G31" s="6"/>
      <c r="H31" s="7">
        <f t="shared" si="3"/>
        <v>0</v>
      </c>
      <c r="I31" s="7"/>
      <c r="J31" s="8">
        <v>2.9000000000000001E-2</v>
      </c>
      <c r="K31" s="8">
        <f t="shared" si="1"/>
        <v>2.6100000000000002E-2</v>
      </c>
      <c r="L31" s="8" t="e">
        <f>K31-#REF!</f>
        <v>#REF!</v>
      </c>
    </row>
    <row r="32" spans="1:12" x14ac:dyDescent="0.25">
      <c r="A32" s="5" t="s">
        <v>50</v>
      </c>
      <c r="B32" s="59" t="s">
        <v>81</v>
      </c>
      <c r="C32" s="60" t="s">
        <v>93</v>
      </c>
      <c r="D32" s="61">
        <v>300000</v>
      </c>
      <c r="E32" s="60">
        <v>4</v>
      </c>
      <c r="F32" s="72">
        <f t="shared" si="2"/>
        <v>1200000</v>
      </c>
      <c r="G32" s="6"/>
      <c r="H32" s="7">
        <f t="shared" si="3"/>
        <v>0</v>
      </c>
      <c r="I32" s="7"/>
      <c r="J32" s="8">
        <v>2.3E-2</v>
      </c>
      <c r="K32" s="8">
        <f t="shared" si="1"/>
        <v>2.07E-2</v>
      </c>
      <c r="L32" s="8" t="e">
        <f>K32-#REF!</f>
        <v>#REF!</v>
      </c>
    </row>
    <row r="33" spans="1:12" x14ac:dyDescent="0.25">
      <c r="A33" s="5" t="s">
        <v>51</v>
      </c>
      <c r="B33" s="59" t="s">
        <v>6</v>
      </c>
      <c r="C33" s="60" t="s">
        <v>93</v>
      </c>
      <c r="D33" s="61">
        <v>300000</v>
      </c>
      <c r="E33" s="60">
        <v>4</v>
      </c>
      <c r="F33" s="72">
        <f t="shared" si="2"/>
        <v>1200000</v>
      </c>
      <c r="G33" s="6"/>
      <c r="H33" s="7">
        <f t="shared" si="3"/>
        <v>0</v>
      </c>
      <c r="I33" s="7"/>
      <c r="J33" s="8">
        <v>4.1000000000000002E-2</v>
      </c>
      <c r="K33" s="8">
        <f t="shared" si="1"/>
        <v>3.6900000000000002E-2</v>
      </c>
      <c r="L33" s="8" t="e">
        <f>K33-#REF!</f>
        <v>#REF!</v>
      </c>
    </row>
    <row r="34" spans="1:12" x14ac:dyDescent="0.25">
      <c r="A34" s="5" t="s">
        <v>52</v>
      </c>
      <c r="B34" s="59" t="s">
        <v>82</v>
      </c>
      <c r="C34" s="60" t="s">
        <v>93</v>
      </c>
      <c r="D34" s="61">
        <v>50000</v>
      </c>
      <c r="E34" s="60">
        <v>4</v>
      </c>
      <c r="F34" s="72">
        <f t="shared" ref="F34:F35" si="4">+E34*D34</f>
        <v>200000</v>
      </c>
      <c r="G34" s="6"/>
      <c r="H34" s="7">
        <f t="shared" si="3"/>
        <v>0</v>
      </c>
      <c r="I34" s="7"/>
      <c r="J34" s="8">
        <v>5.7299999999999997E-2</v>
      </c>
      <c r="K34" s="8">
        <f t="shared" si="1"/>
        <v>5.1569999999999998E-2</v>
      </c>
      <c r="L34" s="8" t="e">
        <f>K34-#REF!</f>
        <v>#REF!</v>
      </c>
    </row>
    <row r="35" spans="1:12" x14ac:dyDescent="0.25">
      <c r="A35" s="5" t="s">
        <v>47</v>
      </c>
      <c r="B35" s="59" t="s">
        <v>6</v>
      </c>
      <c r="C35" s="60" t="s">
        <v>93</v>
      </c>
      <c r="D35" s="61">
        <v>50000</v>
      </c>
      <c r="E35" s="60">
        <v>4</v>
      </c>
      <c r="F35" s="72">
        <f t="shared" si="4"/>
        <v>200000</v>
      </c>
      <c r="G35" s="6"/>
      <c r="H35" s="7">
        <f t="shared" si="3"/>
        <v>0</v>
      </c>
      <c r="I35" s="7"/>
      <c r="J35" s="8">
        <v>0.12139999999999999</v>
      </c>
      <c r="K35" s="8">
        <f t="shared" si="1"/>
        <v>0.10926</v>
      </c>
      <c r="L35" s="8" t="e">
        <f>K35-#REF!</f>
        <v>#REF!</v>
      </c>
    </row>
    <row r="36" spans="1:12" x14ac:dyDescent="0.25">
      <c r="A36" s="5" t="s">
        <v>53</v>
      </c>
      <c r="B36" s="59" t="s">
        <v>64</v>
      </c>
      <c r="C36" s="60" t="s">
        <v>93</v>
      </c>
      <c r="D36" s="61">
        <v>150000</v>
      </c>
      <c r="E36" s="60">
        <v>1</v>
      </c>
      <c r="F36" s="72">
        <f t="shared" ref="F36:F57" si="5">+E36*D36</f>
        <v>150000</v>
      </c>
      <c r="G36" s="6"/>
      <c r="H36" s="7">
        <f t="shared" si="3"/>
        <v>0</v>
      </c>
      <c r="I36" s="7"/>
      <c r="J36" s="8">
        <v>0.16</v>
      </c>
      <c r="K36" s="8">
        <f t="shared" si="1"/>
        <v>0.14400000000000002</v>
      </c>
      <c r="L36" s="8" t="e">
        <f>K36-#REF!</f>
        <v>#REF!</v>
      </c>
    </row>
    <row r="37" spans="1:12" x14ac:dyDescent="0.25">
      <c r="A37" s="5" t="s">
        <v>54</v>
      </c>
      <c r="B37" s="59" t="s">
        <v>65</v>
      </c>
      <c r="C37" s="60" t="s">
        <v>93</v>
      </c>
      <c r="D37" s="61">
        <v>150000</v>
      </c>
      <c r="E37" s="60">
        <v>1</v>
      </c>
      <c r="F37" s="72">
        <f t="shared" si="5"/>
        <v>150000</v>
      </c>
      <c r="G37" s="6"/>
      <c r="H37" s="7">
        <f t="shared" si="3"/>
        <v>0</v>
      </c>
      <c r="I37" s="7"/>
      <c r="J37" s="8">
        <v>0.11</v>
      </c>
      <c r="K37" s="8">
        <f t="shared" si="1"/>
        <v>9.9000000000000005E-2</v>
      </c>
      <c r="L37" s="8" t="e">
        <f>K37-#REF!</f>
        <v>#REF!</v>
      </c>
    </row>
    <row r="38" spans="1:12" ht="25.5" x14ac:dyDescent="0.25">
      <c r="A38" s="5" t="s">
        <v>48</v>
      </c>
      <c r="B38" s="59" t="s">
        <v>83</v>
      </c>
      <c r="C38" s="60" t="s">
        <v>94</v>
      </c>
      <c r="D38" s="61">
        <v>3600</v>
      </c>
      <c r="E38" s="60">
        <v>2</v>
      </c>
      <c r="F38" s="72">
        <f t="shared" si="5"/>
        <v>7200</v>
      </c>
      <c r="G38" s="6"/>
      <c r="H38" s="7">
        <f t="shared" si="3"/>
        <v>0</v>
      </c>
      <c r="I38" s="7"/>
      <c r="J38" s="8">
        <v>2.1617999999999999</v>
      </c>
      <c r="K38" s="8">
        <f t="shared" si="1"/>
        <v>1.9456199999999999</v>
      </c>
      <c r="L38" s="8" t="e">
        <f>K38-#REF!</f>
        <v>#REF!</v>
      </c>
    </row>
    <row r="39" spans="1:12" x14ac:dyDescent="0.25">
      <c r="A39" s="5" t="s">
        <v>55</v>
      </c>
      <c r="B39" s="59" t="s">
        <v>7</v>
      </c>
      <c r="C39" s="60" t="s">
        <v>94</v>
      </c>
      <c r="D39" s="61">
        <v>3600</v>
      </c>
      <c r="E39" s="60">
        <v>2</v>
      </c>
      <c r="F39" s="72">
        <f t="shared" si="5"/>
        <v>7200</v>
      </c>
      <c r="G39" s="6"/>
      <c r="H39" s="7">
        <f t="shared" si="3"/>
        <v>0</v>
      </c>
      <c r="I39" s="7"/>
      <c r="J39" s="8">
        <v>2.0396999999999998</v>
      </c>
      <c r="K39" s="8">
        <f t="shared" si="1"/>
        <v>1.8357299999999999</v>
      </c>
      <c r="L39" s="8" t="e">
        <f>K39-#REF!</f>
        <v>#REF!</v>
      </c>
    </row>
    <row r="40" spans="1:12" x14ac:dyDescent="0.25">
      <c r="A40" s="5" t="s">
        <v>56</v>
      </c>
      <c r="B40" s="59" t="s">
        <v>15</v>
      </c>
      <c r="C40" s="60" t="s">
        <v>93</v>
      </c>
      <c r="D40" s="61">
        <v>80000</v>
      </c>
      <c r="E40" s="60">
        <v>2</v>
      </c>
      <c r="F40" s="72">
        <f t="shared" si="5"/>
        <v>160000</v>
      </c>
      <c r="G40" s="6"/>
      <c r="H40" s="7">
        <f t="shared" si="3"/>
        <v>0</v>
      </c>
      <c r="I40" s="7"/>
      <c r="J40" s="8">
        <v>0.32300000000000001</v>
      </c>
      <c r="K40" s="8">
        <f t="shared" si="1"/>
        <v>0.29070000000000001</v>
      </c>
      <c r="L40" s="8" t="e">
        <f>K40-#REF!</f>
        <v>#REF!</v>
      </c>
    </row>
    <row r="41" spans="1:12" x14ac:dyDescent="0.25">
      <c r="A41" s="5" t="s">
        <v>57</v>
      </c>
      <c r="B41" s="59" t="s">
        <v>79</v>
      </c>
      <c r="C41" s="60" t="s">
        <v>93</v>
      </c>
      <c r="D41" s="61">
        <v>5000</v>
      </c>
      <c r="E41" s="60">
        <v>2</v>
      </c>
      <c r="F41" s="72">
        <f t="shared" si="5"/>
        <v>10000</v>
      </c>
      <c r="G41" s="6"/>
      <c r="H41" s="7">
        <f t="shared" si="3"/>
        <v>0</v>
      </c>
      <c r="I41" s="7"/>
      <c r="J41" s="8">
        <v>0.42549999999999999</v>
      </c>
      <c r="K41" s="8">
        <f t="shared" si="1"/>
        <v>0.38295000000000001</v>
      </c>
      <c r="L41" s="8" t="e">
        <f>K41-#REF!</f>
        <v>#REF!</v>
      </c>
    </row>
    <row r="42" spans="1:12" x14ac:dyDescent="0.25">
      <c r="A42" s="5" t="s">
        <v>46</v>
      </c>
      <c r="B42" s="59" t="s">
        <v>26</v>
      </c>
      <c r="C42" s="60" t="s">
        <v>93</v>
      </c>
      <c r="D42" s="61">
        <v>5500</v>
      </c>
      <c r="E42" s="60">
        <v>1</v>
      </c>
      <c r="F42" s="72">
        <f t="shared" si="5"/>
        <v>5500</v>
      </c>
      <c r="G42" s="6"/>
      <c r="H42" s="7">
        <f t="shared" si="3"/>
        <v>0</v>
      </c>
      <c r="I42" s="7"/>
      <c r="J42" s="8">
        <v>1.3260000000000001</v>
      </c>
      <c r="K42" s="8">
        <f t="shared" si="1"/>
        <v>1.1934</v>
      </c>
      <c r="L42" s="8" t="e">
        <f>K42-#REF!</f>
        <v>#REF!</v>
      </c>
    </row>
    <row r="43" spans="1:12" ht="25.5" x14ac:dyDescent="0.25">
      <c r="A43" s="5" t="s">
        <v>58</v>
      </c>
      <c r="B43" s="59" t="s">
        <v>27</v>
      </c>
      <c r="C43" s="60" t="s">
        <v>93</v>
      </c>
      <c r="D43" s="61">
        <v>5000</v>
      </c>
      <c r="E43" s="60">
        <v>1</v>
      </c>
      <c r="F43" s="72">
        <f t="shared" si="5"/>
        <v>5000</v>
      </c>
      <c r="G43" s="6"/>
      <c r="H43" s="7">
        <f t="shared" si="3"/>
        <v>0</v>
      </c>
      <c r="I43" s="7"/>
      <c r="J43" s="8">
        <v>4.13</v>
      </c>
      <c r="K43" s="8">
        <f t="shared" si="1"/>
        <v>3.7170000000000001</v>
      </c>
      <c r="L43" s="8" t="e">
        <f>K43-#REF!</f>
        <v>#REF!</v>
      </c>
    </row>
    <row r="44" spans="1:12" x14ac:dyDescent="0.25">
      <c r="A44" s="5" t="s">
        <v>59</v>
      </c>
      <c r="B44" s="59" t="s">
        <v>16</v>
      </c>
      <c r="C44" s="60" t="s">
        <v>94</v>
      </c>
      <c r="D44" s="61">
        <v>28500</v>
      </c>
      <c r="E44" s="60">
        <v>2</v>
      </c>
      <c r="F44" s="72">
        <f t="shared" si="5"/>
        <v>57000</v>
      </c>
      <c r="G44" s="6"/>
      <c r="H44" s="7">
        <f t="shared" si="3"/>
        <v>0</v>
      </c>
      <c r="I44" s="7"/>
      <c r="J44" s="8">
        <v>0.54430000000000001</v>
      </c>
      <c r="K44" s="8">
        <f t="shared" si="1"/>
        <v>0.48987000000000003</v>
      </c>
      <c r="L44" s="8" t="e">
        <f>K44-#REF!</f>
        <v>#REF!</v>
      </c>
    </row>
    <row r="45" spans="1:12" ht="25.5" x14ac:dyDescent="0.25">
      <c r="A45" s="5" t="s">
        <v>60</v>
      </c>
      <c r="B45" s="59" t="s">
        <v>17</v>
      </c>
      <c r="C45" s="60" t="s">
        <v>94</v>
      </c>
      <c r="D45" s="61">
        <v>2800</v>
      </c>
      <c r="E45" s="60">
        <v>6</v>
      </c>
      <c r="F45" s="72">
        <f t="shared" si="5"/>
        <v>16800</v>
      </c>
      <c r="G45" s="6"/>
      <c r="H45" s="7">
        <f t="shared" si="3"/>
        <v>0</v>
      </c>
      <c r="I45" s="7"/>
      <c r="J45" s="8">
        <v>0.1399</v>
      </c>
      <c r="K45" s="8">
        <f t="shared" si="1"/>
        <v>0.12590999999999999</v>
      </c>
      <c r="L45" s="8" t="e">
        <f>K45-#REF!</f>
        <v>#REF!</v>
      </c>
    </row>
    <row r="46" spans="1:12" x14ac:dyDescent="0.25">
      <c r="A46" s="5" t="s">
        <v>61</v>
      </c>
      <c r="B46" s="59" t="s">
        <v>8</v>
      </c>
      <c r="C46" s="60" t="s">
        <v>94</v>
      </c>
      <c r="D46" s="61">
        <v>900</v>
      </c>
      <c r="E46" s="60">
        <v>6</v>
      </c>
      <c r="F46" s="72">
        <f t="shared" si="5"/>
        <v>5400</v>
      </c>
      <c r="G46" s="6"/>
      <c r="H46" s="7">
        <f t="shared" si="3"/>
        <v>0</v>
      </c>
      <c r="I46" s="7"/>
      <c r="J46" s="8">
        <v>0.80500000000000005</v>
      </c>
      <c r="K46" s="8">
        <f t="shared" si="1"/>
        <v>0.72450000000000003</v>
      </c>
      <c r="L46" s="8" t="e">
        <f>K46-#REF!</f>
        <v>#REF!</v>
      </c>
    </row>
    <row r="47" spans="1:12" ht="25.5" x14ac:dyDescent="0.25">
      <c r="A47" s="5" t="s">
        <v>62</v>
      </c>
      <c r="B47" s="59" t="s">
        <v>18</v>
      </c>
      <c r="C47" s="60" t="s">
        <v>93</v>
      </c>
      <c r="D47" s="61">
        <v>15000</v>
      </c>
      <c r="E47" s="60">
        <v>1</v>
      </c>
      <c r="F47" s="72">
        <f t="shared" si="5"/>
        <v>15000</v>
      </c>
      <c r="G47" s="6"/>
      <c r="H47" s="7">
        <f t="shared" si="3"/>
        <v>0</v>
      </c>
      <c r="I47" s="7"/>
      <c r="J47" s="8">
        <v>0.45590000000000003</v>
      </c>
      <c r="K47" s="8">
        <f t="shared" si="1"/>
        <v>0.41031000000000001</v>
      </c>
      <c r="L47" s="8" t="e">
        <f>K47-#REF!</f>
        <v>#REF!</v>
      </c>
    </row>
    <row r="48" spans="1:12" x14ac:dyDescent="0.25">
      <c r="A48" s="5" t="s">
        <v>63</v>
      </c>
      <c r="B48" s="59" t="s">
        <v>84</v>
      </c>
      <c r="C48" s="60" t="s">
        <v>4</v>
      </c>
      <c r="D48" s="61">
        <v>1000</v>
      </c>
      <c r="E48" s="60">
        <v>1</v>
      </c>
      <c r="F48" s="72">
        <f t="shared" si="5"/>
        <v>1000</v>
      </c>
      <c r="G48" s="6"/>
      <c r="H48" s="7">
        <f t="shared" si="3"/>
        <v>0</v>
      </c>
      <c r="I48" s="7"/>
      <c r="J48" s="8">
        <v>5.21</v>
      </c>
      <c r="K48" s="8">
        <f t="shared" si="1"/>
        <v>4.6890000000000001</v>
      </c>
      <c r="L48" s="8" t="e">
        <f>K48-#REF!</f>
        <v>#REF!</v>
      </c>
    </row>
    <row r="49" spans="1:12" x14ac:dyDescent="0.25">
      <c r="A49" s="5" t="s">
        <v>66</v>
      </c>
      <c r="B49" s="59" t="s">
        <v>19</v>
      </c>
      <c r="C49" s="60" t="s">
        <v>94</v>
      </c>
      <c r="D49" s="61">
        <v>3050</v>
      </c>
      <c r="E49" s="60">
        <v>4</v>
      </c>
      <c r="F49" s="72">
        <f t="shared" si="5"/>
        <v>12200</v>
      </c>
      <c r="G49" s="6"/>
      <c r="H49" s="7">
        <f t="shared" si="3"/>
        <v>0</v>
      </c>
      <c r="I49" s="7"/>
      <c r="J49" s="8">
        <v>0.25</v>
      </c>
      <c r="K49" s="8">
        <f t="shared" si="1"/>
        <v>0.22500000000000001</v>
      </c>
      <c r="L49" s="8" t="e">
        <f>K49-#REF!</f>
        <v>#REF!</v>
      </c>
    </row>
    <row r="50" spans="1:12" x14ac:dyDescent="0.25">
      <c r="A50" s="5" t="s">
        <v>67</v>
      </c>
      <c r="B50" s="73" t="s">
        <v>20</v>
      </c>
      <c r="C50" s="60" t="s">
        <v>94</v>
      </c>
      <c r="D50" s="61">
        <v>640</v>
      </c>
      <c r="E50" s="60">
        <v>6</v>
      </c>
      <c r="F50" s="72">
        <f t="shared" si="5"/>
        <v>3840</v>
      </c>
      <c r="G50" s="6"/>
      <c r="H50" s="7">
        <f t="shared" si="3"/>
        <v>0</v>
      </c>
      <c r="I50" s="7"/>
      <c r="J50" s="8">
        <v>1.1599999999999999</v>
      </c>
      <c r="K50" s="8">
        <f t="shared" si="1"/>
        <v>1.044</v>
      </c>
      <c r="L50" s="8" t="e">
        <f>K50-#REF!</f>
        <v>#REF!</v>
      </c>
    </row>
    <row r="51" spans="1:12" x14ac:dyDescent="0.25">
      <c r="A51" s="5" t="s">
        <v>68</v>
      </c>
      <c r="B51" s="11" t="s">
        <v>21</v>
      </c>
      <c r="C51" s="60" t="s">
        <v>28</v>
      </c>
      <c r="D51" s="61">
        <v>2500</v>
      </c>
      <c r="E51" s="60">
        <v>1</v>
      </c>
      <c r="F51" s="72">
        <f t="shared" si="5"/>
        <v>2500</v>
      </c>
      <c r="G51" s="6"/>
      <c r="H51" s="7">
        <f t="shared" si="3"/>
        <v>0</v>
      </c>
      <c r="I51" s="7"/>
      <c r="J51" s="8">
        <v>12.01</v>
      </c>
      <c r="K51" s="8">
        <f t="shared" si="1"/>
        <v>10.808999999999999</v>
      </c>
      <c r="L51" s="8" t="e">
        <f>K51-#REF!</f>
        <v>#REF!</v>
      </c>
    </row>
    <row r="52" spans="1:12" x14ac:dyDescent="0.25">
      <c r="A52" s="5" t="s">
        <v>71</v>
      </c>
      <c r="B52" s="11" t="s">
        <v>23</v>
      </c>
      <c r="C52" s="60" t="s">
        <v>28</v>
      </c>
      <c r="D52" s="61">
        <v>2000</v>
      </c>
      <c r="E52" s="60">
        <v>1</v>
      </c>
      <c r="F52" s="72">
        <f t="shared" si="5"/>
        <v>2000</v>
      </c>
      <c r="G52" s="6"/>
      <c r="H52" s="7">
        <f t="shared" si="3"/>
        <v>0</v>
      </c>
      <c r="I52" s="7"/>
      <c r="J52" s="8">
        <v>9.9</v>
      </c>
      <c r="K52" s="8">
        <f t="shared" si="1"/>
        <v>8.91</v>
      </c>
      <c r="L52" s="8" t="e">
        <f>K52-#REF!</f>
        <v>#REF!</v>
      </c>
    </row>
    <row r="53" spans="1:12" x14ac:dyDescent="0.25">
      <c r="A53" s="5" t="s">
        <v>73</v>
      </c>
      <c r="B53" s="73" t="s">
        <v>24</v>
      </c>
      <c r="C53" s="60" t="s">
        <v>28</v>
      </c>
      <c r="D53" s="61">
        <v>500</v>
      </c>
      <c r="E53" s="60">
        <v>1</v>
      </c>
      <c r="F53" s="72">
        <f t="shared" si="5"/>
        <v>500</v>
      </c>
      <c r="G53" s="6"/>
      <c r="H53" s="7">
        <f t="shared" si="3"/>
        <v>0</v>
      </c>
      <c r="I53" s="7"/>
      <c r="J53" s="8">
        <v>22.92</v>
      </c>
      <c r="K53" s="8">
        <f t="shared" si="1"/>
        <v>20.628000000000004</v>
      </c>
      <c r="L53" s="8" t="e">
        <f>K53-#REF!</f>
        <v>#REF!</v>
      </c>
    </row>
    <row r="54" spans="1:12" x14ac:dyDescent="0.25">
      <c r="A54" s="5" t="s">
        <v>74</v>
      </c>
      <c r="B54" s="11" t="s">
        <v>22</v>
      </c>
      <c r="C54" s="60" t="s">
        <v>28</v>
      </c>
      <c r="D54" s="61">
        <v>800</v>
      </c>
      <c r="E54" s="60">
        <v>1</v>
      </c>
      <c r="F54" s="72">
        <f t="shared" si="5"/>
        <v>800</v>
      </c>
      <c r="G54" s="6"/>
      <c r="H54" s="7">
        <f t="shared" si="3"/>
        <v>0</v>
      </c>
      <c r="I54" s="7"/>
      <c r="J54" s="8">
        <v>26.014399999999998</v>
      </c>
      <c r="K54" s="8">
        <f t="shared" si="1"/>
        <v>23.412959999999998</v>
      </c>
      <c r="L54" s="8" t="e">
        <f>K54-#REF!</f>
        <v>#REF!</v>
      </c>
    </row>
    <row r="55" spans="1:12" x14ac:dyDescent="0.25">
      <c r="A55" s="5" t="s">
        <v>75</v>
      </c>
      <c r="B55" s="11" t="s">
        <v>99</v>
      </c>
      <c r="C55" s="60" t="s">
        <v>28</v>
      </c>
      <c r="D55" s="61">
        <v>380</v>
      </c>
      <c r="E55" s="60">
        <v>1</v>
      </c>
      <c r="F55" s="72">
        <f t="shared" si="5"/>
        <v>380</v>
      </c>
      <c r="G55" s="6"/>
      <c r="H55" s="7">
        <f t="shared" si="3"/>
        <v>0</v>
      </c>
      <c r="I55" s="7"/>
      <c r="J55" s="8">
        <v>44</v>
      </c>
      <c r="K55" s="8">
        <f t="shared" si="1"/>
        <v>39.6</v>
      </c>
      <c r="L55" s="8" t="e">
        <f>K55-#REF!</f>
        <v>#REF!</v>
      </c>
    </row>
    <row r="56" spans="1:12" x14ac:dyDescent="0.25">
      <c r="A56" s="5" t="s">
        <v>78</v>
      </c>
      <c r="B56" s="11" t="s">
        <v>72</v>
      </c>
      <c r="C56" s="60" t="s">
        <v>28</v>
      </c>
      <c r="D56" s="61">
        <v>300</v>
      </c>
      <c r="E56" s="60">
        <v>1</v>
      </c>
      <c r="F56" s="72">
        <f t="shared" si="5"/>
        <v>300</v>
      </c>
      <c r="G56" s="6"/>
      <c r="H56" s="7">
        <f t="shared" si="3"/>
        <v>0</v>
      </c>
      <c r="I56" s="7"/>
      <c r="J56" s="8">
        <v>24.44</v>
      </c>
      <c r="K56" s="8">
        <f t="shared" si="1"/>
        <v>21.996000000000002</v>
      </c>
      <c r="L56" s="8" t="e">
        <f>K56-#REF!</f>
        <v>#REF!</v>
      </c>
    </row>
    <row r="57" spans="1:12" x14ac:dyDescent="0.25">
      <c r="A57" s="5" t="s">
        <v>85</v>
      </c>
      <c r="B57" s="12" t="s">
        <v>25</v>
      </c>
      <c r="C57" s="60" t="s">
        <v>29</v>
      </c>
      <c r="D57" s="61">
        <v>2500</v>
      </c>
      <c r="E57" s="60">
        <v>1</v>
      </c>
      <c r="F57" s="72">
        <f t="shared" si="5"/>
        <v>2500</v>
      </c>
      <c r="G57" s="6"/>
      <c r="H57" s="7">
        <f t="shared" si="3"/>
        <v>0</v>
      </c>
      <c r="I57" s="7"/>
      <c r="J57" s="8">
        <v>28.4</v>
      </c>
      <c r="K57" s="8">
        <f t="shared" si="1"/>
        <v>25.56</v>
      </c>
      <c r="L57" s="8" t="e">
        <f>K57-#REF!</f>
        <v>#REF!</v>
      </c>
    </row>
    <row r="58" spans="1:12" x14ac:dyDescent="0.25">
      <c r="B58" s="74"/>
      <c r="C58" s="75"/>
      <c r="D58" s="76"/>
      <c r="E58" s="76"/>
      <c r="F58" s="76"/>
      <c r="G58" s="92" t="s">
        <v>12</v>
      </c>
      <c r="H58" s="93">
        <f>SUM(H27:H57)</f>
        <v>0</v>
      </c>
      <c r="I58" s="14"/>
    </row>
    <row r="59" spans="1:12" x14ac:dyDescent="0.25">
      <c r="B59" s="57"/>
      <c r="C59" s="77"/>
      <c r="D59" s="115"/>
      <c r="E59" s="115"/>
      <c r="F59" s="78"/>
      <c r="G59" s="79"/>
      <c r="H59" s="38"/>
      <c r="I59" s="38"/>
    </row>
    <row r="60" spans="1:12" x14ac:dyDescent="0.25">
      <c r="B60" s="57"/>
      <c r="C60" s="116" t="s">
        <v>36</v>
      </c>
      <c r="D60" s="117"/>
      <c r="E60" s="117"/>
      <c r="F60" s="117"/>
      <c r="G60" s="118"/>
      <c r="H60" s="94">
        <f>H24+H58</f>
        <v>0</v>
      </c>
      <c r="I60" s="38"/>
    </row>
    <row r="61" spans="1:12" x14ac:dyDescent="0.25">
      <c r="B61" s="57"/>
      <c r="C61" s="119" t="s">
        <v>37</v>
      </c>
      <c r="D61" s="120"/>
      <c r="E61" s="120"/>
      <c r="F61" s="120"/>
      <c r="G61" s="121"/>
      <c r="H61" s="91">
        <f>H60*4</f>
        <v>0</v>
      </c>
      <c r="I61" s="39"/>
    </row>
    <row r="62" spans="1:12" hidden="1" x14ac:dyDescent="0.25">
      <c r="B62" s="57"/>
      <c r="C62" s="107" t="s">
        <v>38</v>
      </c>
      <c r="D62" s="108"/>
      <c r="E62" s="108"/>
      <c r="F62" s="108"/>
      <c r="G62" s="80"/>
      <c r="H62" s="40"/>
      <c r="I62" s="38"/>
    </row>
    <row r="63" spans="1:12" hidden="1" x14ac:dyDescent="0.25">
      <c r="B63" s="57"/>
      <c r="C63" s="109" t="s">
        <v>39</v>
      </c>
      <c r="D63" s="110"/>
      <c r="E63" s="110"/>
      <c r="F63" s="110"/>
      <c r="G63" s="81"/>
      <c r="H63" s="4"/>
      <c r="I63" s="38"/>
    </row>
    <row r="64" spans="1:12" hidden="1" x14ac:dyDescent="0.25">
      <c r="B64" s="57"/>
      <c r="C64" s="111" t="s">
        <v>40</v>
      </c>
      <c r="D64" s="112"/>
      <c r="E64" s="112"/>
      <c r="F64" s="112"/>
      <c r="G64" s="82"/>
      <c r="H64" s="83"/>
      <c r="I64" s="41"/>
    </row>
    <row r="65" spans="2:12" x14ac:dyDescent="0.25">
      <c r="B65" s="57"/>
      <c r="C65" s="57"/>
      <c r="D65" s="57"/>
      <c r="E65" s="57"/>
      <c r="F65" s="57"/>
      <c r="G65" s="84"/>
      <c r="H65" s="85"/>
    </row>
    <row r="66" spans="2:12" x14ac:dyDescent="0.15">
      <c r="B66" s="100" t="s">
        <v>96</v>
      </c>
      <c r="C66" s="42"/>
      <c r="D66" s="42"/>
      <c r="E66" s="43"/>
      <c r="F66" s="43"/>
      <c r="G66" s="95"/>
    </row>
    <row r="67" spans="2:12" x14ac:dyDescent="0.15">
      <c r="B67" s="100"/>
      <c r="C67" s="42"/>
      <c r="D67" s="42"/>
      <c r="E67" s="43"/>
      <c r="F67" s="43"/>
      <c r="G67" s="95"/>
    </row>
    <row r="68" spans="2:12" s="17" customFormat="1" x14ac:dyDescent="0.2">
      <c r="B68" s="96"/>
      <c r="C68" s="97"/>
      <c r="D68" s="97"/>
      <c r="E68" s="98"/>
      <c r="F68" s="98"/>
      <c r="G68" s="99"/>
      <c r="H68" s="18"/>
      <c r="I68" s="18"/>
      <c r="J68" s="15"/>
      <c r="K68" s="15"/>
      <c r="L68" s="15"/>
    </row>
    <row r="69" spans="2:12" x14ac:dyDescent="0.15">
      <c r="B69" s="101"/>
      <c r="C69" s="102"/>
      <c r="D69" s="102"/>
      <c r="E69" s="101"/>
      <c r="F69" s="105"/>
      <c r="G69" s="105"/>
    </row>
    <row r="70" spans="2:12" x14ac:dyDescent="0.25">
      <c r="B70" s="103" t="s">
        <v>98</v>
      </c>
      <c r="C70" s="104"/>
      <c r="D70" s="104"/>
      <c r="E70" s="104"/>
      <c r="F70" s="106" t="s">
        <v>95</v>
      </c>
      <c r="G70" s="106"/>
    </row>
  </sheetData>
  <mergeCells count="10">
    <mergeCell ref="B1:I1"/>
    <mergeCell ref="B7:I7"/>
    <mergeCell ref="D59:E59"/>
    <mergeCell ref="C60:G60"/>
    <mergeCell ref="C61:G61"/>
    <mergeCell ref="F69:G69"/>
    <mergeCell ref="F70:G70"/>
    <mergeCell ref="C62:F62"/>
    <mergeCell ref="C63:F63"/>
    <mergeCell ref="C64:F64"/>
  </mergeCells>
  <phoneticPr fontId="12" type="noConversion"/>
  <pageMargins left="0.53" right="0.4" top="0.63" bottom="0.66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2022-2026</vt:lpstr>
    </vt:vector>
  </TitlesOfParts>
  <Company>JHL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SJN</cp:lastModifiedBy>
  <cp:lastPrinted>2021-12-03T14:49:16Z</cp:lastPrinted>
  <dcterms:created xsi:type="dcterms:W3CDTF">2011-10-20T05:04:12Z</dcterms:created>
  <dcterms:modified xsi:type="dcterms:W3CDTF">2021-12-27T08:43:59Z</dcterms:modified>
</cp:coreProperties>
</file>